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/>
  <bookViews>
    <workbookView xWindow="0" yWindow="0" windowWidth="20490" windowHeight="7740" activeTab="2"/>
  </bookViews>
  <sheets>
    <sheet name="ABRIL-JUNIO" sheetId="1" r:id="rId1"/>
    <sheet name="RESUMEN" sheetId="2" r:id="rId2"/>
    <sheet name="EXPRESS 2707 VENTAS " sheetId="3" r:id="rId3"/>
    <sheet name="0201   RELDE ING TRIM 02-2020" sheetId="5" r:id="rId4"/>
    <sheet name="0202 ING TRIM HOYADA" sheetId="10" r:id="rId5"/>
    <sheet name="0204   RELDE ING TRIM 02-20" sheetId="9" r:id="rId6"/>
  </sheets>
  <externalReferences>
    <externalReference r:id="rId7"/>
  </externalReferences>
  <definedNames>
    <definedName name="_xlnm._FilterDatabase" localSheetId="0" hidden="1">'ABRIL-JUNIO'!$A$1:$AP$2879</definedName>
    <definedName name="NativeTimeline_Fecha">#N/A</definedName>
    <definedName name="SegmentaciónDeDatos_Fecha">#N/A</definedName>
    <definedName name="SegmentaciónDeDatos_Sucursal">#N/A</definedName>
  </definedNames>
  <calcPr calcId="144525"/>
  <pivotCaches>
    <pivotCache cacheId="12" r:id="rId8"/>
  </pivotCaches>
  <extLst>
    <ext xmlns:x14="http://schemas.microsoft.com/office/spreadsheetml/2009/9/main" uri="{BBE1A952-AA13-448e-AADC-164F8A28A991}">
      <x14:slicerCaches>
        <x14:slicerCache r:id="rId9"/>
        <x14:slicerCache r:id="rId10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5" i="3" l="1"/>
  <c r="R10" i="3"/>
  <c r="R14" i="3"/>
  <c r="R19" i="3"/>
  <c r="S10" i="3" l="1"/>
  <c r="R23" i="3"/>
  <c r="S23" i="3"/>
  <c r="T23" i="3"/>
  <c r="T14" i="3"/>
  <c r="S14" i="3"/>
  <c r="T10" i="3"/>
  <c r="T19" i="3" l="1"/>
  <c r="S19" i="3"/>
  <c r="G32" i="3" l="1"/>
  <c r="G31" i="3"/>
  <c r="H32" i="3"/>
  <c r="H31" i="3"/>
  <c r="H34" i="3" s="1"/>
  <c r="H33" i="3"/>
  <c r="G33" i="3"/>
  <c r="E22" i="3" l="1"/>
  <c r="E20" i="3"/>
  <c r="F20" i="3"/>
  <c r="Q10" i="3" l="1"/>
  <c r="P10" i="3"/>
  <c r="Q14" i="3"/>
  <c r="P14" i="3"/>
  <c r="L19" i="10" l="1"/>
  <c r="L18" i="10"/>
  <c r="L17" i="10"/>
  <c r="B19" i="10"/>
  <c r="D19" i="10"/>
  <c r="G19" i="10"/>
  <c r="I19" i="10"/>
  <c r="K19" i="10"/>
  <c r="C19" i="10" l="1"/>
  <c r="F19" i="10"/>
  <c r="C18" i="10"/>
  <c r="F18" i="10"/>
  <c r="D17" i="10"/>
  <c r="F17" i="10"/>
  <c r="C17" i="10"/>
  <c r="C20" i="10" s="1"/>
  <c r="H19" i="10"/>
  <c r="I17" i="10"/>
  <c r="H17" i="10"/>
  <c r="J18" i="10"/>
  <c r="E17" i="10"/>
  <c r="J19" i="10"/>
  <c r="E19" i="10"/>
  <c r="B18" i="10"/>
  <c r="B20" i="10" s="1"/>
  <c r="B17" i="10"/>
  <c r="K17" i="10"/>
  <c r="I18" i="10"/>
  <c r="E18" i="10"/>
  <c r="H18" i="10"/>
  <c r="D18" i="10"/>
  <c r="D20" i="10" s="1"/>
  <c r="K18" i="10"/>
  <c r="G18" i="10"/>
  <c r="G17" i="10"/>
  <c r="J17" i="10"/>
  <c r="F20" i="10" l="1"/>
  <c r="H20" i="10"/>
  <c r="J20" i="10"/>
  <c r="K20" i="10"/>
  <c r="I20" i="10"/>
  <c r="E20" i="10"/>
  <c r="G20" i="10"/>
  <c r="L20" i="10" l="1"/>
  <c r="P19" i="3"/>
  <c r="Q19" i="3"/>
  <c r="C26" i="2"/>
  <c r="G41" i="5" l="1"/>
  <c r="N19" i="3" l="1"/>
  <c r="G20" i="3"/>
  <c r="H20" i="3"/>
  <c r="I20" i="3"/>
  <c r="J20" i="3"/>
  <c r="K20" i="3"/>
  <c r="L20" i="3"/>
  <c r="R2882" i="1"/>
  <c r="S2882" i="1"/>
  <c r="T2882" i="1"/>
  <c r="U2882" i="1"/>
  <c r="W2882" i="1"/>
  <c r="X2882" i="1"/>
  <c r="Z2882" i="1"/>
  <c r="AA2882" i="1"/>
  <c r="AB2882" i="1"/>
  <c r="AC2882" i="1"/>
  <c r="AD2882" i="1"/>
  <c r="AE2882" i="1"/>
  <c r="R2883" i="1"/>
  <c r="S2883" i="1"/>
  <c r="T2883" i="1"/>
  <c r="U2883" i="1"/>
  <c r="W2883" i="1"/>
  <c r="X2883" i="1"/>
  <c r="Z2883" i="1"/>
  <c r="AA2883" i="1"/>
  <c r="AB2883" i="1"/>
  <c r="AC2883" i="1"/>
  <c r="AD2883" i="1"/>
  <c r="AE2883" i="1"/>
  <c r="F7" i="3" l="1"/>
  <c r="E7" i="3"/>
  <c r="N14" i="3" l="1"/>
  <c r="P22" i="9" l="1"/>
  <c r="P21" i="9"/>
  <c r="P20" i="9"/>
  <c r="Q22" i="3"/>
  <c r="G44" i="9"/>
  <c r="G43" i="9"/>
  <c r="G42" i="9"/>
  <c r="G41" i="9"/>
  <c r="G40" i="9"/>
  <c r="G39" i="9"/>
  <c r="G38" i="9"/>
  <c r="G37" i="9"/>
  <c r="G36" i="9"/>
  <c r="G35" i="9"/>
  <c r="G34" i="9"/>
  <c r="G33" i="9"/>
  <c r="G32" i="9"/>
  <c r="G31" i="9"/>
  <c r="B20" i="9" l="1"/>
  <c r="G20" i="9"/>
  <c r="D20" i="9"/>
  <c r="M21" i="9"/>
  <c r="G21" i="9"/>
  <c r="D21" i="9"/>
  <c r="B21" i="9"/>
  <c r="N22" i="9"/>
  <c r="B22" i="9"/>
  <c r="G22" i="9"/>
  <c r="D22" i="9"/>
  <c r="O21" i="9"/>
  <c r="P22" i="3"/>
  <c r="L23" i="10" s="1"/>
  <c r="F21" i="9"/>
  <c r="J21" i="9"/>
  <c r="K21" i="9"/>
  <c r="C22" i="9"/>
  <c r="O22" i="9"/>
  <c r="K22" i="9"/>
  <c r="L21" i="9"/>
  <c r="C21" i="9"/>
  <c r="H21" i="9"/>
  <c r="N21" i="9"/>
  <c r="H22" i="9"/>
  <c r="E22" i="9"/>
  <c r="I22" i="9"/>
  <c r="M22" i="9"/>
  <c r="L22" i="9"/>
  <c r="E21" i="9"/>
  <c r="I21" i="9"/>
  <c r="F22" i="9"/>
  <c r="J22" i="9"/>
  <c r="O20" i="9" l="1"/>
  <c r="O23" i="9" s="1"/>
  <c r="E44" i="9" s="1"/>
  <c r="H44" i="9" s="1"/>
  <c r="K20" i="9"/>
  <c r="K23" i="9" s="1"/>
  <c r="E40" i="9" s="1"/>
  <c r="H40" i="9" s="1"/>
  <c r="G23" i="9"/>
  <c r="E36" i="9" s="1"/>
  <c r="H36" i="9" s="1"/>
  <c r="C20" i="9"/>
  <c r="C23" i="9" s="1"/>
  <c r="E32" i="9" s="1"/>
  <c r="H32" i="9" s="1"/>
  <c r="L20" i="9"/>
  <c r="L23" i="9" s="1"/>
  <c r="E41" i="9" s="1"/>
  <c r="H41" i="9" s="1"/>
  <c r="H20" i="9"/>
  <c r="H23" i="9" s="1"/>
  <c r="E37" i="9" s="1"/>
  <c r="H37" i="9" s="1"/>
  <c r="D23" i="9"/>
  <c r="E33" i="9" s="1"/>
  <c r="H33" i="9" s="1"/>
  <c r="N20" i="9"/>
  <c r="N23" i="9" s="1"/>
  <c r="E43" i="9" s="1"/>
  <c r="H43" i="9" s="1"/>
  <c r="J20" i="9"/>
  <c r="J23" i="9" s="1"/>
  <c r="E39" i="9" s="1"/>
  <c r="H39" i="9" s="1"/>
  <c r="F20" i="9"/>
  <c r="F23" i="9" s="1"/>
  <c r="E35" i="9" s="1"/>
  <c r="H35" i="9" s="1"/>
  <c r="B23" i="9"/>
  <c r="E31" i="9" s="1"/>
  <c r="M20" i="9"/>
  <c r="M23" i="9" s="1"/>
  <c r="E42" i="9" s="1"/>
  <c r="H42" i="9" s="1"/>
  <c r="I20" i="9"/>
  <c r="I23" i="9" s="1"/>
  <c r="E38" i="9" s="1"/>
  <c r="H38" i="9" s="1"/>
  <c r="E20" i="9"/>
  <c r="E23" i="9" s="1"/>
  <c r="E34" i="9" l="1"/>
  <c r="H34" i="9" s="1"/>
  <c r="P23" i="9"/>
  <c r="P24" i="9" s="1"/>
  <c r="H31" i="9"/>
  <c r="Y2079" i="1"/>
  <c r="Q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2" i="1"/>
  <c r="H45" i="9" l="1"/>
  <c r="E45" i="9"/>
  <c r="Y1861" i="1"/>
  <c r="Q1861" i="1" s="1"/>
  <c r="Y1860" i="1"/>
  <c r="Q1860" i="1" s="1"/>
  <c r="Y1859" i="1"/>
  <c r="Q1859" i="1" s="1"/>
  <c r="Y1858" i="1"/>
  <c r="Q1858" i="1" s="1"/>
  <c r="Y1857" i="1"/>
  <c r="Q1857" i="1" s="1"/>
  <c r="Y1856" i="1"/>
  <c r="Q1856" i="1" s="1"/>
  <c r="Y1855" i="1"/>
  <c r="Q1855" i="1" s="1"/>
  <c r="Y1854" i="1"/>
  <c r="Q1854" i="1" s="1"/>
  <c r="Y1853" i="1"/>
  <c r="Q1853" i="1" s="1"/>
  <c r="Y1852" i="1"/>
  <c r="Q1852" i="1" s="1"/>
  <c r="Y1851" i="1"/>
  <c r="Q1851" i="1" s="1"/>
  <c r="Y1850" i="1"/>
  <c r="Q1850" i="1" s="1"/>
  <c r="Y1849" i="1"/>
  <c r="Q1849" i="1" s="1"/>
  <c r="Y1848" i="1"/>
  <c r="Q1848" i="1" s="1"/>
  <c r="Y1847" i="1"/>
  <c r="Q1847" i="1" s="1"/>
  <c r="Y1846" i="1"/>
  <c r="Q1846" i="1" s="1"/>
  <c r="Y1845" i="1"/>
  <c r="Q1845" i="1" s="1"/>
  <c r="Y1844" i="1"/>
  <c r="Q1844" i="1" s="1"/>
  <c r="Y1843" i="1"/>
  <c r="Q1843" i="1" s="1"/>
  <c r="Y1842" i="1"/>
  <c r="Q1842" i="1" s="1"/>
  <c r="Y1841" i="1"/>
  <c r="Q1841" i="1" s="1"/>
  <c r="Y1840" i="1"/>
  <c r="Q1840" i="1" s="1"/>
  <c r="Y1839" i="1"/>
  <c r="Q1839" i="1" s="1"/>
  <c r="Y1838" i="1"/>
  <c r="Q1838" i="1" s="1"/>
  <c r="Y1837" i="1"/>
  <c r="Q1837" i="1" s="1"/>
  <c r="Y1836" i="1"/>
  <c r="Q1836" i="1" s="1"/>
  <c r="Y1835" i="1"/>
  <c r="Q1835" i="1" s="1"/>
  <c r="Y1834" i="1"/>
  <c r="Q1834" i="1" s="1"/>
  <c r="Y1833" i="1"/>
  <c r="Q1833" i="1" s="1"/>
  <c r="Y1832" i="1"/>
  <c r="Q1832" i="1" s="1"/>
  <c r="Y1831" i="1"/>
  <c r="Q1831" i="1" s="1"/>
  <c r="Y1830" i="1"/>
  <c r="Q1830" i="1" s="1"/>
  <c r="Y1829" i="1"/>
  <c r="Q1829" i="1" s="1"/>
  <c r="Y1828" i="1"/>
  <c r="Q1828" i="1" s="1"/>
  <c r="Y1827" i="1"/>
  <c r="Q1827" i="1" s="1"/>
  <c r="Y1826" i="1"/>
  <c r="Q1826" i="1" s="1"/>
  <c r="Y1825" i="1"/>
  <c r="Q1825" i="1" s="1"/>
  <c r="Y1824" i="1"/>
  <c r="Q1824" i="1" s="1"/>
  <c r="Y1823" i="1"/>
  <c r="Q1823" i="1" s="1"/>
  <c r="Y1822" i="1"/>
  <c r="Q1822" i="1" s="1"/>
  <c r="Y1821" i="1"/>
  <c r="Q1821" i="1" s="1"/>
  <c r="Y1820" i="1"/>
  <c r="Q1820" i="1" s="1"/>
  <c r="Y1819" i="1"/>
  <c r="Q1819" i="1" s="1"/>
  <c r="Y1818" i="1"/>
  <c r="Q1818" i="1" s="1"/>
  <c r="Y1817" i="1"/>
  <c r="Q1817" i="1" s="1"/>
  <c r="Y1816" i="1"/>
  <c r="Q1816" i="1" s="1"/>
  <c r="Y1815" i="1"/>
  <c r="Q1815" i="1" s="1"/>
  <c r="Y1814" i="1"/>
  <c r="S1814" i="1"/>
  <c r="Y1813" i="1"/>
  <c r="Q1813" i="1" s="1"/>
  <c r="Y1812" i="1"/>
  <c r="Q1812" i="1" s="1"/>
  <c r="Y1811" i="1"/>
  <c r="Q1811" i="1" s="1"/>
  <c r="Y1810" i="1"/>
  <c r="Q1810" i="1" s="1"/>
  <c r="Y1809" i="1"/>
  <c r="Q1809" i="1" s="1"/>
  <c r="Y1808" i="1"/>
  <c r="Q1808" i="1" s="1"/>
  <c r="Y1807" i="1"/>
  <c r="Q1807" i="1" s="1"/>
  <c r="Y1806" i="1"/>
  <c r="Q1806" i="1" s="1"/>
  <c r="Y1805" i="1"/>
  <c r="Q1805" i="1" s="1"/>
  <c r="Y1804" i="1"/>
  <c r="Q1804" i="1" s="1"/>
  <c r="Y1803" i="1"/>
  <c r="Q1803" i="1" s="1"/>
  <c r="Y1802" i="1"/>
  <c r="Q1802" i="1" s="1"/>
  <c r="Y1801" i="1"/>
  <c r="Q1801" i="1" s="1"/>
  <c r="Y1800" i="1"/>
  <c r="Q1800" i="1" s="1"/>
  <c r="Y1799" i="1"/>
  <c r="Q1799" i="1" s="1"/>
  <c r="Y1798" i="1"/>
  <c r="Q1798" i="1" s="1"/>
  <c r="Y1797" i="1"/>
  <c r="Q1797" i="1" s="1"/>
  <c r="Y1796" i="1"/>
  <c r="Q1796" i="1" s="1"/>
  <c r="Y1795" i="1"/>
  <c r="Q1795" i="1" s="1"/>
  <c r="Y1794" i="1"/>
  <c r="Q1794" i="1" s="1"/>
  <c r="Y1793" i="1"/>
  <c r="Q1793" i="1" s="1"/>
  <c r="Y1792" i="1"/>
  <c r="Q1792" i="1" s="1"/>
  <c r="Y1791" i="1"/>
  <c r="Q1791" i="1" s="1"/>
  <c r="Y1790" i="1"/>
  <c r="Q1790" i="1" s="1"/>
  <c r="Y1789" i="1"/>
  <c r="Q1789" i="1" s="1"/>
  <c r="Y1788" i="1"/>
  <c r="Q1788" i="1" s="1"/>
  <c r="Y1787" i="1"/>
  <c r="Q1787" i="1" s="1"/>
  <c r="Y1786" i="1"/>
  <c r="Q1786" i="1" s="1"/>
  <c r="Y1785" i="1"/>
  <c r="Q1785" i="1" s="1"/>
  <c r="Y1784" i="1"/>
  <c r="Q1784" i="1" s="1"/>
  <c r="Y1783" i="1"/>
  <c r="Q1783" i="1" s="1"/>
  <c r="Y1782" i="1"/>
  <c r="Q1782" i="1" s="1"/>
  <c r="Y1781" i="1"/>
  <c r="Q1781" i="1" s="1"/>
  <c r="Y1780" i="1"/>
  <c r="Q1780" i="1" s="1"/>
  <c r="Y1779" i="1"/>
  <c r="Q1779" i="1" s="1"/>
  <c r="Y1778" i="1"/>
  <c r="Q1778" i="1" s="1"/>
  <c r="Y1777" i="1"/>
  <c r="Q1777" i="1" s="1"/>
  <c r="Y1776" i="1"/>
  <c r="Q1776" i="1" s="1"/>
  <c r="Y1775" i="1"/>
  <c r="Q1775" i="1" s="1"/>
  <c r="Y1774" i="1"/>
  <c r="Q1774" i="1" s="1"/>
  <c r="Y1773" i="1"/>
  <c r="Q1773" i="1" s="1"/>
  <c r="Y1772" i="1"/>
  <c r="Q1772" i="1" s="1"/>
  <c r="Y1771" i="1"/>
  <c r="Q1771" i="1" s="1"/>
  <c r="Y1770" i="1"/>
  <c r="Q1770" i="1" s="1"/>
  <c r="Y1769" i="1"/>
  <c r="Q1769" i="1" s="1"/>
  <c r="Y1768" i="1"/>
  <c r="Q1768" i="1" s="1"/>
  <c r="Y1767" i="1"/>
  <c r="Q1767" i="1" s="1"/>
  <c r="Y1766" i="1"/>
  <c r="Q1766" i="1" s="1"/>
  <c r="Y1765" i="1"/>
  <c r="Q1765" i="1" s="1"/>
  <c r="Y1764" i="1"/>
  <c r="Q1764" i="1" s="1"/>
  <c r="Y1763" i="1"/>
  <c r="Q1763" i="1" s="1"/>
  <c r="Y1762" i="1"/>
  <c r="Q1762" i="1" s="1"/>
  <c r="Y1761" i="1"/>
  <c r="Q1761" i="1" s="1"/>
  <c r="Y1760" i="1"/>
  <c r="Q1760" i="1" s="1"/>
  <c r="Y1759" i="1"/>
  <c r="Q1759" i="1" s="1"/>
  <c r="Y1758" i="1"/>
  <c r="Q1758" i="1" s="1"/>
  <c r="Y1757" i="1"/>
  <c r="Q1757" i="1" s="1"/>
  <c r="Y1756" i="1"/>
  <c r="Q1756" i="1" s="1"/>
  <c r="Y1755" i="1"/>
  <c r="Q1755" i="1" s="1"/>
  <c r="Y1754" i="1"/>
  <c r="Q1754" i="1" s="1"/>
  <c r="Y1753" i="1"/>
  <c r="Q1753" i="1" s="1"/>
  <c r="Y1752" i="1"/>
  <c r="Q1752" i="1" s="1"/>
  <c r="Y1751" i="1"/>
  <c r="Q1751" i="1" s="1"/>
  <c r="Y1750" i="1"/>
  <c r="Q1750" i="1" s="1"/>
  <c r="Y1749" i="1"/>
  <c r="Q1749" i="1" s="1"/>
  <c r="Y1748" i="1"/>
  <c r="Q1748" i="1" s="1"/>
  <c r="Y1747" i="1"/>
  <c r="Q1747" i="1" s="1"/>
  <c r="Y1746" i="1"/>
  <c r="Q1746" i="1" s="1"/>
  <c r="Y1745" i="1"/>
  <c r="Q1745" i="1" s="1"/>
  <c r="Y1744" i="1"/>
  <c r="Q1744" i="1" s="1"/>
  <c r="Y1743" i="1"/>
  <c r="Q1743" i="1" s="1"/>
  <c r="Y1742" i="1"/>
  <c r="Q1742" i="1" s="1"/>
  <c r="Y1741" i="1"/>
  <c r="Q1741" i="1" s="1"/>
  <c r="Y1740" i="1"/>
  <c r="Q1740" i="1" s="1"/>
  <c r="Y1739" i="1"/>
  <c r="Q1739" i="1" s="1"/>
  <c r="Y1738" i="1"/>
  <c r="Q1738" i="1" s="1"/>
  <c r="Y1737" i="1"/>
  <c r="Q1737" i="1" s="1"/>
  <c r="Y1736" i="1"/>
  <c r="Q1736" i="1" s="1"/>
  <c r="Y1735" i="1"/>
  <c r="Q1735" i="1" s="1"/>
  <c r="Y1734" i="1"/>
  <c r="Q1734" i="1" s="1"/>
  <c r="Y1733" i="1"/>
  <c r="Q1733" i="1" s="1"/>
  <c r="Y1732" i="1"/>
  <c r="Q1732" i="1" s="1"/>
  <c r="Y1731" i="1"/>
  <c r="Q1731" i="1" s="1"/>
  <c r="Y1730" i="1"/>
  <c r="Q1730" i="1" s="1"/>
  <c r="Y1729" i="1"/>
  <c r="Q1729" i="1" s="1"/>
  <c r="Y1728" i="1"/>
  <c r="Q1728" i="1" s="1"/>
  <c r="Y1727" i="1"/>
  <c r="Q1727" i="1" s="1"/>
  <c r="Y1726" i="1"/>
  <c r="Q1726" i="1" s="1"/>
  <c r="Y1725" i="1"/>
  <c r="Q1725" i="1" s="1"/>
  <c r="Y1724" i="1"/>
  <c r="Q1724" i="1" s="1"/>
  <c r="Y1723" i="1"/>
  <c r="Q1723" i="1" s="1"/>
  <c r="Y1722" i="1"/>
  <c r="Q1722" i="1" s="1"/>
  <c r="Y1721" i="1"/>
  <c r="Q1721" i="1" s="1"/>
  <c r="Y1720" i="1"/>
  <c r="Q1720" i="1" s="1"/>
  <c r="Y1719" i="1"/>
  <c r="Q1719" i="1" s="1"/>
  <c r="Y1718" i="1"/>
  <c r="Q1718" i="1" s="1"/>
  <c r="Y1717" i="1"/>
  <c r="Q1717" i="1" s="1"/>
  <c r="Y1716" i="1"/>
  <c r="Q1716" i="1" s="1"/>
  <c r="Y1715" i="1"/>
  <c r="Q1715" i="1" s="1"/>
  <c r="Y1714" i="1"/>
  <c r="Q1714" i="1" s="1"/>
  <c r="Y1713" i="1"/>
  <c r="Q1713" i="1" s="1"/>
  <c r="Y1712" i="1"/>
  <c r="Q1712" i="1" s="1"/>
  <c r="Y1711" i="1"/>
  <c r="Q1711" i="1" s="1"/>
  <c r="Y1710" i="1"/>
  <c r="Q1710" i="1" s="1"/>
  <c r="Y1709" i="1"/>
  <c r="Q1709" i="1" s="1"/>
  <c r="Y1708" i="1"/>
  <c r="Q1708" i="1" s="1"/>
  <c r="Y1707" i="1"/>
  <c r="Q1707" i="1" s="1"/>
  <c r="Y1706" i="1"/>
  <c r="Q1706" i="1" s="1"/>
  <c r="Y1705" i="1"/>
  <c r="Q1705" i="1" s="1"/>
  <c r="Y1704" i="1"/>
  <c r="Q1704" i="1" s="1"/>
  <c r="Y1703" i="1"/>
  <c r="Q1703" i="1" s="1"/>
  <c r="Y1702" i="1"/>
  <c r="Q1702" i="1" s="1"/>
  <c r="Y1701" i="1"/>
  <c r="Q1701" i="1" s="1"/>
  <c r="Y1700" i="1"/>
  <c r="Q1700" i="1" s="1"/>
  <c r="Y1699" i="1"/>
  <c r="S1699" i="1"/>
  <c r="Y1698" i="1"/>
  <c r="Q1698" i="1" s="1"/>
  <c r="Y1697" i="1"/>
  <c r="Q1697" i="1" s="1"/>
  <c r="Y1696" i="1"/>
  <c r="Q1696" i="1" s="1"/>
  <c r="Y1695" i="1"/>
  <c r="Q1695" i="1" s="1"/>
  <c r="Y1694" i="1"/>
  <c r="Q1694" i="1" s="1"/>
  <c r="Y1693" i="1"/>
  <c r="Q1693" i="1" s="1"/>
  <c r="Y1692" i="1"/>
  <c r="Q1692" i="1" s="1"/>
  <c r="Y1691" i="1"/>
  <c r="Q1691" i="1" s="1"/>
  <c r="Y1690" i="1"/>
  <c r="Q1690" i="1" s="1"/>
  <c r="Y1689" i="1"/>
  <c r="Q1689" i="1" s="1"/>
  <c r="Y1688" i="1"/>
  <c r="Q1688" i="1" s="1"/>
  <c r="Y1687" i="1"/>
  <c r="Q1687" i="1" s="1"/>
  <c r="Y1686" i="1"/>
  <c r="Q1686" i="1" s="1"/>
  <c r="Y1685" i="1"/>
  <c r="Q1685" i="1" s="1"/>
  <c r="Y1684" i="1"/>
  <c r="Q1684" i="1" s="1"/>
  <c r="Y1683" i="1"/>
  <c r="Q1683" i="1" s="1"/>
  <c r="Y1682" i="1"/>
  <c r="Q1682" i="1" s="1"/>
  <c r="Y1681" i="1"/>
  <c r="Q1681" i="1" s="1"/>
  <c r="Y1680" i="1"/>
  <c r="Q1680" i="1" s="1"/>
  <c r="Y1679" i="1"/>
  <c r="Q1679" i="1" s="1"/>
  <c r="Y1678" i="1"/>
  <c r="Q1678" i="1" s="1"/>
  <c r="Y1677" i="1"/>
  <c r="Q1677" i="1" s="1"/>
  <c r="Y1676" i="1"/>
  <c r="Q1676" i="1" s="1"/>
  <c r="Y1675" i="1"/>
  <c r="Q1675" i="1" s="1"/>
  <c r="Y1674" i="1"/>
  <c r="Q1674" i="1" s="1"/>
  <c r="Y1673" i="1"/>
  <c r="Q1673" i="1" s="1"/>
  <c r="Y1672" i="1"/>
  <c r="Q1672" i="1" s="1"/>
  <c r="Y1671" i="1"/>
  <c r="Q1671" i="1" s="1"/>
  <c r="Y1670" i="1"/>
  <c r="Q1670" i="1" s="1"/>
  <c r="Y1669" i="1"/>
  <c r="Q1669" i="1" s="1"/>
  <c r="Y1668" i="1"/>
  <c r="Q1668" i="1" s="1"/>
  <c r="Y1667" i="1"/>
  <c r="V1667" i="1"/>
  <c r="Y1666" i="1"/>
  <c r="Q1666" i="1" s="1"/>
  <c r="Y1665" i="1"/>
  <c r="V1665" i="1"/>
  <c r="Y1664" i="1"/>
  <c r="Q1664" i="1" s="1"/>
  <c r="Y1663" i="1"/>
  <c r="Q1663" i="1" s="1"/>
  <c r="Y1662" i="1"/>
  <c r="Q1662" i="1" s="1"/>
  <c r="Y1661" i="1"/>
  <c r="Q1661" i="1" l="1"/>
  <c r="Y2882" i="1"/>
  <c r="Y2883" i="1"/>
  <c r="V2883" i="1"/>
  <c r="V2882" i="1"/>
  <c r="Q1699" i="1"/>
  <c r="Q1814" i="1"/>
  <c r="Q1667" i="1"/>
  <c r="Q1665" i="1"/>
  <c r="AE2885" i="1"/>
  <c r="AB2885" i="1"/>
  <c r="AC2885" i="1"/>
  <c r="AD2885" i="1"/>
  <c r="AA2885" i="1"/>
  <c r="Q2883" i="1" l="1"/>
  <c r="Q2882" i="1"/>
  <c r="W2885" i="1"/>
  <c r="Q2885" i="1" l="1"/>
  <c r="S2885" i="1"/>
  <c r="F10" i="3"/>
  <c r="E10" i="3"/>
  <c r="F8" i="3"/>
  <c r="E8" i="3"/>
  <c r="K26" i="3"/>
  <c r="H26" i="3"/>
  <c r="J26" i="3"/>
  <c r="G26" i="3"/>
  <c r="I26" i="3"/>
  <c r="L26" i="3"/>
  <c r="N10" i="3" l="1"/>
  <c r="N22" i="3"/>
  <c r="G44" i="5"/>
  <c r="G43" i="5"/>
  <c r="G42" i="5"/>
  <c r="G40" i="5"/>
  <c r="G39" i="5"/>
  <c r="G38" i="5"/>
  <c r="G37" i="5"/>
  <c r="G36" i="5"/>
  <c r="G35" i="5"/>
  <c r="G34" i="5"/>
  <c r="G33" i="5"/>
  <c r="G32" i="5"/>
  <c r="G31" i="5"/>
  <c r="Z2885" i="1" l="1"/>
  <c r="V2885" i="1"/>
  <c r="T2885" i="1" l="1"/>
  <c r="E26" i="3"/>
  <c r="F26" i="3"/>
  <c r="D7" i="3"/>
  <c r="C8" i="3" s="1"/>
  <c r="D8" i="3" s="1"/>
  <c r="C9" i="3" s="1"/>
  <c r="D9" i="3" s="1"/>
  <c r="C10" i="3" s="1"/>
  <c r="D10" i="3" s="1"/>
  <c r="C11" i="3" s="1"/>
  <c r="D11" i="3" s="1"/>
  <c r="C12" i="3" s="1"/>
  <c r="D12" i="3" s="1"/>
  <c r="C13" i="3" s="1"/>
  <c r="D13" i="3" s="1"/>
  <c r="C14" i="3" s="1"/>
  <c r="D14" i="3" s="1"/>
  <c r="C15" i="3" s="1"/>
  <c r="D15" i="3" s="1"/>
  <c r="C16" i="3" s="1"/>
  <c r="D16" i="3" s="1"/>
  <c r="C17" i="3" s="1"/>
  <c r="D17" i="3" s="1"/>
  <c r="C18" i="3" s="1"/>
  <c r="D18" i="3" s="1"/>
  <c r="C19" i="3" s="1"/>
  <c r="D19" i="3" s="1"/>
  <c r="R2885" i="1" l="1"/>
  <c r="X2885" i="1"/>
  <c r="AF2882" i="1" l="1"/>
  <c r="U2885" i="1"/>
  <c r="AF2883" i="1"/>
  <c r="Y2885" i="1" l="1"/>
  <c r="O3" i="3" l="1"/>
  <c r="O14" i="3" l="1"/>
  <c r="O19" i="3"/>
  <c r="P22" i="5" s="1"/>
  <c r="O10" i="3"/>
  <c r="P3" i="3"/>
  <c r="P21" i="5"/>
  <c r="O22" i="3" l="1"/>
  <c r="G21" i="5"/>
  <c r="D21" i="5"/>
  <c r="B21" i="5"/>
  <c r="E21" i="5"/>
  <c r="C21" i="5"/>
  <c r="M21" i="5"/>
  <c r="F21" i="5"/>
  <c r="I21" i="5"/>
  <c r="L21" i="5"/>
  <c r="O21" i="5"/>
  <c r="N21" i="5"/>
  <c r="K21" i="5"/>
  <c r="J21" i="5"/>
  <c r="H21" i="5"/>
  <c r="Q24" i="3"/>
  <c r="P20" i="5"/>
  <c r="B22" i="5"/>
  <c r="D22" i="5"/>
  <c r="G22" i="5"/>
  <c r="C22" i="5"/>
  <c r="H22" i="5"/>
  <c r="L22" i="5"/>
  <c r="J22" i="5"/>
  <c r="I22" i="5"/>
  <c r="F22" i="5"/>
  <c r="E22" i="5"/>
  <c r="N22" i="5"/>
  <c r="O22" i="5"/>
  <c r="M22" i="5"/>
  <c r="K22" i="5"/>
  <c r="B20" i="5" l="1"/>
  <c r="B23" i="5" s="1"/>
  <c r="G20" i="5"/>
  <c r="G23" i="5" s="1"/>
  <c r="E36" i="5" s="1"/>
  <c r="H36" i="5" s="1"/>
  <c r="F20" i="5"/>
  <c r="F23" i="5" s="1"/>
  <c r="E35" i="5" s="1"/>
  <c r="H35" i="5" s="1"/>
  <c r="D20" i="5"/>
  <c r="D23" i="5" s="1"/>
  <c r="E33" i="5" s="1"/>
  <c r="H33" i="5" s="1"/>
  <c r="L20" i="5"/>
  <c r="L23" i="5" s="1"/>
  <c r="E41" i="5" s="1"/>
  <c r="H41" i="5" s="1"/>
  <c r="N20" i="5"/>
  <c r="N23" i="5" s="1"/>
  <c r="E43" i="5" s="1"/>
  <c r="H43" i="5" s="1"/>
  <c r="C20" i="5"/>
  <c r="C23" i="5" s="1"/>
  <c r="E32" i="5" s="1"/>
  <c r="H32" i="5" s="1"/>
  <c r="M20" i="5"/>
  <c r="M23" i="5" s="1"/>
  <c r="E42" i="5" s="1"/>
  <c r="H42" i="5" s="1"/>
  <c r="I20" i="5"/>
  <c r="I23" i="5" s="1"/>
  <c r="E38" i="5" s="1"/>
  <c r="H38" i="5" s="1"/>
  <c r="E20" i="5"/>
  <c r="E23" i="5" s="1"/>
  <c r="E34" i="5" s="1"/>
  <c r="H34" i="5" s="1"/>
  <c r="H20" i="5"/>
  <c r="H23" i="5" s="1"/>
  <c r="E37" i="5" s="1"/>
  <c r="H37" i="5" s="1"/>
  <c r="O20" i="5"/>
  <c r="O23" i="5" s="1"/>
  <c r="E44" i="5" s="1"/>
  <c r="H44" i="5" s="1"/>
  <c r="J20" i="5"/>
  <c r="J23" i="5" s="1"/>
  <c r="E39" i="5" s="1"/>
  <c r="H39" i="5" s="1"/>
  <c r="K20" i="5"/>
  <c r="K23" i="5" s="1"/>
  <c r="E40" i="5" s="1"/>
  <c r="H40" i="5" s="1"/>
  <c r="P27" i="3"/>
  <c r="P28" i="3" l="1"/>
  <c r="P29" i="3"/>
  <c r="E31" i="5"/>
  <c r="P23" i="5"/>
  <c r="P25" i="5" s="1"/>
  <c r="H31" i="5" l="1"/>
  <c r="H45" i="5" s="1"/>
  <c r="E45" i="5"/>
</calcChain>
</file>

<file path=xl/comments1.xml><?xml version="1.0" encoding="utf-8"?>
<comments xmlns="http://schemas.openxmlformats.org/spreadsheetml/2006/main">
  <authors>
    <author>Paola santa cruz</author>
    <author>CONTABILIDAD AUX</author>
  </authors>
  <commentList>
    <comment ref="B2079" authorId="0">
      <text>
        <r>
          <rPr>
            <b/>
            <sz val="9"/>
            <color indexed="81"/>
            <rFont val="Tahoma"/>
            <family val="2"/>
          </rPr>
          <t>Paola santa cruz:</t>
        </r>
        <r>
          <rPr>
            <sz val="9"/>
            <color indexed="81"/>
            <rFont val="Tahoma"/>
            <family val="2"/>
          </rPr>
          <t xml:space="preserve">
ES DEL DIA 14/06/2020 `PERO POR EFECTOS DE LA DECLARACION SE METIO EN LA SEMANA SIGUIENDE </t>
        </r>
      </text>
    </comment>
    <comment ref="B2600" authorId="1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25/6/2020 SE DECLARO EN OTRA SEMANA, SE VAMBIA AQUÍ PARA QUE LA TABLA DINAMICA LA COLOQUE EN EL DIA QUE LE CORRESPONDE</t>
        </r>
      </text>
    </comment>
    <comment ref="B2601" authorId="1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25/6/2020 SE DECLARO EN OTRA SEMANA, SE VAMBIA AQUÍ PARA QUE LA TABLA DINAMICA LA COLOQUE EN EL DIA QUE LE CORRESPONDE</t>
        </r>
      </text>
    </comment>
    <comment ref="B2602" authorId="1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25/6/2020 SE DECLARO EN OTRA SEMANA, SE VAMBIA AQUÍ PARA QUE LA TABLA DINAMICA LA COLOQUE EN EL DIA QUE LE CORRESPONDE6
</t>
        </r>
      </text>
    </comment>
    <comment ref="B2603" authorId="1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27/6/2020 SE DECLARO EN OTRA SEMANA, SE VAMBIA AQUÍ PARA QUE LA TABLA DINAMICA LA COLOQUE EN EL DIA QUE LE CORRESPONDE</t>
        </r>
      </text>
    </comment>
    <comment ref="B2604" authorId="1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28/6/2020 SE DECLARO EN OTRA SEMANA, SE VAMBIA AQUÍ PARA QUE LA TABLA DINAMICA LA COLOQUE EN EL DIA QUE LE CORRESPONDE</t>
        </r>
      </text>
    </comment>
  </commentList>
</comments>
</file>

<file path=xl/comments2.xml><?xml version="1.0" encoding="utf-8"?>
<comments xmlns="http://schemas.openxmlformats.org/spreadsheetml/2006/main">
  <authors>
    <author>CONTABILIDAD AUX</author>
  </authors>
  <commentList>
    <comment ref="O3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DIFERENCIA O MONTO, VIENE DEL ARCHIVO VENYAS ACUMULADAS POR SUCURSAL EL CUAL ES EL TOTAL DE LAS VENTAS TRIMESTRAL - EL TOTAL DE LAS VENTAS DECLARADOS, SE LE RESTA A LA SUCURSAL 0201</t>
        </r>
      </text>
    </comment>
    <comment ref="D26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SOLO DEBE UTILIZAR ESTA FORMULA, PARA UNICAR LOS MONTOS EN EL RESUMEN DE VENTAS (SE ENCUENTRA ARRIBA DE ESTE) </t>
        </r>
      </text>
    </comment>
  </commentList>
</comments>
</file>

<file path=xl/sharedStrings.xml><?xml version="1.0" encoding="utf-8"?>
<sst xmlns="http://schemas.openxmlformats.org/spreadsheetml/2006/main" count="49697" uniqueCount="4866">
  <si>
    <t>-</t>
  </si>
  <si>
    <t/>
  </si>
  <si>
    <t>VENTAS NO CONTRIBUYENTES</t>
  </si>
  <si>
    <t>00082803-00082827</t>
  </si>
  <si>
    <t>FC</t>
  </si>
  <si>
    <t>1309</t>
  </si>
  <si>
    <t>Z1F0017848</t>
  </si>
  <si>
    <t>015</t>
  </si>
  <si>
    <t>0201</t>
  </si>
  <si>
    <t>00047769-00047773</t>
  </si>
  <si>
    <t>1479</t>
  </si>
  <si>
    <t>014</t>
  </si>
  <si>
    <t>234</t>
  </si>
  <si>
    <t>16</t>
  </si>
  <si>
    <t>00069142-00069163</t>
  </si>
  <si>
    <t>1339</t>
  </si>
  <si>
    <t>012</t>
  </si>
  <si>
    <t>233</t>
  </si>
  <si>
    <t xml:space="preserve">V5019763 </t>
  </si>
  <si>
    <t>ERLINDA SOSA</t>
  </si>
  <si>
    <t>VEN</t>
  </si>
  <si>
    <t>14/10/2019</t>
  </si>
  <si>
    <t>00060242</t>
  </si>
  <si>
    <t>00000068</t>
  </si>
  <si>
    <t>NC</t>
  </si>
  <si>
    <t>0390</t>
  </si>
  <si>
    <t>011</t>
  </si>
  <si>
    <t>232</t>
  </si>
  <si>
    <t>00060214-00060290</t>
  </si>
  <si>
    <t>231</t>
  </si>
  <si>
    <t>00066761-00066782</t>
  </si>
  <si>
    <t>1009</t>
  </si>
  <si>
    <t>010</t>
  </si>
  <si>
    <t>230</t>
  </si>
  <si>
    <t>00167012-00167049</t>
  </si>
  <si>
    <t>1485</t>
  </si>
  <si>
    <t>009</t>
  </si>
  <si>
    <t>229</t>
  </si>
  <si>
    <t>00160505-00160543</t>
  </si>
  <si>
    <t>1490</t>
  </si>
  <si>
    <t>008</t>
  </si>
  <si>
    <t>228</t>
  </si>
  <si>
    <t>00161018-00161065</t>
  </si>
  <si>
    <t>1534</t>
  </si>
  <si>
    <t>007</t>
  </si>
  <si>
    <t>227</t>
  </si>
  <si>
    <t>00133442-00133504</t>
  </si>
  <si>
    <t>1476</t>
  </si>
  <si>
    <t>006</t>
  </si>
  <si>
    <t>226</t>
  </si>
  <si>
    <t>005002012-005002031</t>
  </si>
  <si>
    <t>0062</t>
  </si>
  <si>
    <t>005</t>
  </si>
  <si>
    <t>0204</t>
  </si>
  <si>
    <t>225</t>
  </si>
  <si>
    <t xml:space="preserve"> J295476659</t>
  </si>
  <si>
    <t>LO MAXIMO RENTA CAR</t>
  </si>
  <si>
    <t>005002011</t>
  </si>
  <si>
    <t>224</t>
  </si>
  <si>
    <t>005001995-005002010</t>
  </si>
  <si>
    <t>223</t>
  </si>
  <si>
    <t>00153427-00153575</t>
  </si>
  <si>
    <t>1568</t>
  </si>
  <si>
    <t>222</t>
  </si>
  <si>
    <t>004001824-004001844</t>
  </si>
  <si>
    <t>0066</t>
  </si>
  <si>
    <t>Z1F0017963</t>
  </si>
  <si>
    <t>004</t>
  </si>
  <si>
    <t>221</t>
  </si>
  <si>
    <t>00128347-00128405</t>
  </si>
  <si>
    <t>1298</t>
  </si>
  <si>
    <t>0202</t>
  </si>
  <si>
    <t>220</t>
  </si>
  <si>
    <t>00143486-00143518</t>
  </si>
  <si>
    <t>1415</t>
  </si>
  <si>
    <t>219</t>
  </si>
  <si>
    <t>003003144-003003168</t>
  </si>
  <si>
    <t>0065</t>
  </si>
  <si>
    <t>003</t>
  </si>
  <si>
    <t>218</t>
  </si>
  <si>
    <t>00075621-00075705</t>
  </si>
  <si>
    <t>0510</t>
  </si>
  <si>
    <t>217</t>
  </si>
  <si>
    <t>00173121-00173167</t>
  </si>
  <si>
    <t>1575</t>
  </si>
  <si>
    <t>216</t>
  </si>
  <si>
    <t>002001662-002001677</t>
  </si>
  <si>
    <t>0069</t>
  </si>
  <si>
    <t>002</t>
  </si>
  <si>
    <t>215</t>
  </si>
  <si>
    <t>00187725-00187764</t>
  </si>
  <si>
    <t>1417</t>
  </si>
  <si>
    <t>214</t>
  </si>
  <si>
    <t>V645035</t>
  </si>
  <si>
    <t>MISAEL MENDEZ</t>
  </si>
  <si>
    <t>002076362</t>
  </si>
  <si>
    <t>0515</t>
  </si>
  <si>
    <t>213</t>
  </si>
  <si>
    <t xml:space="preserve">V10282663 </t>
  </si>
  <si>
    <t>FRANCISCO</t>
  </si>
  <si>
    <t>00076594</t>
  </si>
  <si>
    <t>212</t>
  </si>
  <si>
    <t>00076536-00076592</t>
  </si>
  <si>
    <t>211</t>
  </si>
  <si>
    <t>00151745-00151777</t>
  </si>
  <si>
    <t>210</t>
  </si>
  <si>
    <t>001003762-001003804</t>
  </si>
  <si>
    <t>001</t>
  </si>
  <si>
    <t>209</t>
  </si>
  <si>
    <t>00095607-00095663</t>
  </si>
  <si>
    <t>1155</t>
  </si>
  <si>
    <t>208</t>
  </si>
  <si>
    <t>00082775-00082802</t>
  </si>
  <si>
    <t>1308</t>
  </si>
  <si>
    <t>207</t>
  </si>
  <si>
    <t>00047759-00047768</t>
  </si>
  <si>
    <t>1478</t>
  </si>
  <si>
    <t>206</t>
  </si>
  <si>
    <t>00069116-00069141</t>
  </si>
  <si>
    <t>1338</t>
  </si>
  <si>
    <t>205</t>
  </si>
  <si>
    <t>00060173-00060213</t>
  </si>
  <si>
    <t>0389</t>
  </si>
  <si>
    <t>204</t>
  </si>
  <si>
    <t>V110406369</t>
  </si>
  <si>
    <t>MARYORI AMESTOY</t>
  </si>
  <si>
    <t>00060172</t>
  </si>
  <si>
    <t>203</t>
  </si>
  <si>
    <t>00060121-00060171</t>
  </si>
  <si>
    <t>202</t>
  </si>
  <si>
    <t>00066709-00066760</t>
  </si>
  <si>
    <t>1008</t>
  </si>
  <si>
    <t>201</t>
  </si>
  <si>
    <t>00166984-00167011</t>
  </si>
  <si>
    <t>1484</t>
  </si>
  <si>
    <t>200</t>
  </si>
  <si>
    <t>00160470-00160504</t>
  </si>
  <si>
    <t>1489</t>
  </si>
  <si>
    <t>199</t>
  </si>
  <si>
    <t>00160980-00161017</t>
  </si>
  <si>
    <t>1533</t>
  </si>
  <si>
    <t>198</t>
  </si>
  <si>
    <t>00133381-00133441</t>
  </si>
  <si>
    <t>1475</t>
  </si>
  <si>
    <t>197</t>
  </si>
  <si>
    <t>005001985-005001994</t>
  </si>
  <si>
    <t>0061</t>
  </si>
  <si>
    <t>196</t>
  </si>
  <si>
    <t>00153423-00153426</t>
  </si>
  <si>
    <t>1567</t>
  </si>
  <si>
    <t>195</t>
  </si>
  <si>
    <t>004001783-004001823</t>
  </si>
  <si>
    <t>194</t>
  </si>
  <si>
    <t>00128312-00128346</t>
  </si>
  <si>
    <t>1297</t>
  </si>
  <si>
    <t>193</t>
  </si>
  <si>
    <t>00143437-00143485</t>
  </si>
  <si>
    <t>1413</t>
  </si>
  <si>
    <t>192</t>
  </si>
  <si>
    <t>003003080-003003143</t>
  </si>
  <si>
    <t>0064</t>
  </si>
  <si>
    <t>191</t>
  </si>
  <si>
    <t>00075579-00075620</t>
  </si>
  <si>
    <t>0509</t>
  </si>
  <si>
    <t>190</t>
  </si>
  <si>
    <t>RIF J312162271</t>
  </si>
  <si>
    <t>BAZAR JOMANLYZ</t>
  </si>
  <si>
    <t>00075578</t>
  </si>
  <si>
    <t>189</t>
  </si>
  <si>
    <t>00075560-00075577</t>
  </si>
  <si>
    <t>188</t>
  </si>
  <si>
    <t>00173046-00173120</t>
  </si>
  <si>
    <t>1574</t>
  </si>
  <si>
    <t>187</t>
  </si>
  <si>
    <t>002001627-002001661</t>
  </si>
  <si>
    <t>0068</t>
  </si>
  <si>
    <t>186</t>
  </si>
  <si>
    <t>00187648-00187724</t>
  </si>
  <si>
    <t>1416</t>
  </si>
  <si>
    <t>185</t>
  </si>
  <si>
    <t>00076441-00076535</t>
  </si>
  <si>
    <t>0514</t>
  </si>
  <si>
    <t>184</t>
  </si>
  <si>
    <t>00151702-00151744</t>
  </si>
  <si>
    <t>183</t>
  </si>
  <si>
    <t>001003756-001003761</t>
  </si>
  <si>
    <t>182</t>
  </si>
  <si>
    <t>J310642060</t>
  </si>
  <si>
    <t>INTEGRAMAX</t>
  </si>
  <si>
    <t>001003755</t>
  </si>
  <si>
    <t>181</t>
  </si>
  <si>
    <t>001003701-001003754</t>
  </si>
  <si>
    <t>180</t>
  </si>
  <si>
    <t>00095532-00095606</t>
  </si>
  <si>
    <t>1154</t>
  </si>
  <si>
    <t>179</t>
  </si>
  <si>
    <t>00082742-00082774</t>
  </si>
  <si>
    <t>178</t>
  </si>
  <si>
    <t>00047754-00047758</t>
  </si>
  <si>
    <t>1477</t>
  </si>
  <si>
    <t>177</t>
  </si>
  <si>
    <t>00069105-00069115</t>
  </si>
  <si>
    <t>1337</t>
  </si>
  <si>
    <t>176</t>
  </si>
  <si>
    <t>00060037-00060120</t>
  </si>
  <si>
    <t>0388</t>
  </si>
  <si>
    <t>175</t>
  </si>
  <si>
    <t>00066673-00066708</t>
  </si>
  <si>
    <t>1007</t>
  </si>
  <si>
    <t>174</t>
  </si>
  <si>
    <t>00166941-00166983</t>
  </si>
  <si>
    <t>1483</t>
  </si>
  <si>
    <t>173</t>
  </si>
  <si>
    <t>00160428-00160469</t>
  </si>
  <si>
    <t>1488</t>
  </si>
  <si>
    <t>172</t>
  </si>
  <si>
    <t>00160946-00160979</t>
  </si>
  <si>
    <t>1532</t>
  </si>
  <si>
    <t>171</t>
  </si>
  <si>
    <t>00133339-00133380</t>
  </si>
  <si>
    <t>1474</t>
  </si>
  <si>
    <t>170</t>
  </si>
  <si>
    <t>005001960-005001984</t>
  </si>
  <si>
    <t>0060</t>
  </si>
  <si>
    <t>169</t>
  </si>
  <si>
    <t>00153458-00153494</t>
  </si>
  <si>
    <t>1566</t>
  </si>
  <si>
    <t>168</t>
  </si>
  <si>
    <t>004001739-004001782</t>
  </si>
  <si>
    <t>167</t>
  </si>
  <si>
    <t xml:space="preserve">V9166910 </t>
  </si>
  <si>
    <t>VICENTE AGUILAR</t>
  </si>
  <si>
    <t>27/12/2018</t>
  </si>
  <si>
    <t>00128285</t>
  </si>
  <si>
    <t>00000020</t>
  </si>
  <si>
    <t>1296</t>
  </si>
  <si>
    <t>166</t>
  </si>
  <si>
    <t>00128277-00128311</t>
  </si>
  <si>
    <t>165</t>
  </si>
  <si>
    <t>00143339-00143436</t>
  </si>
  <si>
    <t>1412</t>
  </si>
  <si>
    <t>164</t>
  </si>
  <si>
    <t>003003031-003003079</t>
  </si>
  <si>
    <t>0063</t>
  </si>
  <si>
    <t>163</t>
  </si>
  <si>
    <t>00075475-00075559</t>
  </si>
  <si>
    <t>0508</t>
  </si>
  <si>
    <t>162</t>
  </si>
  <si>
    <t>00</t>
  </si>
  <si>
    <t>CAJA SIN ACTIVIDAD</t>
  </si>
  <si>
    <t>00173045</t>
  </si>
  <si>
    <t>1573</t>
  </si>
  <si>
    <t>161</t>
  </si>
  <si>
    <t>00173015-00173045</t>
  </si>
  <si>
    <t>1572</t>
  </si>
  <si>
    <t>160</t>
  </si>
  <si>
    <t>00187599-00187647</t>
  </si>
  <si>
    <t>159</t>
  </si>
  <si>
    <t>00076361-00076440</t>
  </si>
  <si>
    <t>0513</t>
  </si>
  <si>
    <t>158</t>
  </si>
  <si>
    <t>00151651-00151701</t>
  </si>
  <si>
    <t>157</t>
  </si>
  <si>
    <t>001003695-001003700</t>
  </si>
  <si>
    <t>0067</t>
  </si>
  <si>
    <t>156</t>
  </si>
  <si>
    <t>J311038078</t>
  </si>
  <si>
    <t>LEON RIVAS Y ASOCIADOS C.A.</t>
  </si>
  <si>
    <t>001003694</t>
  </si>
  <si>
    <t>155</t>
  </si>
  <si>
    <t>001003668-001003693</t>
  </si>
  <si>
    <t>154</t>
  </si>
  <si>
    <t>00095493-00095531</t>
  </si>
  <si>
    <t>1153</t>
  </si>
  <si>
    <t>153</t>
  </si>
  <si>
    <t>00082733-00082741</t>
  </si>
  <si>
    <t>152</t>
  </si>
  <si>
    <t>00047742-00047753</t>
  </si>
  <si>
    <t>151</t>
  </si>
  <si>
    <t>00069087-00069104</t>
  </si>
  <si>
    <t>1336</t>
  </si>
  <si>
    <t>150</t>
  </si>
  <si>
    <t>00059977-00060036</t>
  </si>
  <si>
    <t>0387</t>
  </si>
  <si>
    <t>149</t>
  </si>
  <si>
    <t xml:space="preserve">V110704564 </t>
  </si>
  <si>
    <t>MEURYS</t>
  </si>
  <si>
    <t>00059976</t>
  </si>
  <si>
    <t>148</t>
  </si>
  <si>
    <t>00059943-00059975</t>
  </si>
  <si>
    <t>147</t>
  </si>
  <si>
    <t>00066672</t>
  </si>
  <si>
    <t>1006</t>
  </si>
  <si>
    <t>146</t>
  </si>
  <si>
    <t>V3586505</t>
  </si>
  <si>
    <t>OLGA CISNERO</t>
  </si>
  <si>
    <t>00066671</t>
  </si>
  <si>
    <t>145</t>
  </si>
  <si>
    <t>00166912-00166940</t>
  </si>
  <si>
    <t>1482</t>
  </si>
  <si>
    <t>144</t>
  </si>
  <si>
    <t>00160401-00160427</t>
  </si>
  <si>
    <t>1487</t>
  </si>
  <si>
    <t>143</t>
  </si>
  <si>
    <t>00160906-00160945</t>
  </si>
  <si>
    <t>1531</t>
  </si>
  <si>
    <t>142</t>
  </si>
  <si>
    <t>00133312-00133339</t>
  </si>
  <si>
    <t>1473</t>
  </si>
  <si>
    <t>141</t>
  </si>
  <si>
    <t>005001948-005001959</t>
  </si>
  <si>
    <t>0059</t>
  </si>
  <si>
    <t>140</t>
  </si>
  <si>
    <t>J311408711</t>
  </si>
  <si>
    <t>SERVICIOS DE SALUD GYNOFER C.A</t>
  </si>
  <si>
    <t>005001947</t>
  </si>
  <si>
    <t>139</t>
  </si>
  <si>
    <t>005001920-005001946</t>
  </si>
  <si>
    <t>138</t>
  </si>
  <si>
    <t>00153418-00153458</t>
  </si>
  <si>
    <t>1565</t>
  </si>
  <si>
    <t>137</t>
  </si>
  <si>
    <t>004001727-004001738</t>
  </si>
  <si>
    <t>136</t>
  </si>
  <si>
    <t>00128241-00128276</t>
  </si>
  <si>
    <t>1295</t>
  </si>
  <si>
    <t>135</t>
  </si>
  <si>
    <t>00143334-00143338</t>
  </si>
  <si>
    <t>1411</t>
  </si>
  <si>
    <t>134</t>
  </si>
  <si>
    <t>V26453219</t>
  </si>
  <si>
    <t>EDGARY SALAZAR</t>
  </si>
  <si>
    <t>15/12/2018</t>
  </si>
  <si>
    <t>003003008</t>
  </si>
  <si>
    <t>003000048</t>
  </si>
  <si>
    <t>133</t>
  </si>
  <si>
    <t>003002995-003003030</t>
  </si>
  <si>
    <t>132</t>
  </si>
  <si>
    <t>00086950-00086982</t>
  </si>
  <si>
    <t>1216</t>
  </si>
  <si>
    <t>131</t>
  </si>
  <si>
    <t>00086949</t>
  </si>
  <si>
    <t>1215</t>
  </si>
  <si>
    <t>130</t>
  </si>
  <si>
    <t>1214</t>
  </si>
  <si>
    <t>129</t>
  </si>
  <si>
    <t>00075407-00075474</t>
  </si>
  <si>
    <t>0507</t>
  </si>
  <si>
    <t>128</t>
  </si>
  <si>
    <t>00172947-00173014</t>
  </si>
  <si>
    <t>1571</t>
  </si>
  <si>
    <t>127</t>
  </si>
  <si>
    <t>00172946-00172958</t>
  </si>
  <si>
    <t>126</t>
  </si>
  <si>
    <t>002001623-002001626</t>
  </si>
  <si>
    <t>125</t>
  </si>
  <si>
    <t>00187593-00187598</t>
  </si>
  <si>
    <t>1414</t>
  </si>
  <si>
    <t>124</t>
  </si>
  <si>
    <t>00076285-00076360</t>
  </si>
  <si>
    <t>0512</t>
  </si>
  <si>
    <t>123</t>
  </si>
  <si>
    <t>00151625-00151650</t>
  </si>
  <si>
    <t>122</t>
  </si>
  <si>
    <t>00151614-00151624</t>
  </si>
  <si>
    <t>121</t>
  </si>
  <si>
    <t>V9954956</t>
  </si>
  <si>
    <t>JOSE BARRIOS</t>
  </si>
  <si>
    <t>27/5/2018</t>
  </si>
  <si>
    <t>001003646</t>
  </si>
  <si>
    <t>001000047</t>
  </si>
  <si>
    <t>120</t>
  </si>
  <si>
    <t>001003641-001003667</t>
  </si>
  <si>
    <t>119</t>
  </si>
  <si>
    <t>00095467-00095492</t>
  </si>
  <si>
    <t>1152</t>
  </si>
  <si>
    <t>118</t>
  </si>
  <si>
    <t>00095458-00095466</t>
  </si>
  <si>
    <t>117</t>
  </si>
  <si>
    <t>00082714-00082732</t>
  </si>
  <si>
    <t>22/4/2020</t>
  </si>
  <si>
    <t>116</t>
  </si>
  <si>
    <t>J075536800</t>
  </si>
  <si>
    <t>HERMANOS FRANCISCANO DE CRUZ BLANCA</t>
  </si>
  <si>
    <t>00082713</t>
  </si>
  <si>
    <t>115</t>
  </si>
  <si>
    <t>00082707-00082712</t>
  </si>
  <si>
    <t>114</t>
  </si>
  <si>
    <t>00047732-00047741</t>
  </si>
  <si>
    <t>1175</t>
  </si>
  <si>
    <t>113</t>
  </si>
  <si>
    <t>00069086</t>
  </si>
  <si>
    <t>1335</t>
  </si>
  <si>
    <t>112</t>
  </si>
  <si>
    <t>00059845-00059942</t>
  </si>
  <si>
    <t>0386</t>
  </si>
  <si>
    <t>111</t>
  </si>
  <si>
    <t>00066651-00066670</t>
  </si>
  <si>
    <t>1005</t>
  </si>
  <si>
    <t>110</t>
  </si>
  <si>
    <t>00166898-00166911</t>
  </si>
  <si>
    <t>1481</t>
  </si>
  <si>
    <t>109</t>
  </si>
  <si>
    <t>J-41089625-6</t>
  </si>
  <si>
    <t>GRUPO SOLUCIONES PUBLIMER C.A</t>
  </si>
  <si>
    <t>00166897</t>
  </si>
  <si>
    <t>108</t>
  </si>
  <si>
    <t>00166894-00166896</t>
  </si>
  <si>
    <t>107</t>
  </si>
  <si>
    <t>00160393-00160400</t>
  </si>
  <si>
    <t>1486</t>
  </si>
  <si>
    <t>106</t>
  </si>
  <si>
    <t>00160871-00160905</t>
  </si>
  <si>
    <t>1530</t>
  </si>
  <si>
    <t>105</t>
  </si>
  <si>
    <t>V14017262</t>
  </si>
  <si>
    <t>JEAN GOMEZ</t>
  </si>
  <si>
    <t>00133297</t>
  </si>
  <si>
    <t>00000150</t>
  </si>
  <si>
    <t>1472</t>
  </si>
  <si>
    <t>104</t>
  </si>
  <si>
    <t>00133257-00133311</t>
  </si>
  <si>
    <t>103</t>
  </si>
  <si>
    <t>005001884-005001919</t>
  </si>
  <si>
    <t>0058</t>
  </si>
  <si>
    <t>102</t>
  </si>
  <si>
    <t>00153380-00153417</t>
  </si>
  <si>
    <t>1564</t>
  </si>
  <si>
    <t>101</t>
  </si>
  <si>
    <t>00128200-00128240</t>
  </si>
  <si>
    <t>1294</t>
  </si>
  <si>
    <t>100</t>
  </si>
  <si>
    <t>00143290-00143333</t>
  </si>
  <si>
    <t>1410</t>
  </si>
  <si>
    <t>99</t>
  </si>
  <si>
    <t>003002933-003002994</t>
  </si>
  <si>
    <t>98</t>
  </si>
  <si>
    <t>00075331-00075406</t>
  </si>
  <si>
    <t>0506</t>
  </si>
  <si>
    <t>97</t>
  </si>
  <si>
    <t>00172891-00172945</t>
  </si>
  <si>
    <t>1570</t>
  </si>
  <si>
    <t>96</t>
  </si>
  <si>
    <t>002001616-002001622</t>
  </si>
  <si>
    <t>95</t>
  </si>
  <si>
    <t>00187577-00187592</t>
  </si>
  <si>
    <t>94</t>
  </si>
  <si>
    <t>00076171-00076284</t>
  </si>
  <si>
    <t>0511</t>
  </si>
  <si>
    <t>93</t>
  </si>
  <si>
    <t>00151609-00151613</t>
  </si>
  <si>
    <t>92</t>
  </si>
  <si>
    <t>J30014727-4</t>
  </si>
  <si>
    <t>TURISMO DOÑA CARMEN</t>
  </si>
  <si>
    <t>00151608</t>
  </si>
  <si>
    <t>91</t>
  </si>
  <si>
    <t>00151590-00151607</t>
  </si>
  <si>
    <t>90</t>
  </si>
  <si>
    <t>001003613-001003640</t>
  </si>
  <si>
    <t>89</t>
  </si>
  <si>
    <t>J300441040</t>
  </si>
  <si>
    <t>CROMOFTAL S.A.</t>
  </si>
  <si>
    <t>001003612</t>
  </si>
  <si>
    <t>88</t>
  </si>
  <si>
    <t>001003600-001003611</t>
  </si>
  <si>
    <t>87</t>
  </si>
  <si>
    <t>00095425-00095457</t>
  </si>
  <si>
    <t>1151</t>
  </si>
  <si>
    <t>86</t>
  </si>
  <si>
    <t>00082675-00082706</t>
  </si>
  <si>
    <t>1307</t>
  </si>
  <si>
    <t>Z1B8050356</t>
  </si>
  <si>
    <t>21/4/2020</t>
  </si>
  <si>
    <t>85</t>
  </si>
  <si>
    <t>00047720-00047731</t>
  </si>
  <si>
    <t>1174</t>
  </si>
  <si>
    <t>Z1F0000338</t>
  </si>
  <si>
    <t>84</t>
  </si>
  <si>
    <t xml:space="preserve">V81433227 </t>
  </si>
  <si>
    <t>MARIA J</t>
  </si>
  <si>
    <t>00069073</t>
  </si>
  <si>
    <t>00000058</t>
  </si>
  <si>
    <t>1334</t>
  </si>
  <si>
    <t>Z1B8038506</t>
  </si>
  <si>
    <t>83</t>
  </si>
  <si>
    <t>00069070-00069085</t>
  </si>
  <si>
    <t>82</t>
  </si>
  <si>
    <t>00059754-00059844</t>
  </si>
  <si>
    <t>0385</t>
  </si>
  <si>
    <t>Z1F0004616</t>
  </si>
  <si>
    <t>81</t>
  </si>
  <si>
    <t>00066635-00066650</t>
  </si>
  <si>
    <t>1004</t>
  </si>
  <si>
    <t>Z1F0000341</t>
  </si>
  <si>
    <t>80</t>
  </si>
  <si>
    <t>00166859-00166893</t>
  </si>
  <si>
    <t>1480</t>
  </si>
  <si>
    <t>Z1B8014458</t>
  </si>
  <si>
    <t>79</t>
  </si>
  <si>
    <t>00160388-00160392</t>
  </si>
  <si>
    <t>Z1B8050003</t>
  </si>
  <si>
    <t>78</t>
  </si>
  <si>
    <t xml:space="preserve">J-41073527-9 </t>
  </si>
  <si>
    <t>MANTENIMIENTOS ARFERCA</t>
  </si>
  <si>
    <t>00160387</t>
  </si>
  <si>
    <t>77</t>
  </si>
  <si>
    <t>00160383-00160386</t>
  </si>
  <si>
    <t>76</t>
  </si>
  <si>
    <t>J-31124236-8</t>
  </si>
  <si>
    <t>LAEN ELECTRIC, C.A</t>
  </si>
  <si>
    <t>00160382</t>
  </si>
  <si>
    <t>75</t>
  </si>
  <si>
    <t>00160351-00160381</t>
  </si>
  <si>
    <t>74</t>
  </si>
  <si>
    <t>00160831-00160870</t>
  </si>
  <si>
    <t>1529</t>
  </si>
  <si>
    <t>Z1B8050013</t>
  </si>
  <si>
    <t>73</t>
  </si>
  <si>
    <t>00133243-00133256</t>
  </si>
  <si>
    <t>1471</t>
  </si>
  <si>
    <t>Z1B8044815</t>
  </si>
  <si>
    <t>72</t>
  </si>
  <si>
    <t>J-29413307-0</t>
  </si>
  <si>
    <t>FUNERARIA LA QUINTA</t>
  </si>
  <si>
    <t>00133242</t>
  </si>
  <si>
    <t>71</t>
  </si>
  <si>
    <t>00133220-00133241</t>
  </si>
  <si>
    <t>70</t>
  </si>
  <si>
    <t>00153329-00153379</t>
  </si>
  <si>
    <t>1563</t>
  </si>
  <si>
    <t>Z1B8050363</t>
  </si>
  <si>
    <t>69</t>
  </si>
  <si>
    <t>00001704-00001712</t>
  </si>
  <si>
    <t>68</t>
  </si>
  <si>
    <t>004001713-004001726</t>
  </si>
  <si>
    <t>67</t>
  </si>
  <si>
    <t>00128139-00128199</t>
  </si>
  <si>
    <t>1293</t>
  </si>
  <si>
    <t>Z1B8050578</t>
  </si>
  <si>
    <t>66</t>
  </si>
  <si>
    <t>00143247-00143289</t>
  </si>
  <si>
    <t>1409</t>
  </si>
  <si>
    <t>Z1B8050937</t>
  </si>
  <si>
    <t>65</t>
  </si>
  <si>
    <t>003002902-003002932</t>
  </si>
  <si>
    <t>64</t>
  </si>
  <si>
    <t>1213</t>
  </si>
  <si>
    <t>Z1B8050365</t>
  </si>
  <si>
    <t>63</t>
  </si>
  <si>
    <t>00075252-00075330</t>
  </si>
  <si>
    <t>0505</t>
  </si>
  <si>
    <t>Z1F0008965</t>
  </si>
  <si>
    <t>62</t>
  </si>
  <si>
    <t>00172818-00172890</t>
  </si>
  <si>
    <t>1569</t>
  </si>
  <si>
    <t>Z1B8051199</t>
  </si>
  <si>
    <t>61</t>
  </si>
  <si>
    <t>00001566-00001578</t>
  </si>
  <si>
    <t>Z1F0017966</t>
  </si>
  <si>
    <t>60</t>
  </si>
  <si>
    <t>002001580-002001615</t>
  </si>
  <si>
    <t>59</t>
  </si>
  <si>
    <t>00187574-00187576</t>
  </si>
  <si>
    <t>Z1B8050149</t>
  </si>
  <si>
    <t>58</t>
  </si>
  <si>
    <t>00076083-00076170</t>
  </si>
  <si>
    <t>Z1F0008858</t>
  </si>
  <si>
    <t>57</t>
  </si>
  <si>
    <t>00151546-00151589</t>
  </si>
  <si>
    <t>Z1B8050002</t>
  </si>
  <si>
    <t>56</t>
  </si>
  <si>
    <t>00003572-00003577</t>
  </si>
  <si>
    <t>Z1F0017854</t>
  </si>
  <si>
    <t>55</t>
  </si>
  <si>
    <t>V065562878</t>
  </si>
  <si>
    <t>DOMENICO DELMELO</t>
  </si>
  <si>
    <t>00003571</t>
  </si>
  <si>
    <t>54</t>
  </si>
  <si>
    <t>00003561-00003570</t>
  </si>
  <si>
    <t>53</t>
  </si>
  <si>
    <t>001003595-001003599</t>
  </si>
  <si>
    <t>52</t>
  </si>
  <si>
    <t>J408492636</t>
  </si>
  <si>
    <t>EL DUO DE LA CARNE</t>
  </si>
  <si>
    <t>001003594</t>
  </si>
  <si>
    <t>51</t>
  </si>
  <si>
    <t>001003583-001003593</t>
  </si>
  <si>
    <t>50</t>
  </si>
  <si>
    <t>J000592217</t>
  </si>
  <si>
    <t>BAR RESTAURANT EL BRASERO C.A</t>
  </si>
  <si>
    <t>001003582</t>
  </si>
  <si>
    <t>49</t>
  </si>
  <si>
    <t>001003577-001003581</t>
  </si>
  <si>
    <t>48</t>
  </si>
  <si>
    <t>00095384-00095424</t>
  </si>
  <si>
    <t>1150</t>
  </si>
  <si>
    <t>Z1F0000700</t>
  </si>
  <si>
    <t>47</t>
  </si>
  <si>
    <t>00082669-00082674</t>
  </si>
  <si>
    <t>1306</t>
  </si>
  <si>
    <t>46</t>
  </si>
  <si>
    <t>00047719</t>
  </si>
  <si>
    <t>1173</t>
  </si>
  <si>
    <t>45</t>
  </si>
  <si>
    <t>00069057-00069069</t>
  </si>
  <si>
    <t>44</t>
  </si>
  <si>
    <t>1333</t>
  </si>
  <si>
    <t>43</t>
  </si>
  <si>
    <t>00059734-00059753</t>
  </si>
  <si>
    <t>0384</t>
  </si>
  <si>
    <t>42</t>
  </si>
  <si>
    <t xml:space="preserve">V119734360 </t>
  </si>
  <si>
    <t>DELIA CUBATE</t>
  </si>
  <si>
    <t>00059733</t>
  </si>
  <si>
    <t>41</t>
  </si>
  <si>
    <t>00059685-00059732</t>
  </si>
  <si>
    <t>40</t>
  </si>
  <si>
    <t>00066631-00066634</t>
  </si>
  <si>
    <t>1003</t>
  </si>
  <si>
    <t>39</t>
  </si>
  <si>
    <t xml:space="preserve">J-409791726 </t>
  </si>
  <si>
    <t>MOLISERVICE GRUPO ASESOR C.A</t>
  </si>
  <si>
    <t>00066630</t>
  </si>
  <si>
    <t>38</t>
  </si>
  <si>
    <t>00066606-00066629</t>
  </si>
  <si>
    <t>37</t>
  </si>
  <si>
    <t>00166846-00166858</t>
  </si>
  <si>
    <t>36</t>
  </si>
  <si>
    <t>J-294820611</t>
  </si>
  <si>
    <t>EMBUTIDOS BIGCERDY</t>
  </si>
  <si>
    <t>00166845</t>
  </si>
  <si>
    <t>35</t>
  </si>
  <si>
    <t>00166842-00166844</t>
  </si>
  <si>
    <t>34</t>
  </si>
  <si>
    <t>00166830-00166841</t>
  </si>
  <si>
    <t>33</t>
  </si>
  <si>
    <t>00160349-00160350</t>
  </si>
  <si>
    <t>32</t>
  </si>
  <si>
    <t>J-409791726</t>
  </si>
  <si>
    <t>00160348</t>
  </si>
  <si>
    <t>31</t>
  </si>
  <si>
    <t>00160317-00160347</t>
  </si>
  <si>
    <t>30</t>
  </si>
  <si>
    <t>00160800-00160830</t>
  </si>
  <si>
    <t>1528</t>
  </si>
  <si>
    <t>29</t>
  </si>
  <si>
    <t>00133198-00133219</t>
  </si>
  <si>
    <t>1470</t>
  </si>
  <si>
    <t>28</t>
  </si>
  <si>
    <t>00001880-00001883</t>
  </si>
  <si>
    <t>0056</t>
  </si>
  <si>
    <t>Z1F0017998</t>
  </si>
  <si>
    <t>27</t>
  </si>
  <si>
    <t>00001879</t>
  </si>
  <si>
    <t>26</t>
  </si>
  <si>
    <t>00001869-00001878</t>
  </si>
  <si>
    <t>25</t>
  </si>
  <si>
    <t>J000532214</t>
  </si>
  <si>
    <t>MOTEL PANORAMA</t>
  </si>
  <si>
    <t>00001868</t>
  </si>
  <si>
    <t>24</t>
  </si>
  <si>
    <t>00001864-00001867</t>
  </si>
  <si>
    <t>23</t>
  </si>
  <si>
    <t>00153305-00153328</t>
  </si>
  <si>
    <t>1562</t>
  </si>
  <si>
    <t>22</t>
  </si>
  <si>
    <t>00001691-00001703</t>
  </si>
  <si>
    <t>21</t>
  </si>
  <si>
    <t>00128110-00128138</t>
  </si>
  <si>
    <t>1292</t>
  </si>
  <si>
    <t>20</t>
  </si>
  <si>
    <t>00143227-00143246</t>
  </si>
  <si>
    <t>1408</t>
  </si>
  <si>
    <t>19</t>
  </si>
  <si>
    <t>00075180-00075251</t>
  </si>
  <si>
    <t>0504</t>
  </si>
  <si>
    <t>18</t>
  </si>
  <si>
    <t>00172798-00172817</t>
  </si>
  <si>
    <t>17</t>
  </si>
  <si>
    <t>J-31724677-2</t>
  </si>
  <si>
    <t>INACHINI SOLUCIONES C.A</t>
  </si>
  <si>
    <t>00172797</t>
  </si>
  <si>
    <t>00172779-00172796</t>
  </si>
  <si>
    <t>15</t>
  </si>
  <si>
    <t>00001542-00001565</t>
  </si>
  <si>
    <t>14</t>
  </si>
  <si>
    <t>00157570-00187573</t>
  </si>
  <si>
    <t>13</t>
  </si>
  <si>
    <t>00076002-00076082</t>
  </si>
  <si>
    <t>12</t>
  </si>
  <si>
    <t>00151534-00151545</t>
  </si>
  <si>
    <t>11</t>
  </si>
  <si>
    <t>V14772733</t>
  </si>
  <si>
    <t>MIGUEL ALVAREZ</t>
  </si>
  <si>
    <t>00151533</t>
  </si>
  <si>
    <t>10</t>
  </si>
  <si>
    <t>00151528-00151532</t>
  </si>
  <si>
    <t>9</t>
  </si>
  <si>
    <t>00003527-00003560</t>
  </si>
  <si>
    <t>8</t>
  </si>
  <si>
    <t>00003526</t>
  </si>
  <si>
    <t>7</t>
  </si>
  <si>
    <t>V31756427</t>
  </si>
  <si>
    <t>CRISTIAN SANCHEZ</t>
  </si>
  <si>
    <t>00003525</t>
  </si>
  <si>
    <t>6</t>
  </si>
  <si>
    <t>V317564227</t>
  </si>
  <si>
    <t>00003524</t>
  </si>
  <si>
    <t>5</t>
  </si>
  <si>
    <t>00003518-00003523</t>
  </si>
  <si>
    <t>4</t>
  </si>
  <si>
    <t>00095361-00095383</t>
  </si>
  <si>
    <t>1149</t>
  </si>
  <si>
    <t>3</t>
  </si>
  <si>
    <t>V142147005</t>
  </si>
  <si>
    <t>GUATEQUE CAFE CULTURAL FP</t>
  </si>
  <si>
    <t>00095360</t>
  </si>
  <si>
    <t>2</t>
  </si>
  <si>
    <t>00095343-00095359</t>
  </si>
  <si>
    <t>1</t>
  </si>
  <si>
    <t>00082646-00082668</t>
  </si>
  <si>
    <t>1305</t>
  </si>
  <si>
    <t>1172</t>
  </si>
  <si>
    <t>00069044-00069056</t>
  </si>
  <si>
    <t>1332</t>
  </si>
  <si>
    <t>00059635-00059684</t>
  </si>
  <si>
    <t>0383</t>
  </si>
  <si>
    <t>00059600-00059633</t>
  </si>
  <si>
    <t xml:space="preserve">J-31680181-0 </t>
  </si>
  <si>
    <t>ASOC NACIONAL DE AYUDA AL NIÑO</t>
  </si>
  <si>
    <t>00059634</t>
  </si>
  <si>
    <t>00066584-00066605</t>
  </si>
  <si>
    <t>1002</t>
  </si>
  <si>
    <t>00166805-00166829</t>
  </si>
  <si>
    <t>00160264-00160316</t>
  </si>
  <si>
    <t>00160780-00160611</t>
  </si>
  <si>
    <t>1527</t>
  </si>
  <si>
    <t>00133157-00133197</t>
  </si>
  <si>
    <t>1469</t>
  </si>
  <si>
    <t>005001817-005001863</t>
  </si>
  <si>
    <t>0055</t>
  </si>
  <si>
    <t>00153253-00153304</t>
  </si>
  <si>
    <t>1561</t>
  </si>
  <si>
    <t>00128093-00128109</t>
  </si>
  <si>
    <t>1291</t>
  </si>
  <si>
    <t>00143199-00143226</t>
  </si>
  <si>
    <t>1407</t>
  </si>
  <si>
    <t>003002858-003002901</t>
  </si>
  <si>
    <t>00075106-00075179</t>
  </si>
  <si>
    <t>0503</t>
  </si>
  <si>
    <t>00172721-00172778</t>
  </si>
  <si>
    <t>002001541-002001542</t>
  </si>
  <si>
    <t>00075916-00076001</t>
  </si>
  <si>
    <t>00187564-00157569</t>
  </si>
  <si>
    <t>00151509-00151527</t>
  </si>
  <si>
    <t>001003494-001003516</t>
  </si>
  <si>
    <t>00095308-00095342</t>
  </si>
  <si>
    <t>1148</t>
  </si>
  <si>
    <t>00082627-00082645</t>
  </si>
  <si>
    <t>1304</t>
  </si>
  <si>
    <t>000477049-00047716</t>
  </si>
  <si>
    <t>1171</t>
  </si>
  <si>
    <t>00069019-00069043</t>
  </si>
  <si>
    <t>1331</t>
  </si>
  <si>
    <t>00059529-00059599</t>
  </si>
  <si>
    <t>0382</t>
  </si>
  <si>
    <t>00000120</t>
  </si>
  <si>
    <t>1001</t>
  </si>
  <si>
    <t>00066547-00066583</t>
  </si>
  <si>
    <t>00166764-00166804</t>
  </si>
  <si>
    <t>00160218-00160263</t>
  </si>
  <si>
    <t>00160734-00160779</t>
  </si>
  <si>
    <t>1526</t>
  </si>
  <si>
    <t>00133123-00133156</t>
  </si>
  <si>
    <t>1468</t>
  </si>
  <si>
    <t>005001797-005001816</t>
  </si>
  <si>
    <t>0054</t>
  </si>
  <si>
    <t>00153190-00153252</t>
  </si>
  <si>
    <t>1560</t>
  </si>
  <si>
    <t>004001637-004001690</t>
  </si>
  <si>
    <t>00128056-00128092</t>
  </si>
  <si>
    <t>1290</t>
  </si>
  <si>
    <t>00143156-00143198</t>
  </si>
  <si>
    <t>1406</t>
  </si>
  <si>
    <t>003002827-003002857</t>
  </si>
  <si>
    <t>0057</t>
  </si>
  <si>
    <t>J296692157</t>
  </si>
  <si>
    <t>INGENIERIA RORAIMA C.A</t>
  </si>
  <si>
    <t>003002826</t>
  </si>
  <si>
    <t>003002804-003002825</t>
  </si>
  <si>
    <t>00075016-00075105</t>
  </si>
  <si>
    <t>0502</t>
  </si>
  <si>
    <t>00172639-00172720</t>
  </si>
  <si>
    <t>00075830-00075915</t>
  </si>
  <si>
    <t>00187438-00187563</t>
  </si>
  <si>
    <t>00151468-00151508</t>
  </si>
  <si>
    <t>001003443-001003493</t>
  </si>
  <si>
    <t>00095245-00095307</t>
  </si>
  <si>
    <t>1147</t>
  </si>
  <si>
    <t>00082605-00082626</t>
  </si>
  <si>
    <t>1303</t>
  </si>
  <si>
    <t>00047699-00047703</t>
  </si>
  <si>
    <t>1170</t>
  </si>
  <si>
    <t>CARMEN BLANCO</t>
  </si>
  <si>
    <t>00069005-00069018</t>
  </si>
  <si>
    <t>1330</t>
  </si>
  <si>
    <t>00059475-00059528</t>
  </si>
  <si>
    <t>0381</t>
  </si>
  <si>
    <t>00059435-00059473</t>
  </si>
  <si>
    <t xml:space="preserve">V133232553 </t>
  </si>
  <si>
    <t>00059474</t>
  </si>
  <si>
    <t>00066520-00066546</t>
  </si>
  <si>
    <t>1000</t>
  </si>
  <si>
    <t>00166723-00166763</t>
  </si>
  <si>
    <t>00160157-00160217</t>
  </si>
  <si>
    <t>00160696-00160733</t>
  </si>
  <si>
    <t>1525</t>
  </si>
  <si>
    <t>00133076-00133122</t>
  </si>
  <si>
    <t>1467</t>
  </si>
  <si>
    <t>00153146-00153189</t>
  </si>
  <si>
    <t>1559</t>
  </si>
  <si>
    <t>004001633-004001636</t>
  </si>
  <si>
    <t>V199450107</t>
  </si>
  <si>
    <t>FABIOLA GONZALEZ</t>
  </si>
  <si>
    <t>004001632</t>
  </si>
  <si>
    <t>004001597-004001631</t>
  </si>
  <si>
    <t>00128045-00128054</t>
  </si>
  <si>
    <t>1289</t>
  </si>
  <si>
    <t>00128025-00128043</t>
  </si>
  <si>
    <t xml:space="preserve">V6517139 </t>
  </si>
  <si>
    <t>BELLO BRENDA</t>
  </si>
  <si>
    <t>004009726</t>
  </si>
  <si>
    <t>00143117-00143155</t>
  </si>
  <si>
    <t>1405</t>
  </si>
  <si>
    <t>V5609574</t>
  </si>
  <si>
    <t>CARMELA DAGOSTO</t>
  </si>
  <si>
    <t>13/12/2018</t>
  </si>
  <si>
    <t>003002588</t>
  </si>
  <si>
    <t>003000046</t>
  </si>
  <si>
    <t>V9484890</t>
  </si>
  <si>
    <t>MARA ALBORNOZ</t>
  </si>
  <si>
    <t>8/6/2018</t>
  </si>
  <si>
    <t>003002640</t>
  </si>
  <si>
    <t>003000045</t>
  </si>
  <si>
    <t>003002742-003002803</t>
  </si>
  <si>
    <t>J409427820</t>
  </si>
  <si>
    <t>BINARIO C.A</t>
  </si>
  <si>
    <t>003002741</t>
  </si>
  <si>
    <t>003002718-003002740</t>
  </si>
  <si>
    <t>00074933-00075015</t>
  </si>
  <si>
    <t>0501</t>
  </si>
  <si>
    <t>00172601-00172638</t>
  </si>
  <si>
    <t>00075772-00075829</t>
  </si>
  <si>
    <t>00187372-00187437</t>
  </si>
  <si>
    <t>00151440-00151467</t>
  </si>
  <si>
    <t>001003397-001003442</t>
  </si>
  <si>
    <t>00000192</t>
  </si>
  <si>
    <t>1146</t>
  </si>
  <si>
    <t>00095174-00095244</t>
  </si>
  <si>
    <t>00082579-00082604</t>
  </si>
  <si>
    <t>1302</t>
  </si>
  <si>
    <t>00047677-00047698</t>
  </si>
  <si>
    <t>1169</t>
  </si>
  <si>
    <t>00069003-00069004</t>
  </si>
  <si>
    <t>1329</t>
  </si>
  <si>
    <t>00059334-00059434</t>
  </si>
  <si>
    <t>0380</t>
  </si>
  <si>
    <t>00066471-00066519</t>
  </si>
  <si>
    <t>0999</t>
  </si>
  <si>
    <t>00166694-00166722</t>
  </si>
  <si>
    <t>00160121-00160156</t>
  </si>
  <si>
    <t>00160658-00160695</t>
  </si>
  <si>
    <t>1523-1524</t>
  </si>
  <si>
    <t>00133035-00133075</t>
  </si>
  <si>
    <t>1466</t>
  </si>
  <si>
    <t>005001792-005001796</t>
  </si>
  <si>
    <t>0052</t>
  </si>
  <si>
    <t>00153102-00153145</t>
  </si>
  <si>
    <t>1558</t>
  </si>
  <si>
    <t>004001571-004001596</t>
  </si>
  <si>
    <t>00128003-00128024</t>
  </si>
  <si>
    <t>1288</t>
  </si>
  <si>
    <t>00143079-00143116</t>
  </si>
  <si>
    <t>1404</t>
  </si>
  <si>
    <t>003002682-003002717</t>
  </si>
  <si>
    <t>003002681</t>
  </si>
  <si>
    <t>00074827-00074932</t>
  </si>
  <si>
    <t>0500</t>
  </si>
  <si>
    <t>00172536-00172600</t>
  </si>
  <si>
    <t>00075703-00075771</t>
  </si>
  <si>
    <t>00187320-00187371</t>
  </si>
  <si>
    <t>00151401-00151439</t>
  </si>
  <si>
    <t>001003322-001003396</t>
  </si>
  <si>
    <t>00095132-00095173</t>
  </si>
  <si>
    <t>1145</t>
  </si>
  <si>
    <t>00082530-00082578</t>
  </si>
  <si>
    <t>1301</t>
  </si>
  <si>
    <t>00047675-00047676</t>
  </si>
  <si>
    <t>1168</t>
  </si>
  <si>
    <t>00068980-00069002</t>
  </si>
  <si>
    <t>1328</t>
  </si>
  <si>
    <t>00059301-00059333</t>
  </si>
  <si>
    <t>0379</t>
  </si>
  <si>
    <t>00066448-00066470</t>
  </si>
  <si>
    <t>0998</t>
  </si>
  <si>
    <t>00166667-00166693</t>
  </si>
  <si>
    <t>00160121</t>
  </si>
  <si>
    <t>00160071-00160120</t>
  </si>
  <si>
    <t>00160648-00160657</t>
  </si>
  <si>
    <t>1522</t>
  </si>
  <si>
    <t>00132991-00133034</t>
  </si>
  <si>
    <t>1465</t>
  </si>
  <si>
    <t>005001778-005001791</t>
  </si>
  <si>
    <t>0051</t>
  </si>
  <si>
    <t>005001777</t>
  </si>
  <si>
    <t>005001776</t>
  </si>
  <si>
    <t>005001751-005001775</t>
  </si>
  <si>
    <t>00153047-00153101</t>
  </si>
  <si>
    <t>1557</t>
  </si>
  <si>
    <t>00127963-00128002</t>
  </si>
  <si>
    <t>1287</t>
  </si>
  <si>
    <t>00143038-00143078</t>
  </si>
  <si>
    <t>1403</t>
  </si>
  <si>
    <t>003002651-003002680</t>
  </si>
  <si>
    <t>00074786-00074826</t>
  </si>
  <si>
    <t>0499</t>
  </si>
  <si>
    <t>00172473-00172535</t>
  </si>
  <si>
    <t>002001511-002001540</t>
  </si>
  <si>
    <t>00075633-00075702</t>
  </si>
  <si>
    <t>00187274-00187319</t>
  </si>
  <si>
    <t>00151359-00151400</t>
  </si>
  <si>
    <t>V4814383</t>
  </si>
  <si>
    <t>CARMEN CRUZ</t>
  </si>
  <si>
    <t>23/5/2018</t>
  </si>
  <si>
    <t>00003139</t>
  </si>
  <si>
    <t>001000044</t>
  </si>
  <si>
    <t>001003305-001003321</t>
  </si>
  <si>
    <t>V168880334</t>
  </si>
  <si>
    <t>ALESSANDRO MINICHINI</t>
  </si>
  <si>
    <t>001003304</t>
  </si>
  <si>
    <t>001003296-001003303</t>
  </si>
  <si>
    <t>001003295</t>
  </si>
  <si>
    <t>V10354554</t>
  </si>
  <si>
    <t>MOISES ORTEGA</t>
  </si>
  <si>
    <t>001003294</t>
  </si>
  <si>
    <t>J403360472</t>
  </si>
  <si>
    <t>COMERCIALIZADORA AMF C.A.</t>
  </si>
  <si>
    <t>001003293</t>
  </si>
  <si>
    <t>001003260-001003292</t>
  </si>
  <si>
    <t>00095062-00095131</t>
  </si>
  <si>
    <t>1144</t>
  </si>
  <si>
    <t>00082495-00082529</t>
  </si>
  <si>
    <t>1300</t>
  </si>
  <si>
    <t>14/4/2020</t>
  </si>
  <si>
    <t>00047671-00047674</t>
  </si>
  <si>
    <t>1167</t>
  </si>
  <si>
    <t>00068946-00068979</t>
  </si>
  <si>
    <t>1327</t>
  </si>
  <si>
    <t>00059206-00059300</t>
  </si>
  <si>
    <t>0378</t>
  </si>
  <si>
    <t>00066420-00066447</t>
  </si>
  <si>
    <t>0997</t>
  </si>
  <si>
    <t>0016630-00166666</t>
  </si>
  <si>
    <t>00160070</t>
  </si>
  <si>
    <t>00160035-00160070</t>
  </si>
  <si>
    <t>00160612-00160647</t>
  </si>
  <si>
    <t>1521</t>
  </si>
  <si>
    <t>00132951-00132990</t>
  </si>
  <si>
    <t>1464</t>
  </si>
  <si>
    <t>V12563581</t>
  </si>
  <si>
    <t>YANETH TORRES</t>
  </si>
  <si>
    <t>13/5/2018</t>
  </si>
  <si>
    <t>005001727</t>
  </si>
  <si>
    <t>005000043</t>
  </si>
  <si>
    <t>0050</t>
  </si>
  <si>
    <t>005001713-005001750</t>
  </si>
  <si>
    <t>00152990-00153046</t>
  </si>
  <si>
    <t>1556</t>
  </si>
  <si>
    <t>004001546-004001570</t>
  </si>
  <si>
    <t>00127901-00127962</t>
  </si>
  <si>
    <t>1286</t>
  </si>
  <si>
    <t>00143009-00143037</t>
  </si>
  <si>
    <t>1402</t>
  </si>
  <si>
    <t>003002613-003002650</t>
  </si>
  <si>
    <t>0053</t>
  </si>
  <si>
    <t xml:space="preserve">V13655298 </t>
  </si>
  <si>
    <t>EDGAR CORTEZ</t>
  </si>
  <si>
    <t>00074775</t>
  </si>
  <si>
    <t>00000081</t>
  </si>
  <si>
    <t>0498</t>
  </si>
  <si>
    <t xml:space="preserve">V11036866 </t>
  </si>
  <si>
    <t>DAVID NUÑEZ</t>
  </si>
  <si>
    <t>00074705</t>
  </si>
  <si>
    <t>00000080</t>
  </si>
  <si>
    <t>00074681-00074785</t>
  </si>
  <si>
    <t>00172417-00172472</t>
  </si>
  <si>
    <t>002001493-002001510</t>
  </si>
  <si>
    <t>J405372699</t>
  </si>
  <si>
    <t>INV. CHEFQUISITO C.A</t>
  </si>
  <si>
    <t>002001492</t>
  </si>
  <si>
    <t>002001482-002001491</t>
  </si>
  <si>
    <t>00075533-00075632</t>
  </si>
  <si>
    <t>00187221-00187273</t>
  </si>
  <si>
    <t>00151318-00151358</t>
  </si>
  <si>
    <t>001003216-001003259</t>
  </si>
  <si>
    <t>00095024-00095061</t>
  </si>
  <si>
    <t>1143</t>
  </si>
  <si>
    <t>00082483-00082494</t>
  </si>
  <si>
    <t>1299</t>
  </si>
  <si>
    <t>00047663-00047670</t>
  </si>
  <si>
    <t>1166</t>
  </si>
  <si>
    <t>00068935-00068945</t>
  </si>
  <si>
    <t>1326</t>
  </si>
  <si>
    <t>00059134-00059205</t>
  </si>
  <si>
    <t>0377</t>
  </si>
  <si>
    <t>00066397-00066419</t>
  </si>
  <si>
    <t>0996</t>
  </si>
  <si>
    <t>00166629</t>
  </si>
  <si>
    <t>00166598-00166628</t>
  </si>
  <si>
    <t>00159985-00160034</t>
  </si>
  <si>
    <t>00160577-00160611</t>
  </si>
  <si>
    <t>1520</t>
  </si>
  <si>
    <t>00132917-00132950</t>
  </si>
  <si>
    <t>1463</t>
  </si>
  <si>
    <t>00152967-00152989</t>
  </si>
  <si>
    <t>1555</t>
  </si>
  <si>
    <t>004001513-004001545</t>
  </si>
  <si>
    <t>00127866-00127900</t>
  </si>
  <si>
    <t>1285</t>
  </si>
  <si>
    <t>00142978-00143008</t>
  </si>
  <si>
    <t>1401</t>
  </si>
  <si>
    <t>003002595-003002612</t>
  </si>
  <si>
    <t>003002594</t>
  </si>
  <si>
    <t>003002579-003002593</t>
  </si>
  <si>
    <t>00074612-00074680</t>
  </si>
  <si>
    <t>0497</t>
  </si>
  <si>
    <t>00172388-00172416</t>
  </si>
  <si>
    <t>002001473-002001481</t>
  </si>
  <si>
    <t>00075444-00075532</t>
  </si>
  <si>
    <t>00187211-00187220</t>
  </si>
  <si>
    <t>00151301-00151318</t>
  </si>
  <si>
    <t>001003178-001003215</t>
  </si>
  <si>
    <t>00095004-00095024</t>
  </si>
  <si>
    <t>1142</t>
  </si>
  <si>
    <t>12/4/2020</t>
  </si>
  <si>
    <t>00047657-00047662</t>
  </si>
  <si>
    <t>00127836-00127865</t>
  </si>
  <si>
    <t>1284</t>
  </si>
  <si>
    <t>013</t>
  </si>
  <si>
    <t>00068925-00068934</t>
  </si>
  <si>
    <t>1325</t>
  </si>
  <si>
    <t>00059063-00059133</t>
  </si>
  <si>
    <t>0376</t>
  </si>
  <si>
    <t>00066370-00066396</t>
  </si>
  <si>
    <t>0995</t>
  </si>
  <si>
    <t>0016566-00166597</t>
  </si>
  <si>
    <t>00159937-00159984</t>
  </si>
  <si>
    <t>00160536-00160576</t>
  </si>
  <si>
    <t>1519</t>
  </si>
  <si>
    <t>00132890-0012916</t>
  </si>
  <si>
    <t>1462</t>
  </si>
  <si>
    <t>005001709-005001712</t>
  </si>
  <si>
    <t>0048</t>
  </si>
  <si>
    <t>J296430535</t>
  </si>
  <si>
    <t>SPARS.CA</t>
  </si>
  <si>
    <t>005001708</t>
  </si>
  <si>
    <t>005001705-005001707</t>
  </si>
  <si>
    <t>00001703-00001704</t>
  </si>
  <si>
    <t>00152916-00152966</t>
  </si>
  <si>
    <t>1554</t>
  </si>
  <si>
    <t>004001494-004001512</t>
  </si>
  <si>
    <t>00142949-00142977</t>
  </si>
  <si>
    <t>1400</t>
  </si>
  <si>
    <t>003002562-003002578</t>
  </si>
  <si>
    <t>J002825618</t>
  </si>
  <si>
    <t>CHICHARRONERA BRISAS DEL GUAYABO</t>
  </si>
  <si>
    <t>003002561</t>
  </si>
  <si>
    <t>003002559-003002560</t>
  </si>
  <si>
    <t>00074578-00074611</t>
  </si>
  <si>
    <t>0496</t>
  </si>
  <si>
    <t>00172346-00172387</t>
  </si>
  <si>
    <t>V20131066</t>
  </si>
  <si>
    <t>LARRY DIQUEZ</t>
  </si>
  <si>
    <t>7/12/2018</t>
  </si>
  <si>
    <t>002001446</t>
  </si>
  <si>
    <t>002000042</t>
  </si>
  <si>
    <t>002001454-002001472</t>
  </si>
  <si>
    <t>V18646334</t>
  </si>
  <si>
    <t>MAXIMO RANGEL</t>
  </si>
  <si>
    <t>00001452</t>
  </si>
  <si>
    <t>V16589115</t>
  </si>
  <si>
    <t>BANEZA GIMENES</t>
  </si>
  <si>
    <t>00075404</t>
  </si>
  <si>
    <t>00000085</t>
  </si>
  <si>
    <t>00075394-00075443</t>
  </si>
  <si>
    <t>00187205-00187210</t>
  </si>
  <si>
    <t>00151268-00151300</t>
  </si>
  <si>
    <t>001003139-001003177</t>
  </si>
  <si>
    <t>00003138-00003139</t>
  </si>
  <si>
    <t>00094977-00095003</t>
  </si>
  <si>
    <t>1141</t>
  </si>
  <si>
    <t>0082448-00082482</t>
  </si>
  <si>
    <t>11/4/2020</t>
  </si>
  <si>
    <t>00047631-00047657</t>
  </si>
  <si>
    <t xml:space="preserve">V6875793 </t>
  </si>
  <si>
    <t>CARMEN PIÑERO</t>
  </si>
  <si>
    <t>00127816</t>
  </si>
  <si>
    <t>00000019</t>
  </si>
  <si>
    <t>1283</t>
  </si>
  <si>
    <t>00127779-00127835</t>
  </si>
  <si>
    <t>00068896-00068924</t>
  </si>
  <si>
    <t>1324</t>
  </si>
  <si>
    <t>00058978-00059062</t>
  </si>
  <si>
    <t>0375</t>
  </si>
  <si>
    <t>00066336-00066369</t>
  </si>
  <si>
    <t>0994</t>
  </si>
  <si>
    <t>00166525-00166565</t>
  </si>
  <si>
    <t>00159883-00159936</t>
  </si>
  <si>
    <t>00160498-00160535</t>
  </si>
  <si>
    <t>1518</t>
  </si>
  <si>
    <t>00132822-00132889</t>
  </si>
  <si>
    <t>1461</t>
  </si>
  <si>
    <t>005001667-005001702</t>
  </si>
  <si>
    <t>0047</t>
  </si>
  <si>
    <t>00152853-00152915</t>
  </si>
  <si>
    <t>1553</t>
  </si>
  <si>
    <t>004001471-004001493</t>
  </si>
  <si>
    <t>00142928-00142948</t>
  </si>
  <si>
    <t>1399</t>
  </si>
  <si>
    <t>V20754171</t>
  </si>
  <si>
    <t>BARBARA CARDOZO</t>
  </si>
  <si>
    <t>003002476</t>
  </si>
  <si>
    <t>003000041</t>
  </si>
  <si>
    <t>003002555-003002558</t>
  </si>
  <si>
    <t>V114699292</t>
  </si>
  <si>
    <t>FRANCIS</t>
  </si>
  <si>
    <t>003002554</t>
  </si>
  <si>
    <t>003002490-003002553</t>
  </si>
  <si>
    <t>00074503-00074577</t>
  </si>
  <si>
    <t>0495</t>
  </si>
  <si>
    <t>00172280-00172345</t>
  </si>
  <si>
    <t>002001409-002001452</t>
  </si>
  <si>
    <t>00075304-00075393</t>
  </si>
  <si>
    <t>00187199-00187205</t>
  </si>
  <si>
    <t>00151210-00151267</t>
  </si>
  <si>
    <t>001003122-001003136</t>
  </si>
  <si>
    <t>J303383009</t>
  </si>
  <si>
    <t>FEDERACION CCN</t>
  </si>
  <si>
    <t>001003121</t>
  </si>
  <si>
    <t>001003098-001003120</t>
  </si>
  <si>
    <t>00094903-00094976</t>
  </si>
  <si>
    <t>1140</t>
  </si>
  <si>
    <t>00082430-00082447</t>
  </si>
  <si>
    <t>00047629-00047630</t>
  </si>
  <si>
    <t>00127739-00127778</t>
  </si>
  <si>
    <t>1282</t>
  </si>
  <si>
    <t>00068878-00068895</t>
  </si>
  <si>
    <t>1323</t>
  </si>
  <si>
    <t>00058900-00058977</t>
  </si>
  <si>
    <t>0374</t>
  </si>
  <si>
    <t>00066319-00066335</t>
  </si>
  <si>
    <t>0992</t>
  </si>
  <si>
    <t>00166510-00166524</t>
  </si>
  <si>
    <t>00159865-00159882</t>
  </si>
  <si>
    <t>00160478-00160497</t>
  </si>
  <si>
    <t>1517</t>
  </si>
  <si>
    <t>00132774-00132821</t>
  </si>
  <si>
    <t>1460</t>
  </si>
  <si>
    <t>005001644-005001666</t>
  </si>
  <si>
    <t>0046</t>
  </si>
  <si>
    <t>J317391004</t>
  </si>
  <si>
    <t>CORPORACION LENOTRE GOURMET C.A</t>
  </si>
  <si>
    <t>005001643</t>
  </si>
  <si>
    <t>005001631-005001642</t>
  </si>
  <si>
    <t>00152812-00152852</t>
  </si>
  <si>
    <t>1552</t>
  </si>
  <si>
    <t>004001443-004001470</t>
  </si>
  <si>
    <t>00142905-00142927</t>
  </si>
  <si>
    <t>1398</t>
  </si>
  <si>
    <t>003002444-003002489</t>
  </si>
  <si>
    <t>0049</t>
  </si>
  <si>
    <t>00074418-00074502</t>
  </si>
  <si>
    <t>0494</t>
  </si>
  <si>
    <t>00172259-00172279</t>
  </si>
  <si>
    <t>00075225-00075303</t>
  </si>
  <si>
    <t>V147586042</t>
  </si>
  <si>
    <t>YERLI BELLO</t>
  </si>
  <si>
    <t>00075224</t>
  </si>
  <si>
    <t>00075213-00075223</t>
  </si>
  <si>
    <t>00187190-00187198</t>
  </si>
  <si>
    <t>00151187-00151209</t>
  </si>
  <si>
    <t>001003045-001003097</t>
  </si>
  <si>
    <t>00094875-00094902</t>
  </si>
  <si>
    <t>1139</t>
  </si>
  <si>
    <t>00082399-00082429</t>
  </si>
  <si>
    <t>00047616-00047628</t>
  </si>
  <si>
    <t>00127700-00127738</t>
  </si>
  <si>
    <t>1281</t>
  </si>
  <si>
    <t>00068858-00068877</t>
  </si>
  <si>
    <t>1322</t>
  </si>
  <si>
    <t>00058802-00058899</t>
  </si>
  <si>
    <t>0373</t>
  </si>
  <si>
    <t>00066271-00066318</t>
  </si>
  <si>
    <t>0991</t>
  </si>
  <si>
    <t>00166446-00166509</t>
  </si>
  <si>
    <t>00159817-00159864</t>
  </si>
  <si>
    <t>00160436-00160477</t>
  </si>
  <si>
    <t>1516</t>
  </si>
  <si>
    <t>00132737-00132773</t>
  </si>
  <si>
    <t>1459</t>
  </si>
  <si>
    <t>005001593-005001630</t>
  </si>
  <si>
    <t>0045</t>
  </si>
  <si>
    <t>00152772-00152811</t>
  </si>
  <si>
    <t>1551</t>
  </si>
  <si>
    <t>004001421-004001442</t>
  </si>
  <si>
    <t>J306672354</t>
  </si>
  <si>
    <t>TOYTEQ  MOTORS C.A</t>
  </si>
  <si>
    <t>004001420</t>
  </si>
  <si>
    <t>00142867-00142904</t>
  </si>
  <si>
    <t>1397</t>
  </si>
  <si>
    <t>V12885519</t>
  </si>
  <si>
    <t>RAQUEL MEJIAS</t>
  </si>
  <si>
    <t>23/7/2019</t>
  </si>
  <si>
    <t>003002391</t>
  </si>
  <si>
    <t>003000040</t>
  </si>
  <si>
    <t>003002406-003002443</t>
  </si>
  <si>
    <t>J405838400</t>
  </si>
  <si>
    <t>UFS PROINT C.A</t>
  </si>
  <si>
    <t>003002405</t>
  </si>
  <si>
    <t>003002356-003002404</t>
  </si>
  <si>
    <t>00074363-00074417</t>
  </si>
  <si>
    <t>0493</t>
  </si>
  <si>
    <t xml:space="preserve">V142113106 </t>
  </si>
  <si>
    <t>RAY ORTIZ</t>
  </si>
  <si>
    <t>00074362</t>
  </si>
  <si>
    <t>00074319-00074361</t>
  </si>
  <si>
    <t xml:space="preserve">V156659183 </t>
  </si>
  <si>
    <t>EDILSA MENDOZA</t>
  </si>
  <si>
    <t>00074318</t>
  </si>
  <si>
    <t>00074311-00074317</t>
  </si>
  <si>
    <t>00172221-00172258</t>
  </si>
  <si>
    <t>002001403-002001407</t>
  </si>
  <si>
    <t>00075110-00075212</t>
  </si>
  <si>
    <t>00187122-00187189</t>
  </si>
  <si>
    <t>00151152-00151186</t>
  </si>
  <si>
    <t>J412346881</t>
  </si>
  <si>
    <t>COMERCIALIZADORA XABOM</t>
  </si>
  <si>
    <t>001003044</t>
  </si>
  <si>
    <t>001003038-001003043</t>
  </si>
  <si>
    <t>J409154734</t>
  </si>
  <si>
    <t>DISTRIBUDORA IRUNMOLE C.A</t>
  </si>
  <si>
    <t>001003037</t>
  </si>
  <si>
    <t>001002992-001003036</t>
  </si>
  <si>
    <t>00094830-00094874</t>
  </si>
  <si>
    <t>1138</t>
  </si>
  <si>
    <t>00082361-00082398</t>
  </si>
  <si>
    <t>00047601-00047615</t>
  </si>
  <si>
    <t>1161</t>
  </si>
  <si>
    <t>00068857</t>
  </si>
  <si>
    <t>1321</t>
  </si>
  <si>
    <t>00058701-00058801</t>
  </si>
  <si>
    <t>0372</t>
  </si>
  <si>
    <t>NOTA DE CREDITO</t>
  </si>
  <si>
    <t>00000119</t>
  </si>
  <si>
    <t>0990</t>
  </si>
  <si>
    <t>00066242-00066270</t>
  </si>
  <si>
    <t>00166423-00166445</t>
  </si>
  <si>
    <t>00159749-00159816</t>
  </si>
  <si>
    <t>00160398-00160435</t>
  </si>
  <si>
    <t>1515</t>
  </si>
  <si>
    <t>00132703-00132736</t>
  </si>
  <si>
    <t>1458</t>
  </si>
  <si>
    <t>005001536-005001592</t>
  </si>
  <si>
    <t>0044</t>
  </si>
  <si>
    <t>00152715-00152771</t>
  </si>
  <si>
    <t>1550</t>
  </si>
  <si>
    <t>00142816-00142866</t>
  </si>
  <si>
    <t>1396</t>
  </si>
  <si>
    <t>003002355</t>
  </si>
  <si>
    <t>003002352-003002354</t>
  </si>
  <si>
    <t>003002351</t>
  </si>
  <si>
    <t>003002314-003002350</t>
  </si>
  <si>
    <t>003002313</t>
  </si>
  <si>
    <t>003002309-003002312</t>
  </si>
  <si>
    <t>00074233-00074310</t>
  </si>
  <si>
    <t>0492</t>
  </si>
  <si>
    <t>00172167-00172220</t>
  </si>
  <si>
    <t>002001384-002001402</t>
  </si>
  <si>
    <t>00075009-00075109</t>
  </si>
  <si>
    <t>00187068-00187121</t>
  </si>
  <si>
    <t>00151112-00151151</t>
  </si>
  <si>
    <t>001002928-001002991</t>
  </si>
  <si>
    <t>00094773-00094829</t>
  </si>
  <si>
    <t>1137</t>
  </si>
  <si>
    <t>00082338-00082360</t>
  </si>
  <si>
    <t>00047579-00047600</t>
  </si>
  <si>
    <t>1160</t>
  </si>
  <si>
    <t>00127657-00127699</t>
  </si>
  <si>
    <t>1279</t>
  </si>
  <si>
    <t>00068828-00068857</t>
  </si>
  <si>
    <t>1320</t>
  </si>
  <si>
    <t>00058620-00058700</t>
  </si>
  <si>
    <t>0371</t>
  </si>
  <si>
    <t>00066205-00066241</t>
  </si>
  <si>
    <t>0989</t>
  </si>
  <si>
    <t>00166385-00166422</t>
  </si>
  <si>
    <t>00159692-00159748</t>
  </si>
  <si>
    <t>00160356-00160397</t>
  </si>
  <si>
    <t>1514</t>
  </si>
  <si>
    <t>00132669-00132702</t>
  </si>
  <si>
    <t>1457</t>
  </si>
  <si>
    <t>005001516-005001535</t>
  </si>
  <si>
    <t>0043</t>
  </si>
  <si>
    <t>00152660-00152714</t>
  </si>
  <si>
    <t>1549</t>
  </si>
  <si>
    <t>004001401-004001419</t>
  </si>
  <si>
    <t>00142763-00142815</t>
  </si>
  <si>
    <t>1395</t>
  </si>
  <si>
    <t>003002270-003002308</t>
  </si>
  <si>
    <t>00074166-00074232</t>
  </si>
  <si>
    <t>0491</t>
  </si>
  <si>
    <t>00172136-00172166</t>
  </si>
  <si>
    <t>V5515573</t>
  </si>
  <si>
    <t>FREDDY GONZALEZ</t>
  </si>
  <si>
    <t>002001383</t>
  </si>
  <si>
    <t>00074994-00075008</t>
  </si>
  <si>
    <t>V195555926</t>
  </si>
  <si>
    <t>DORIVERO</t>
  </si>
  <si>
    <t>00074993</t>
  </si>
  <si>
    <t>00074926-00074992</t>
  </si>
  <si>
    <t>00187012-00187067</t>
  </si>
  <si>
    <t>00151068-00151110</t>
  </si>
  <si>
    <t>001002858-001002927</t>
  </si>
  <si>
    <t>00094720-00094772</t>
  </si>
  <si>
    <t>1136</t>
  </si>
  <si>
    <t>00082311-00082337</t>
  </si>
  <si>
    <t>6/4/2020</t>
  </si>
  <si>
    <t>00047567-00047578</t>
  </si>
  <si>
    <t>1159</t>
  </si>
  <si>
    <t>00127630-00127656</t>
  </si>
  <si>
    <t>1278</t>
  </si>
  <si>
    <t>00068817-00068827</t>
  </si>
  <si>
    <t>1319</t>
  </si>
  <si>
    <t>00058539-00058619</t>
  </si>
  <si>
    <t>0370</t>
  </si>
  <si>
    <t>00066197-00066204</t>
  </si>
  <si>
    <t>0988</t>
  </si>
  <si>
    <t>00166348-00166384</t>
  </si>
  <si>
    <t>00159645-00159691</t>
  </si>
  <si>
    <t>00160307-00160355</t>
  </si>
  <si>
    <t>1513</t>
  </si>
  <si>
    <t>00132638-00132668</t>
  </si>
  <si>
    <t>1456</t>
  </si>
  <si>
    <t>005001481-005001515</t>
  </si>
  <si>
    <t>0042</t>
  </si>
  <si>
    <t>00152620-00152659</t>
  </si>
  <si>
    <t>1548</t>
  </si>
  <si>
    <t>004001398-004001400</t>
  </si>
  <si>
    <t>J314858947</t>
  </si>
  <si>
    <t>INVERSUCAC.A</t>
  </si>
  <si>
    <t>004001397</t>
  </si>
  <si>
    <t>004001371-004001396</t>
  </si>
  <si>
    <t>00142717-00142762</t>
  </si>
  <si>
    <t>1394</t>
  </si>
  <si>
    <t>V5991254</t>
  </si>
  <si>
    <t>JESUS NUÑES</t>
  </si>
  <si>
    <t>12/12/2018</t>
  </si>
  <si>
    <t>003002252</t>
  </si>
  <si>
    <t>003000038</t>
  </si>
  <si>
    <t>003002239-003002269</t>
  </si>
  <si>
    <t>00074110-00074165</t>
  </si>
  <si>
    <t>0490</t>
  </si>
  <si>
    <t>00172099-00172135</t>
  </si>
  <si>
    <t>V6466250</t>
  </si>
  <si>
    <t>LUIS AMAYA</t>
  </si>
  <si>
    <t>005001506</t>
  </si>
  <si>
    <t>002000039</t>
  </si>
  <si>
    <t>002001382-002001382</t>
  </si>
  <si>
    <t>00074871-00074925</t>
  </si>
  <si>
    <t xml:space="preserve">J-41304499-4 </t>
  </si>
  <si>
    <t>PANADERIA DELICATESES KEIVERY PAN</t>
  </si>
  <si>
    <t>00074870</t>
  </si>
  <si>
    <t>00074857-00074869</t>
  </si>
  <si>
    <t>00186971-00187011</t>
  </si>
  <si>
    <t>00151040-00151067</t>
  </si>
  <si>
    <t>001002821-001002857</t>
  </si>
  <si>
    <t>000946834-00094719</t>
  </si>
  <si>
    <t>1135</t>
  </si>
  <si>
    <t>Debito Reducido Fiscal no Contribuyentes</t>
  </si>
  <si>
    <t>Porc.Reducida No Con</t>
  </si>
  <si>
    <t>Base General Reducida no Contribuyentes</t>
  </si>
  <si>
    <t>Debito Reducido Fiscal Contribuyentes</t>
  </si>
  <si>
    <t>Porc.Reducida Con</t>
  </si>
  <si>
    <t>Base General Reducida Contribuyentes</t>
  </si>
  <si>
    <t>Debito General Fiscal no Contribuyentes</t>
  </si>
  <si>
    <t>Porc.General No Con</t>
  </si>
  <si>
    <t>Base General Imponible no Contribuyentes</t>
  </si>
  <si>
    <t>Debito General Fiscal Contribuyentes</t>
  </si>
  <si>
    <t>Porc.General Con</t>
  </si>
  <si>
    <t>Base General Imponible Contribuyentes</t>
  </si>
  <si>
    <t>Exento</t>
  </si>
  <si>
    <t>F.O.B</t>
  </si>
  <si>
    <t>Total</t>
  </si>
  <si>
    <t>Rif</t>
  </si>
  <si>
    <t>Descripcion</t>
  </si>
  <si>
    <t>Tipo Doc. Devuelto</t>
  </si>
  <si>
    <t>Monto Factura Devuelta</t>
  </si>
  <si>
    <t>Fecha Factura Devuelta</t>
  </si>
  <si>
    <t>Documento  Afectado</t>
  </si>
  <si>
    <t>No. Nota Debito</t>
  </si>
  <si>
    <t>No. Nota  Credito</t>
  </si>
  <si>
    <t>No. Factura</t>
  </si>
  <si>
    <t>Concepto</t>
  </si>
  <si>
    <t>No. (Z)</t>
  </si>
  <si>
    <t>Serial Fiscal</t>
  </si>
  <si>
    <t>Caja</t>
  </si>
  <si>
    <t>Sucursal</t>
  </si>
  <si>
    <t>Fecha</t>
  </si>
  <si>
    <t>Linea</t>
  </si>
  <si>
    <t>Etiquetas de fila</t>
  </si>
  <si>
    <t>Suma de Total</t>
  </si>
  <si>
    <t>Total general</t>
  </si>
  <si>
    <t>Suma de Exento</t>
  </si>
  <si>
    <t>Suma de Base General Imponible no Contribuyentes</t>
  </si>
  <si>
    <t>Suma de Debito General Fiscal no Contribuyentes</t>
  </si>
  <si>
    <t>Suma de Base General Imponible Contribuyentes</t>
  </si>
  <si>
    <t>Suma de Debito General Fiscal Contribuyentes</t>
  </si>
  <si>
    <t>DEBITO</t>
  </si>
  <si>
    <t>BASE IMP</t>
  </si>
  <si>
    <t>SEMANA</t>
  </si>
  <si>
    <t>RELACION DE VENTAS EXPRESS 2707, C.A.</t>
  </si>
  <si>
    <t>Suma de Base General Reducida Contribuyentes</t>
  </si>
  <si>
    <t>Suma de Debito Reducido Fiscal Contribuyentes</t>
  </si>
  <si>
    <t>Suma de Base General Reducida no Contribuyentes</t>
  </si>
  <si>
    <t>Suma de Debito Reducido Fiscal no Contribuyentes</t>
  </si>
  <si>
    <t>4.1</t>
  </si>
  <si>
    <t>4.2</t>
  </si>
  <si>
    <t>4.3</t>
  </si>
  <si>
    <t>Nº</t>
  </si>
  <si>
    <t>4.4</t>
  </si>
  <si>
    <t>5.1</t>
  </si>
  <si>
    <t>5.2</t>
  </si>
  <si>
    <t>5.3</t>
  </si>
  <si>
    <t>5.4</t>
  </si>
  <si>
    <t>ABRIL</t>
  </si>
  <si>
    <t>MAYO</t>
  </si>
  <si>
    <t>6.1</t>
  </si>
  <si>
    <t>6.2</t>
  </si>
  <si>
    <t>6.3</t>
  </si>
  <si>
    <t>6.4</t>
  </si>
  <si>
    <t>JUNIO</t>
  </si>
  <si>
    <t>FÒRMULA</t>
  </si>
  <si>
    <t>VENTAS TRIMESTRALES ABRIL-JUNIO 2020</t>
  </si>
  <si>
    <t>SUMA</t>
  </si>
  <si>
    <t>SUBTOTALES</t>
  </si>
  <si>
    <t>TOTAL</t>
  </si>
  <si>
    <t>X</t>
  </si>
  <si>
    <t>ESTIMADA</t>
  </si>
  <si>
    <t>TOTALES</t>
  </si>
  <si>
    <t>totales</t>
  </si>
  <si>
    <t>MES</t>
  </si>
  <si>
    <t>REST, CAFÉ Y FUENTE DE SODA CON EXPENDIO DE CERVEZAS, VINOS Y LICORES</t>
  </si>
  <si>
    <t>DETAL DE BEBIDAS NO ALCOHOLICAS Y PASTEURIZADAS</t>
  </si>
  <si>
    <t>VENTA DE ARTICULOS Y PRODUCTOS PLASTICOS, DE ALUMINIO Y/O CARTON QUINCALLERIA EN GENERAL</t>
  </si>
  <si>
    <t>DETAL DE BEBIDAS ALCOHOLICAS EN ENVASES ORIGINALES ( LICORERIAS, SUPERMERCADOS Y SIMILARES)</t>
  </si>
  <si>
    <t>DETAL DE HELADOS, REFRESQUERIA, CAFETERIA, CONFITERIA Y SIMILARES (LONCHERIA)</t>
  </si>
  <si>
    <t>DETAL DE PESCADO Y MARISCOS (PESCADERIA)</t>
  </si>
  <si>
    <t>DETAL DE MUEBLES, ARTEFACTOS ELECTRICOS Y NO ELECTRICOS DE USO DOMESTICO</t>
  </si>
  <si>
    <t>DETAL DE CARNES Y AVES DE CORRAL (CARNICERIAS)</t>
  </si>
  <si>
    <t>PERFUMERIAS, COSMETICOS, ART DE LIMPIEZA Y PREPARADOS AFINES</t>
  </si>
  <si>
    <t>DETAL DE FRUTAS, VERDURAS Y HORTALIZAS</t>
  </si>
  <si>
    <t>DETAL DE ALIMENTOS, ACCESORIOS PARA ANIMALES Y SIMILARES</t>
  </si>
  <si>
    <t>SUPERMERCADOS Y AUTOMERCADOS</t>
  </si>
  <si>
    <t>DETAL DE HIELO Y AGUA MINERAL</t>
  </si>
  <si>
    <t>MAYOR DE BEBIDAS ALCOHOLICAS, LICORERIAS Y SIMILARES</t>
  </si>
  <si>
    <t>DESCRIPCION</t>
  </si>
  <si>
    <t>CODIGO</t>
  </si>
  <si>
    <t>RELACION DE INGRESOS BRUTOS</t>
  </si>
  <si>
    <t>J-40670082-7</t>
  </si>
  <si>
    <t>AUTOMERCADO EXPRESS 2707, C.A.</t>
  </si>
  <si>
    <t>TOTAL  MES</t>
  </si>
  <si>
    <t>DESDE 1 DE ABRIL HASTA 30 DE JUNIO 2020</t>
  </si>
  <si>
    <t>0070</t>
  </si>
  <si>
    <t>001003805-001003820</t>
  </si>
  <si>
    <t>00003822-00003840</t>
  </si>
  <si>
    <t>1156</t>
  </si>
  <si>
    <t>00095664-00095706</t>
  </si>
  <si>
    <t>1491</t>
  </si>
  <si>
    <t>00151778-00151806</t>
  </si>
  <si>
    <t>1418</t>
  </si>
  <si>
    <t>00187765-00187800</t>
  </si>
  <si>
    <t>0516</t>
  </si>
  <si>
    <t>00076595-00076666</t>
  </si>
  <si>
    <t>003003169-003003188</t>
  </si>
  <si>
    <t>003003189</t>
  </si>
  <si>
    <t>003003190-003003212</t>
  </si>
  <si>
    <t>00003213</t>
  </si>
  <si>
    <t>JOSE CAMACHO</t>
  </si>
  <si>
    <t>V9418600</t>
  </si>
  <si>
    <t>1576</t>
  </si>
  <si>
    <t>00173168-00173217</t>
  </si>
  <si>
    <t>00075706-00075790</t>
  </si>
  <si>
    <t>004001845-004001851</t>
  </si>
  <si>
    <t>00143519-00143554</t>
  </si>
  <si>
    <t>005002032-005002066</t>
  </si>
  <si>
    <t>00002067-00002069</t>
  </si>
  <si>
    <t>00153576-00153599</t>
  </si>
  <si>
    <t>00133505-00133533</t>
  </si>
  <si>
    <t>1535</t>
  </si>
  <si>
    <t>00161066-00161111</t>
  </si>
  <si>
    <t>00160544-00160579</t>
  </si>
  <si>
    <t>00167050-00167086</t>
  </si>
  <si>
    <t>1010</t>
  </si>
  <si>
    <t>00066783-00066601</t>
  </si>
  <si>
    <t>0391</t>
  </si>
  <si>
    <t>00060291-00060337</t>
  </si>
  <si>
    <t>00060338</t>
  </si>
  <si>
    <t>MANGOS BAES</t>
  </si>
  <si>
    <t>J 401329020</t>
  </si>
  <si>
    <t>00060339-00060384</t>
  </si>
  <si>
    <t>1341</t>
  </si>
  <si>
    <t>00069174</t>
  </si>
  <si>
    <t>1340</t>
  </si>
  <si>
    <t>00069164-00069174</t>
  </si>
  <si>
    <t>00128406-00128463</t>
  </si>
  <si>
    <t>1180</t>
  </si>
  <si>
    <t>00047773-00047776</t>
  </si>
  <si>
    <t>1313</t>
  </si>
  <si>
    <t>00082828-00082835</t>
  </si>
  <si>
    <t>0071</t>
  </si>
  <si>
    <t>001003840-001003849</t>
  </si>
  <si>
    <t>00003851-00003878</t>
  </si>
  <si>
    <t>1157</t>
  </si>
  <si>
    <t>00095707-00095749</t>
  </si>
  <si>
    <t>002001678-002001686</t>
  </si>
  <si>
    <t>00001686-00001691</t>
  </si>
  <si>
    <t>00001692</t>
  </si>
  <si>
    <t>GUIFEL CAFE</t>
  </si>
  <si>
    <t>J406087882</t>
  </si>
  <si>
    <t>00001693-00001697</t>
  </si>
  <si>
    <t>00001698</t>
  </si>
  <si>
    <t>00001699-00001708</t>
  </si>
  <si>
    <t>1492</t>
  </si>
  <si>
    <t>00151807-00151844</t>
  </si>
  <si>
    <t>1419</t>
  </si>
  <si>
    <t>00187801-00187827</t>
  </si>
  <si>
    <t>0517</t>
  </si>
  <si>
    <t>00076667-00076688</t>
  </si>
  <si>
    <t>00076689</t>
  </si>
  <si>
    <t>LISBETH MEJIAS</t>
  </si>
  <si>
    <t xml:space="preserve">V155118724 </t>
  </si>
  <si>
    <t>00076690-00076749</t>
  </si>
  <si>
    <t>003003214-003003228</t>
  </si>
  <si>
    <t>00003229-00003250</t>
  </si>
  <si>
    <t>1577</t>
  </si>
  <si>
    <t>00173218-00173265</t>
  </si>
  <si>
    <t>00075791-00075901</t>
  </si>
  <si>
    <t>00001852-00001879</t>
  </si>
  <si>
    <t>00143555-00143590</t>
  </si>
  <si>
    <t>00153600-00153642</t>
  </si>
  <si>
    <t>00133534-00133573</t>
  </si>
  <si>
    <t>1536</t>
  </si>
  <si>
    <t>00161112-00161154</t>
  </si>
  <si>
    <t>00160580-00160631</t>
  </si>
  <si>
    <t>00167087-00167125</t>
  </si>
  <si>
    <t>1011</t>
  </si>
  <si>
    <t>00066602-00066831</t>
  </si>
  <si>
    <t>0392</t>
  </si>
  <si>
    <t>00060385-00060462</t>
  </si>
  <si>
    <t>1342</t>
  </si>
  <si>
    <t>00069175-00069203</t>
  </si>
  <si>
    <t>00128464-00128519</t>
  </si>
  <si>
    <t>00000021</t>
  </si>
  <si>
    <t>00128494</t>
  </si>
  <si>
    <t>30/12/2018</t>
  </si>
  <si>
    <t>TAVATA DIAZ</t>
  </si>
  <si>
    <t xml:space="preserve">V31871908 </t>
  </si>
  <si>
    <t>1181</t>
  </si>
  <si>
    <t>00047777-00047782</t>
  </si>
  <si>
    <t>1314</t>
  </si>
  <si>
    <t>00082836-00082858</t>
  </si>
  <si>
    <t>0072</t>
  </si>
  <si>
    <t>00003879-00003896</t>
  </si>
  <si>
    <t>00003897</t>
  </si>
  <si>
    <t>00003898-00003936</t>
  </si>
  <si>
    <t>1158</t>
  </si>
  <si>
    <t>00095750-00095797</t>
  </si>
  <si>
    <t>00001709-00001729</t>
  </si>
  <si>
    <t>00001730</t>
  </si>
  <si>
    <t>00001731-00001735</t>
  </si>
  <si>
    <t>1493</t>
  </si>
  <si>
    <t>00151845-00151883</t>
  </si>
  <si>
    <t>1420</t>
  </si>
  <si>
    <t>00187828-00187857</t>
  </si>
  <si>
    <t>0518</t>
  </si>
  <si>
    <t>00076750-00076838</t>
  </si>
  <si>
    <t>00003251-00003283</t>
  </si>
  <si>
    <t>1578</t>
  </si>
  <si>
    <t>00173266-00173288</t>
  </si>
  <si>
    <t>00075902-00075973</t>
  </si>
  <si>
    <t>00143591-00143625</t>
  </si>
  <si>
    <t>00002071-00002099</t>
  </si>
  <si>
    <t>00153643-00153687</t>
  </si>
  <si>
    <t>00133574-00133615</t>
  </si>
  <si>
    <t>1537</t>
  </si>
  <si>
    <t>00161155-00161185</t>
  </si>
  <si>
    <t>00160632-00160660</t>
  </si>
  <si>
    <t>00167126-00167176</t>
  </si>
  <si>
    <t>1012</t>
  </si>
  <si>
    <t>00066832-00066864</t>
  </si>
  <si>
    <t>0393</t>
  </si>
  <si>
    <t>00060463-00060582</t>
  </si>
  <si>
    <t>1343</t>
  </si>
  <si>
    <t>00069203</t>
  </si>
  <si>
    <t>00128520-00128569</t>
  </si>
  <si>
    <t>1182</t>
  </si>
  <si>
    <t>00047782</t>
  </si>
  <si>
    <t>1315</t>
  </si>
  <si>
    <t>00082859-00082869</t>
  </si>
  <si>
    <t>0073</t>
  </si>
  <si>
    <t>00003937-00003942</t>
  </si>
  <si>
    <t>00003943</t>
  </si>
  <si>
    <t>00003944-00003976</t>
  </si>
  <si>
    <t>00095798-00095831</t>
  </si>
  <si>
    <t>1494</t>
  </si>
  <si>
    <t>00151884-00151907</t>
  </si>
  <si>
    <t>1421</t>
  </si>
  <si>
    <t>00187858-00187894</t>
  </si>
  <si>
    <t>0519</t>
  </si>
  <si>
    <t>00076839-00076922</t>
  </si>
  <si>
    <t>00003284-00003316</t>
  </si>
  <si>
    <t>1579</t>
  </si>
  <si>
    <t>00173289-00173341</t>
  </si>
  <si>
    <t>00075974-00076067</t>
  </si>
  <si>
    <t>00001880-00001896</t>
  </si>
  <si>
    <t>00001897</t>
  </si>
  <si>
    <t>HOTEL BOSQUE DORADO C.A</t>
  </si>
  <si>
    <t>J307028793</t>
  </si>
  <si>
    <t>00001898-00001920</t>
  </si>
  <si>
    <t>00143626-00143663</t>
  </si>
  <si>
    <t>00002100-00002127</t>
  </si>
  <si>
    <t>00153688-00153728</t>
  </si>
  <si>
    <t>00133616-00133648</t>
  </si>
  <si>
    <t>1538</t>
  </si>
  <si>
    <t>00161186-00161204</t>
  </si>
  <si>
    <t>00160661-00160689</t>
  </si>
  <si>
    <t>00167177-00167211</t>
  </si>
  <si>
    <t>1013</t>
  </si>
  <si>
    <t>00066865-00066910</t>
  </si>
  <si>
    <t>0394</t>
  </si>
  <si>
    <t>00060583-00060654</t>
  </si>
  <si>
    <t>1344</t>
  </si>
  <si>
    <t>00069204-00069223</t>
  </si>
  <si>
    <t>00128570-00128617</t>
  </si>
  <si>
    <t>1183</t>
  </si>
  <si>
    <t>00047783-00047796</t>
  </si>
  <si>
    <t>1316</t>
  </si>
  <si>
    <t>00082870-00082898</t>
  </si>
  <si>
    <t>0074</t>
  </si>
  <si>
    <t>001003982-001004033</t>
  </si>
  <si>
    <t>00003977-00003982</t>
  </si>
  <si>
    <t>00095832-00095905</t>
  </si>
  <si>
    <t>002001740-002001754</t>
  </si>
  <si>
    <t>00001736-00001738</t>
  </si>
  <si>
    <t>1495</t>
  </si>
  <si>
    <t>00151908-00151949</t>
  </si>
  <si>
    <t>1422</t>
  </si>
  <si>
    <t>00187895-00187961</t>
  </si>
  <si>
    <t>0520</t>
  </si>
  <si>
    <t>00076923-00076927</t>
  </si>
  <si>
    <t>00076928</t>
  </si>
  <si>
    <t>GLORIA QINTERO</t>
  </si>
  <si>
    <t xml:space="preserve">V257160912 </t>
  </si>
  <si>
    <t>00076929-00077029</t>
  </si>
  <si>
    <t>00000086</t>
  </si>
  <si>
    <t>00077009</t>
  </si>
  <si>
    <t>1/5/2020</t>
  </si>
  <si>
    <t>RENGIFO ANGELI</t>
  </si>
  <si>
    <t xml:space="preserve">V20827729 </t>
  </si>
  <si>
    <t>003003322-003003334</t>
  </si>
  <si>
    <t>00003317-00003321</t>
  </si>
  <si>
    <t>1581</t>
  </si>
  <si>
    <t>00173342-00173385</t>
  </si>
  <si>
    <t>00076068-00076134</t>
  </si>
  <si>
    <t>004001923-004001935</t>
  </si>
  <si>
    <t>00001921-00001922</t>
  </si>
  <si>
    <t>00143664-00143706</t>
  </si>
  <si>
    <t>005002135-005002158</t>
  </si>
  <si>
    <t>00002128-00002134</t>
  </si>
  <si>
    <t>00153729-00153762</t>
  </si>
  <si>
    <t>00133649-00133693</t>
  </si>
  <si>
    <t>1539</t>
  </si>
  <si>
    <t>00161205-00161252</t>
  </si>
  <si>
    <t>00160690-00160712</t>
  </si>
  <si>
    <t>00167212-00167251</t>
  </si>
  <si>
    <t>1014</t>
  </si>
  <si>
    <t>00066911-00066950</t>
  </si>
  <si>
    <t>0395</t>
  </si>
  <si>
    <t>00060655-00060755</t>
  </si>
  <si>
    <t>1345</t>
  </si>
  <si>
    <t>00069224-00069234</t>
  </si>
  <si>
    <t>00128618-00128672</t>
  </si>
  <si>
    <t>1184</t>
  </si>
  <si>
    <t>00047797-00047805</t>
  </si>
  <si>
    <t>1317</t>
  </si>
  <si>
    <t>00082899-00082920</t>
  </si>
  <si>
    <t>0075</t>
  </si>
  <si>
    <t>001004034-001004059</t>
  </si>
  <si>
    <t>001004060</t>
  </si>
  <si>
    <t>FUNDAVIGEA</t>
  </si>
  <si>
    <t>J298180811</t>
  </si>
  <si>
    <t>001004061-001004082</t>
  </si>
  <si>
    <t>00095906-00095978</t>
  </si>
  <si>
    <t>002001755</t>
  </si>
  <si>
    <t>JUAN CARLOS</t>
  </si>
  <si>
    <t>V10804774</t>
  </si>
  <si>
    <t>1496</t>
  </si>
  <si>
    <t>00151950-00122005</t>
  </si>
  <si>
    <t>1423</t>
  </si>
  <si>
    <t>00187962-00188039</t>
  </si>
  <si>
    <t>0521</t>
  </si>
  <si>
    <t>00077030-00077107</t>
  </si>
  <si>
    <t>003003335-003003391</t>
  </si>
  <si>
    <t>1582</t>
  </si>
  <si>
    <t>00173386-00173443</t>
  </si>
  <si>
    <t>00076135-00076219</t>
  </si>
  <si>
    <t>00000082</t>
  </si>
  <si>
    <t>00076158</t>
  </si>
  <si>
    <t>2/5/2020</t>
  </si>
  <si>
    <t>MERCEDES HERNANDEZ</t>
  </si>
  <si>
    <t>V6877548</t>
  </si>
  <si>
    <t>004001936-004001947</t>
  </si>
  <si>
    <t>00143707-00143745</t>
  </si>
  <si>
    <t>005002159-005002176</t>
  </si>
  <si>
    <t>00153763-00153817</t>
  </si>
  <si>
    <t>00133694-00133750</t>
  </si>
  <si>
    <t>1540</t>
  </si>
  <si>
    <t>00161253-00161276</t>
  </si>
  <si>
    <t>00160713-00160765</t>
  </si>
  <si>
    <t>00167252-00167304</t>
  </si>
  <si>
    <t>1015</t>
  </si>
  <si>
    <t>00066951-00066969</t>
  </si>
  <si>
    <t>0396</t>
  </si>
  <si>
    <t>00060756-00060842</t>
  </si>
  <si>
    <t>1346</t>
  </si>
  <si>
    <t>00069235-00069250</t>
  </si>
  <si>
    <t>00128673-00128738</t>
  </si>
  <si>
    <t>1185</t>
  </si>
  <si>
    <t>00047806-00047827</t>
  </si>
  <si>
    <t>1318</t>
  </si>
  <si>
    <t>00082921-00082951</t>
  </si>
  <si>
    <t>0076</t>
  </si>
  <si>
    <t>001004083-001004104</t>
  </si>
  <si>
    <t>1162</t>
  </si>
  <si>
    <t>00095979-00096045</t>
  </si>
  <si>
    <t>002001756-002001773</t>
  </si>
  <si>
    <t>1497</t>
  </si>
  <si>
    <t>00122006-00152040</t>
  </si>
  <si>
    <t>1424</t>
  </si>
  <si>
    <t>00188040-00188103</t>
  </si>
  <si>
    <t>0522</t>
  </si>
  <si>
    <t>00077108-00077188</t>
  </si>
  <si>
    <t>003003392-003003425</t>
  </si>
  <si>
    <t>1583</t>
  </si>
  <si>
    <t>00173444-00173498</t>
  </si>
  <si>
    <t>00076220-00076283</t>
  </si>
  <si>
    <t>004001948-004001967</t>
  </si>
  <si>
    <t>00143746-00143785</t>
  </si>
  <si>
    <t>005002177-005002203</t>
  </si>
  <si>
    <t>005002204</t>
  </si>
  <si>
    <t>005002205-005002211</t>
  </si>
  <si>
    <t>00153818-00153852</t>
  </si>
  <si>
    <t>00133751-00133788</t>
  </si>
  <si>
    <t>1541</t>
  </si>
  <si>
    <t>00161277-00161304</t>
  </si>
  <si>
    <t>00160766-00160816</t>
  </si>
  <si>
    <t>00167305-0016744</t>
  </si>
  <si>
    <t>1016</t>
  </si>
  <si>
    <t>00066970-00067000</t>
  </si>
  <si>
    <t>0397</t>
  </si>
  <si>
    <t>00060843-00060909</t>
  </si>
  <si>
    <t>1347</t>
  </si>
  <si>
    <t>00069251-00069261</t>
  </si>
  <si>
    <t>00128739-00128786</t>
  </si>
  <si>
    <t>1186</t>
  </si>
  <si>
    <t>00047828-00047828</t>
  </si>
  <si>
    <t>00082952-00082971</t>
  </si>
  <si>
    <t>1176</t>
  </si>
  <si>
    <t>1177</t>
  </si>
  <si>
    <t>1310</t>
  </si>
  <si>
    <t>1178</t>
  </si>
  <si>
    <t>1311</t>
  </si>
  <si>
    <t>1179</t>
  </si>
  <si>
    <t>1312</t>
  </si>
  <si>
    <t>1163</t>
  </si>
  <si>
    <t>00096046-00096087</t>
  </si>
  <si>
    <t>0077</t>
  </si>
  <si>
    <t>00004106-00004141</t>
  </si>
  <si>
    <t>1498</t>
  </si>
  <si>
    <t>00152041-00152062</t>
  </si>
  <si>
    <t>00152063</t>
  </si>
  <si>
    <t>00152064-00152067</t>
  </si>
  <si>
    <t>00152068</t>
  </si>
  <si>
    <t>MANUEL FELIPE CORREA</t>
  </si>
  <si>
    <t>V6870520</t>
  </si>
  <si>
    <t>1425</t>
  </si>
  <si>
    <t>00188104-00188156</t>
  </si>
  <si>
    <t>G20002177-2</t>
  </si>
  <si>
    <t>0524</t>
  </si>
  <si>
    <t>00077189-00077266</t>
  </si>
  <si>
    <t>002001772</t>
  </si>
  <si>
    <t>1584</t>
  </si>
  <si>
    <t>00173499-00173526</t>
  </si>
  <si>
    <t>00076288</t>
  </si>
  <si>
    <t>RICARDO ROJAS</t>
  </si>
  <si>
    <t>V8027834</t>
  </si>
  <si>
    <t>00076289</t>
  </si>
  <si>
    <t>NANCIS ORTIS</t>
  </si>
  <si>
    <t>V161746105</t>
  </si>
  <si>
    <t>00076290-00076325</t>
  </si>
  <si>
    <t>00076326</t>
  </si>
  <si>
    <t>YEFRAN ASCANIA</t>
  </si>
  <si>
    <t>V217470531</t>
  </si>
  <si>
    <t>00076327-00076342</t>
  </si>
  <si>
    <t>00003425</t>
  </si>
  <si>
    <t>00143786-00143815</t>
  </si>
  <si>
    <t>00001968-00001987</t>
  </si>
  <si>
    <t>00153853-00153883</t>
  </si>
  <si>
    <t>00002212-00002230</t>
  </si>
  <si>
    <t>00133789-00133816</t>
  </si>
  <si>
    <t>Z1F0017787</t>
  </si>
  <si>
    <t>00000002</t>
  </si>
  <si>
    <t>1542</t>
  </si>
  <si>
    <t>00161305-00161332</t>
  </si>
  <si>
    <t>00161333</t>
  </si>
  <si>
    <t>J-41073527-9</t>
  </si>
  <si>
    <t>00161334-00161341</t>
  </si>
  <si>
    <t>00160817-00160848</t>
  </si>
  <si>
    <t>00167345-00167375</t>
  </si>
  <si>
    <t>00000109</t>
  </si>
  <si>
    <t>00167371</t>
  </si>
  <si>
    <t>4/5/2020</t>
  </si>
  <si>
    <t>LUIS RODRIGUEZ</t>
  </si>
  <si>
    <t>V13026685</t>
  </si>
  <si>
    <t>1017</t>
  </si>
  <si>
    <t>00067001-00067006</t>
  </si>
  <si>
    <t>0398</t>
  </si>
  <si>
    <t>00060911-00060979</t>
  </si>
  <si>
    <t>1348</t>
  </si>
  <si>
    <t>00069262-00069275</t>
  </si>
  <si>
    <t>00128796-00128843</t>
  </si>
  <si>
    <t>1187</t>
  </si>
  <si>
    <t>00047829-00047832</t>
  </si>
  <si>
    <t>00082972-00082973</t>
  </si>
  <si>
    <t>00082974</t>
  </si>
  <si>
    <t>INSTITUTO AUTONOMO CUERPO DE BOMBEROS</t>
  </si>
  <si>
    <t>1164</t>
  </si>
  <si>
    <t>00096088-00096150</t>
  </si>
  <si>
    <t>0078</t>
  </si>
  <si>
    <t>001004141-001004171</t>
  </si>
  <si>
    <t>001004172</t>
  </si>
  <si>
    <t>FRANCISCO ANDRADE Y CIA.SA</t>
  </si>
  <si>
    <t>J300993469</t>
  </si>
  <si>
    <t>001004173-001004177</t>
  </si>
  <si>
    <t>1499</t>
  </si>
  <si>
    <t>00152069-00152083</t>
  </si>
  <si>
    <t>00152084</t>
  </si>
  <si>
    <t>GRUPO CORPORATIVO MANUBER C.A</t>
  </si>
  <si>
    <t>J-409821315</t>
  </si>
  <si>
    <t>00152085-00152098</t>
  </si>
  <si>
    <t>1426</t>
  </si>
  <si>
    <t>00188157-00188224</t>
  </si>
  <si>
    <t>0525</t>
  </si>
  <si>
    <t>00077267-00077353</t>
  </si>
  <si>
    <t>002001774-002001788</t>
  </si>
  <si>
    <t>002001789</t>
  </si>
  <si>
    <t>CPS NETWORK INTERNACIONAL . C.A</t>
  </si>
  <si>
    <t>J315199440</t>
  </si>
  <si>
    <t>002001790-002001794</t>
  </si>
  <si>
    <t>1585</t>
  </si>
  <si>
    <t>00173527-00173559</t>
  </si>
  <si>
    <t>00173560</t>
  </si>
  <si>
    <t>INACHINI SOLUCIONES C.A.</t>
  </si>
  <si>
    <t>J317246772</t>
  </si>
  <si>
    <t>00173561-00173563</t>
  </si>
  <si>
    <t>00076343-00076410</t>
  </si>
  <si>
    <t>00000083</t>
  </si>
  <si>
    <t>00076408</t>
  </si>
  <si>
    <t>5/5/2020</t>
  </si>
  <si>
    <t>GLADYS GARCIA</t>
  </si>
  <si>
    <t xml:space="preserve">V8682376 </t>
  </si>
  <si>
    <t>003003426-003003451</t>
  </si>
  <si>
    <t>00143816-00143843</t>
  </si>
  <si>
    <t>00001987</t>
  </si>
  <si>
    <t>00153884-00153921</t>
  </si>
  <si>
    <t>00002231-00002248</t>
  </si>
  <si>
    <t>00002249</t>
  </si>
  <si>
    <t>00002250</t>
  </si>
  <si>
    <t>ISABEL RAMOS</t>
  </si>
  <si>
    <t>V3802692</t>
  </si>
  <si>
    <t>00133817-00133854</t>
  </si>
  <si>
    <t>1543</t>
  </si>
  <si>
    <t>00161342-00161373</t>
  </si>
  <si>
    <t>00160850-00160897</t>
  </si>
  <si>
    <t>00167376-00167404</t>
  </si>
  <si>
    <t>1018</t>
  </si>
  <si>
    <t>00067007-00067038</t>
  </si>
  <si>
    <t>0399</t>
  </si>
  <si>
    <t>00060980-00061045</t>
  </si>
  <si>
    <t>1349</t>
  </si>
  <si>
    <t>00069276-00069286</t>
  </si>
  <si>
    <t>00128844-00128886</t>
  </si>
  <si>
    <t>1188</t>
  </si>
  <si>
    <t>00047833-00047834</t>
  </si>
  <si>
    <t>00082975-00082980</t>
  </si>
  <si>
    <t>1165</t>
  </si>
  <si>
    <t>00096151-00096189</t>
  </si>
  <si>
    <t>0079</t>
  </si>
  <si>
    <t>001004178-001004203</t>
  </si>
  <si>
    <t>1500</t>
  </si>
  <si>
    <t>00152099-00152128</t>
  </si>
  <si>
    <t>1427</t>
  </si>
  <si>
    <t>00188225-00188276</t>
  </si>
  <si>
    <t>0526</t>
  </si>
  <si>
    <t>00077354-00077410</t>
  </si>
  <si>
    <t>002001795-002001808</t>
  </si>
  <si>
    <t>1586</t>
  </si>
  <si>
    <t>00173564-00173594</t>
  </si>
  <si>
    <t>00076411-00076446</t>
  </si>
  <si>
    <t>003003452-003003473</t>
  </si>
  <si>
    <t>003003474</t>
  </si>
  <si>
    <t>MULTICENTRO KM25</t>
  </si>
  <si>
    <t>J003686689</t>
  </si>
  <si>
    <t>003003475-003003479</t>
  </si>
  <si>
    <t>003003480</t>
  </si>
  <si>
    <t>003003481-003003483</t>
  </si>
  <si>
    <t>00143844-00143881</t>
  </si>
  <si>
    <t>00153922-00153966</t>
  </si>
  <si>
    <t>00002251-00002276</t>
  </si>
  <si>
    <t>00133855-00133897</t>
  </si>
  <si>
    <t>1544</t>
  </si>
  <si>
    <t>00161374-00161376</t>
  </si>
  <si>
    <t>00161377</t>
  </si>
  <si>
    <t>FUNBISIAM</t>
  </si>
  <si>
    <t>G200048778</t>
  </si>
  <si>
    <t>00161378-00161415</t>
  </si>
  <si>
    <t>00160898-00160951</t>
  </si>
  <si>
    <t>00167405-00167433</t>
  </si>
  <si>
    <t>1019</t>
  </si>
  <si>
    <t>00067039-00067059</t>
  </si>
  <si>
    <t>00067060</t>
  </si>
  <si>
    <t>00067061-00067068</t>
  </si>
  <si>
    <t>0400</t>
  </si>
  <si>
    <t>00061046-00061103</t>
  </si>
  <si>
    <t>1350</t>
  </si>
  <si>
    <t>00069286</t>
  </si>
  <si>
    <t>00128887-00128923</t>
  </si>
  <si>
    <t>1189</t>
  </si>
  <si>
    <t>00047835-00047850</t>
  </si>
  <si>
    <t>00000054</t>
  </si>
  <si>
    <t>00069281</t>
  </si>
  <si>
    <t>RAFAEL SANTANA</t>
  </si>
  <si>
    <t xml:space="preserve">V649898 </t>
  </si>
  <si>
    <t>00082981-00082994</t>
  </si>
  <si>
    <t>00096190-00096252</t>
  </si>
  <si>
    <t>0080</t>
  </si>
  <si>
    <t>001004204</t>
  </si>
  <si>
    <t>AUTO SERVIVCIOS LARGO CAMINO</t>
  </si>
  <si>
    <t>J308482153</t>
  </si>
  <si>
    <t>001004205-001004242</t>
  </si>
  <si>
    <t>1501</t>
  </si>
  <si>
    <t>00152129-00152161</t>
  </si>
  <si>
    <t>1428</t>
  </si>
  <si>
    <t>00188277-00188315</t>
  </si>
  <si>
    <t>0527</t>
  </si>
  <si>
    <t>00077411-00077497</t>
  </si>
  <si>
    <t>002001809</t>
  </si>
  <si>
    <t>002001810-002001834</t>
  </si>
  <si>
    <t>1587</t>
  </si>
  <si>
    <t>00173595-00173633</t>
  </si>
  <si>
    <t>00076447-00076513</t>
  </si>
  <si>
    <t>003003484-003003495</t>
  </si>
  <si>
    <t>003003496-003003498</t>
  </si>
  <si>
    <t>003003499</t>
  </si>
  <si>
    <t>003003500-003003506</t>
  </si>
  <si>
    <t>00143882-00143920</t>
  </si>
  <si>
    <t>00153967-00153988</t>
  </si>
  <si>
    <t>00153989</t>
  </si>
  <si>
    <t>00153990-00154011</t>
  </si>
  <si>
    <t>00002277-00002310</t>
  </si>
  <si>
    <t>00133898-00133920</t>
  </si>
  <si>
    <t>1545</t>
  </si>
  <si>
    <t>00161416-00161431</t>
  </si>
  <si>
    <t>00161432</t>
  </si>
  <si>
    <t>CORPORACION XDV C.A</t>
  </si>
  <si>
    <t>J00361006-2</t>
  </si>
  <si>
    <t>00161433-00161452</t>
  </si>
  <si>
    <t>00161453</t>
  </si>
  <si>
    <t>HERMANOS FRANCISCANOS DE CRUZ</t>
  </si>
  <si>
    <t>J-07553680-0</t>
  </si>
  <si>
    <t>00161454-00161458</t>
  </si>
  <si>
    <t>00160952-00160996</t>
  </si>
  <si>
    <t>00167434-00167466</t>
  </si>
  <si>
    <t>1020</t>
  </si>
  <si>
    <t>00067069-00067102</t>
  </si>
  <si>
    <t>0401</t>
  </si>
  <si>
    <t>001078421</t>
  </si>
  <si>
    <t>ADAIR HIDALGO</t>
  </si>
  <si>
    <t xml:space="preserve">V10284620 </t>
  </si>
  <si>
    <t>00061104-00061128</t>
  </si>
  <si>
    <t>00061130-00061179</t>
  </si>
  <si>
    <t>1351</t>
  </si>
  <si>
    <t>00069287-00069300</t>
  </si>
  <si>
    <t>00128924-00128969</t>
  </si>
  <si>
    <t>00000022</t>
  </si>
  <si>
    <t>00128875</t>
  </si>
  <si>
    <t>OCHOA MARIANGELES</t>
  </si>
  <si>
    <t xml:space="preserve">V22350266 </t>
  </si>
  <si>
    <t>1190</t>
  </si>
  <si>
    <t>0047850</t>
  </si>
  <si>
    <t>00082995-00083002</t>
  </si>
  <si>
    <t>00083003</t>
  </si>
  <si>
    <t>DELICATESES VENEZCAFE C.A</t>
  </si>
  <si>
    <t>J-50012175-0</t>
  </si>
  <si>
    <t>00083004-00083014</t>
  </si>
  <si>
    <t>00096253-00096254</t>
  </si>
  <si>
    <t>00096255</t>
  </si>
  <si>
    <t>J-30014727-4</t>
  </si>
  <si>
    <t>00096256-00096327</t>
  </si>
  <si>
    <t>0081</t>
  </si>
  <si>
    <t>001004243-001004266</t>
  </si>
  <si>
    <t>001004267</t>
  </si>
  <si>
    <t>001004268-001004278</t>
  </si>
  <si>
    <t>1502</t>
  </si>
  <si>
    <t>00152162-00152163</t>
  </si>
  <si>
    <t>00152164</t>
  </si>
  <si>
    <t>SUPER CHARCUTERIA EXPRESS</t>
  </si>
  <si>
    <t xml:space="preserve">J409602397 </t>
  </si>
  <si>
    <t>00152165-00152188</t>
  </si>
  <si>
    <t>00152189</t>
  </si>
  <si>
    <t>SOLUCIONES GLOBALES A &amp; R C.A</t>
  </si>
  <si>
    <t>J41159974-3</t>
  </si>
  <si>
    <t>00152190-00152192</t>
  </si>
  <si>
    <t>1429</t>
  </si>
  <si>
    <t>00188316-00188383</t>
  </si>
  <si>
    <t>0528</t>
  </si>
  <si>
    <t>00077498-00077586</t>
  </si>
  <si>
    <t>002001835-002001845</t>
  </si>
  <si>
    <t>1588</t>
  </si>
  <si>
    <t>00173634-00173684</t>
  </si>
  <si>
    <t>00076514-00076628</t>
  </si>
  <si>
    <t>003003507-003003522</t>
  </si>
  <si>
    <t>003003523</t>
  </si>
  <si>
    <t>003003524-003003557</t>
  </si>
  <si>
    <t>00143921-00143957</t>
  </si>
  <si>
    <t>00001988-00002010</t>
  </si>
  <si>
    <t>1580</t>
  </si>
  <si>
    <t>00154012-00154061</t>
  </si>
  <si>
    <t>00002310</t>
  </si>
  <si>
    <t>00133921-00133977</t>
  </si>
  <si>
    <t>00000003-000000024</t>
  </si>
  <si>
    <t>000000025</t>
  </si>
  <si>
    <t>00000026-00000028</t>
  </si>
  <si>
    <t>00000029</t>
  </si>
  <si>
    <t>INVERSIONES MADOYUAL C.A</t>
  </si>
  <si>
    <t>J003484334</t>
  </si>
  <si>
    <t>00000030</t>
  </si>
  <si>
    <t>1546</t>
  </si>
  <si>
    <t>00161459-00161506</t>
  </si>
  <si>
    <t>00160997-00161034</t>
  </si>
  <si>
    <t>00167467-00167515</t>
  </si>
  <si>
    <t>1021</t>
  </si>
  <si>
    <t>00067103-00067135</t>
  </si>
  <si>
    <t>0402</t>
  </si>
  <si>
    <t>01</t>
  </si>
  <si>
    <t>MERLIS LEAL</t>
  </si>
  <si>
    <t>V13422361</t>
  </si>
  <si>
    <t>001078529</t>
  </si>
  <si>
    <t>CARLOS GONZALES</t>
  </si>
  <si>
    <t>V6458705</t>
  </si>
  <si>
    <t>00061180-00061237</t>
  </si>
  <si>
    <t>00061240-00061259</t>
  </si>
  <si>
    <t>1352</t>
  </si>
  <si>
    <t>00069301-00069318</t>
  </si>
  <si>
    <t>00000060</t>
  </si>
  <si>
    <t>00133922</t>
  </si>
  <si>
    <t>8/5/2020</t>
  </si>
  <si>
    <t>CORALIA LOPEZ</t>
  </si>
  <si>
    <t xml:space="preserve">V6461625 </t>
  </si>
  <si>
    <t>00128970-00129025</t>
  </si>
  <si>
    <t>1191</t>
  </si>
  <si>
    <t>00047851-00047855</t>
  </si>
  <si>
    <t>00083015-00083036</t>
  </si>
  <si>
    <t>00096328-00096370</t>
  </si>
  <si>
    <t>0082</t>
  </si>
  <si>
    <t>001004279-001004303</t>
  </si>
  <si>
    <t>001004304</t>
  </si>
  <si>
    <t>COMERCIAL CHARAMANA</t>
  </si>
  <si>
    <t>J412543822</t>
  </si>
  <si>
    <t>001004305-001004314</t>
  </si>
  <si>
    <t>1430</t>
  </si>
  <si>
    <t>00188384-00188483</t>
  </si>
  <si>
    <t>1503</t>
  </si>
  <si>
    <t>00152193-00152215</t>
  </si>
  <si>
    <t>0529</t>
  </si>
  <si>
    <t>00077587-00077666</t>
  </si>
  <si>
    <t>002001846-002001863</t>
  </si>
  <si>
    <t>1589</t>
  </si>
  <si>
    <t>00173685-00173713</t>
  </si>
  <si>
    <t>0523</t>
  </si>
  <si>
    <t>00076629-00076694</t>
  </si>
  <si>
    <t>003003558-003003582</t>
  </si>
  <si>
    <t>003003583</t>
  </si>
  <si>
    <t>003003584-003003618</t>
  </si>
  <si>
    <t>003000049</t>
  </si>
  <si>
    <t>00001986</t>
  </si>
  <si>
    <t>22/9/2019</t>
  </si>
  <si>
    <t>WILLIAN RODRIGUEZ</t>
  </si>
  <si>
    <t>V11735946</t>
  </si>
  <si>
    <t>00143958-00143984</t>
  </si>
  <si>
    <t>00002010</t>
  </si>
  <si>
    <t>00154062-00154094</t>
  </si>
  <si>
    <t>00002311-00002348</t>
  </si>
  <si>
    <t>00133979-00133997</t>
  </si>
  <si>
    <t>00000031-00000057</t>
  </si>
  <si>
    <t>1547</t>
  </si>
  <si>
    <t>00161507-00161533</t>
  </si>
  <si>
    <t>00161035-00161061</t>
  </si>
  <si>
    <t>00167516-00167530</t>
  </si>
  <si>
    <t>1022</t>
  </si>
  <si>
    <t>00067136-00067162</t>
  </si>
  <si>
    <t>0403</t>
  </si>
  <si>
    <t>00061260-00061344</t>
  </si>
  <si>
    <t>1353</t>
  </si>
  <si>
    <t>00069319-00069339</t>
  </si>
  <si>
    <t>00129026-00129084</t>
  </si>
  <si>
    <t>1192</t>
  </si>
  <si>
    <t>00047856-00047858</t>
  </si>
  <si>
    <t>00083037-00083049</t>
  </si>
  <si>
    <t>00096371-00096487</t>
  </si>
  <si>
    <t>0</t>
  </si>
  <si>
    <t>0083</t>
  </si>
  <si>
    <t>001004315-001004375</t>
  </si>
  <si>
    <t>1431</t>
  </si>
  <si>
    <t>00188384-00188578</t>
  </si>
  <si>
    <t>1504</t>
  </si>
  <si>
    <t>00152216-00152277</t>
  </si>
  <si>
    <t>0530</t>
  </si>
  <si>
    <t>00077667-00077736</t>
  </si>
  <si>
    <t>002001864-002001866</t>
  </si>
  <si>
    <t>002001867</t>
  </si>
  <si>
    <t>RAUL ESCUELA</t>
  </si>
  <si>
    <t xml:space="preserve"> V214690813</t>
  </si>
  <si>
    <t>002001868-002001874</t>
  </si>
  <si>
    <t>1590</t>
  </si>
  <si>
    <t>00173714-00173802</t>
  </si>
  <si>
    <t>00076695-00076782</t>
  </si>
  <si>
    <t>003003619-003003634</t>
  </si>
  <si>
    <t>003003635</t>
  </si>
  <si>
    <t>PANADERIA Y PASTELERIA LA CASONA DEL PAN C.A</t>
  </si>
  <si>
    <t>J301288017</t>
  </si>
  <si>
    <t>003003636-003003637</t>
  </si>
  <si>
    <t>00143985-00144075</t>
  </si>
  <si>
    <t>00154095-00154118</t>
  </si>
  <si>
    <t>00002349-00002372</t>
  </si>
  <si>
    <t>00133998-00134093</t>
  </si>
  <si>
    <t>00000058-00000074</t>
  </si>
  <si>
    <t>006000720</t>
  </si>
  <si>
    <t>9/5/2020</t>
  </si>
  <si>
    <t>LISBETH MOLINA</t>
  </si>
  <si>
    <t>V16101364</t>
  </si>
  <si>
    <t>235</t>
  </si>
  <si>
    <t>00161534-00161608</t>
  </si>
  <si>
    <t>236</t>
  </si>
  <si>
    <t>00161062-00160848</t>
  </si>
  <si>
    <t>237</t>
  </si>
  <si>
    <t>00167531-00167617</t>
  </si>
  <si>
    <t>238</t>
  </si>
  <si>
    <t>1023</t>
  </si>
  <si>
    <t>00067163-00067240</t>
  </si>
  <si>
    <t>239</t>
  </si>
  <si>
    <t>0404</t>
  </si>
  <si>
    <t>00061345-00061411</t>
  </si>
  <si>
    <t>240</t>
  </si>
  <si>
    <t>1354</t>
  </si>
  <si>
    <t>00069340-00069441</t>
  </si>
  <si>
    <t>241</t>
  </si>
  <si>
    <t>00129085-00129132</t>
  </si>
  <si>
    <t>242</t>
  </si>
  <si>
    <t>1193</t>
  </si>
  <si>
    <t>00047859-00047911</t>
  </si>
  <si>
    <t>243</t>
  </si>
  <si>
    <t>00083050-00083097</t>
  </si>
  <si>
    <t>00096488-00096545</t>
  </si>
  <si>
    <t>0084</t>
  </si>
  <si>
    <t>001004386-001004416</t>
  </si>
  <si>
    <t>1432</t>
  </si>
  <si>
    <t>00188579-00188632</t>
  </si>
  <si>
    <t>1505</t>
  </si>
  <si>
    <t>00152278-00152312</t>
  </si>
  <si>
    <t>0085</t>
  </si>
  <si>
    <t>002001873</t>
  </si>
  <si>
    <t>1591</t>
  </si>
  <si>
    <t>00173803-00173843</t>
  </si>
  <si>
    <t>003003638-003003645</t>
  </si>
  <si>
    <t>003003646</t>
  </si>
  <si>
    <t>003003647-003003669</t>
  </si>
  <si>
    <t>00144076-00144105</t>
  </si>
  <si>
    <t>00154119-00154184</t>
  </si>
  <si>
    <t>00002372</t>
  </si>
  <si>
    <t>00134094-00134130</t>
  </si>
  <si>
    <t>00000075-00000085</t>
  </si>
  <si>
    <t>00161609-00161651</t>
  </si>
  <si>
    <t>00160849-00161206</t>
  </si>
  <si>
    <t>00167618-00167644</t>
  </si>
  <si>
    <t>1024</t>
  </si>
  <si>
    <t>00067241-00067270</t>
  </si>
  <si>
    <t>1355</t>
  </si>
  <si>
    <t>00069442-00069456</t>
  </si>
  <si>
    <t>1194</t>
  </si>
  <si>
    <t>00047912-00047918</t>
  </si>
  <si>
    <t>00083098-00083105</t>
  </si>
  <si>
    <t>A143</t>
  </si>
  <si>
    <t>PROVEGRAN, C.A.</t>
  </si>
  <si>
    <t>J001177388</t>
  </si>
  <si>
    <t>A144</t>
  </si>
  <si>
    <t>ANULADA</t>
  </si>
  <si>
    <t>A145</t>
  </si>
  <si>
    <t>METROFARMA SOCIAL, C.A.</t>
  </si>
  <si>
    <t>J296786526</t>
  </si>
  <si>
    <t>A146</t>
  </si>
  <si>
    <t>A147</t>
  </si>
  <si>
    <t>A148</t>
  </si>
  <si>
    <t>A149</t>
  </si>
  <si>
    <t>A150</t>
  </si>
  <si>
    <t>00096546-00096608</t>
  </si>
  <si>
    <t>00004418-00004425</t>
  </si>
  <si>
    <t>00004426</t>
  </si>
  <si>
    <t>00004427-00004430</t>
  </si>
  <si>
    <t>00004431</t>
  </si>
  <si>
    <t>GRUPO DOPERCA C.A</t>
  </si>
  <si>
    <t>J411415898</t>
  </si>
  <si>
    <t>00004432</t>
  </si>
  <si>
    <t>ISMENIA PERDOMO</t>
  </si>
  <si>
    <t>V18082050</t>
  </si>
  <si>
    <t>00004433</t>
  </si>
  <si>
    <t>00004434-00004454</t>
  </si>
  <si>
    <t>1433</t>
  </si>
  <si>
    <t>00188633-00188703</t>
  </si>
  <si>
    <t>1506</t>
  </si>
  <si>
    <t>00152313-00152337</t>
  </si>
  <si>
    <t>0086</t>
  </si>
  <si>
    <t>00001874-00001907</t>
  </si>
  <si>
    <t>1592</t>
  </si>
  <si>
    <t>00173844-00173895</t>
  </si>
  <si>
    <t>00144106-00144153</t>
  </si>
  <si>
    <t>00002011-00002042</t>
  </si>
  <si>
    <t>00154185-00154252</t>
  </si>
  <si>
    <t>00134131-00134186</t>
  </si>
  <si>
    <t>0000085</t>
  </si>
  <si>
    <t>00161652-00161701</t>
  </si>
  <si>
    <t>00161207-00161246</t>
  </si>
  <si>
    <t>00167644-00167684</t>
  </si>
  <si>
    <t>1025</t>
  </si>
  <si>
    <t>00067271-00067326</t>
  </si>
  <si>
    <t>1356</t>
  </si>
  <si>
    <t>00069457-00069481</t>
  </si>
  <si>
    <t>1195</t>
  </si>
  <si>
    <t>00047919-00047927</t>
  </si>
  <si>
    <t>00083106-00083128</t>
  </si>
  <si>
    <t>00096609-00096660</t>
  </si>
  <si>
    <t>00061561</t>
  </si>
  <si>
    <t>30/10/2019</t>
  </si>
  <si>
    <t xml:space="preserve">V20267543 </t>
  </si>
  <si>
    <t>001004454-001004485</t>
  </si>
  <si>
    <t>001004486</t>
  </si>
  <si>
    <t>001004487-001004491</t>
  </si>
  <si>
    <t>001000051</t>
  </si>
  <si>
    <t>00001898</t>
  </si>
  <si>
    <t>10/12/2018</t>
  </si>
  <si>
    <t>LUIS SOSA</t>
  </si>
  <si>
    <t>V3555898</t>
  </si>
  <si>
    <t>1434</t>
  </si>
  <si>
    <t>00188704-00188774</t>
  </si>
  <si>
    <t>1507</t>
  </si>
  <si>
    <t>00152338-00152364</t>
  </si>
  <si>
    <t>0087</t>
  </si>
  <si>
    <t>002001909-002001938</t>
  </si>
  <si>
    <t>1593</t>
  </si>
  <si>
    <t>00173896-00173945</t>
  </si>
  <si>
    <t>003003670-003003700</t>
  </si>
  <si>
    <t>00144154-00144192</t>
  </si>
  <si>
    <t>004002043-004002044</t>
  </si>
  <si>
    <t>00154253-00154297</t>
  </si>
  <si>
    <t>00134187-00134226</t>
  </si>
  <si>
    <t>00161702-00161750</t>
  </si>
  <si>
    <t>00161247-00161290</t>
  </si>
  <si>
    <t>00167685-00167732</t>
  </si>
  <si>
    <t>1026</t>
  </si>
  <si>
    <t>00067327-00067370</t>
  </si>
  <si>
    <t>1357</t>
  </si>
  <si>
    <t>00069482-00069503</t>
  </si>
  <si>
    <t>1196</t>
  </si>
  <si>
    <t>00047928-00047929</t>
  </si>
  <si>
    <t>00083129-00083141</t>
  </si>
  <si>
    <t>00096661-00096711</t>
  </si>
  <si>
    <t>001004492-001004537</t>
  </si>
  <si>
    <t>1435</t>
  </si>
  <si>
    <t>00188775-00188881</t>
  </si>
  <si>
    <t>1508</t>
  </si>
  <si>
    <t>00152365-00152414</t>
  </si>
  <si>
    <t>0088</t>
  </si>
  <si>
    <t>002001938</t>
  </si>
  <si>
    <t>1594</t>
  </si>
  <si>
    <t>00173946-00173990</t>
  </si>
  <si>
    <t>003003701-003003713</t>
  </si>
  <si>
    <t>003003714</t>
  </si>
  <si>
    <t>003003715-003003738</t>
  </si>
  <si>
    <t>00144193-00144227</t>
  </si>
  <si>
    <t>00002044</t>
  </si>
  <si>
    <t>00154298-00154355</t>
  </si>
  <si>
    <t>005002373-005002407</t>
  </si>
  <si>
    <t>00134227-00134278</t>
  </si>
  <si>
    <t>00161751-00161800</t>
  </si>
  <si>
    <t>00161291-00161346</t>
  </si>
  <si>
    <t>00167733-00167777</t>
  </si>
  <si>
    <t>1027</t>
  </si>
  <si>
    <t>00067371-00067418</t>
  </si>
  <si>
    <t>1358</t>
  </si>
  <si>
    <t>00069504-00069521</t>
  </si>
  <si>
    <t>1197</t>
  </si>
  <si>
    <t>00047928-00047933</t>
  </si>
  <si>
    <t>00083142-00083153</t>
  </si>
  <si>
    <t>00096712-00096779</t>
  </si>
  <si>
    <t>001004538-001004606</t>
  </si>
  <si>
    <t>1436</t>
  </si>
  <si>
    <t>00188882-00188946</t>
  </si>
  <si>
    <t>1509</t>
  </si>
  <si>
    <t>00152415-00152457</t>
  </si>
  <si>
    <t>0089</t>
  </si>
  <si>
    <t>002001939-002001958</t>
  </si>
  <si>
    <t>002000052</t>
  </si>
  <si>
    <t>001004532</t>
  </si>
  <si>
    <t>3/6/2018</t>
  </si>
  <si>
    <t>GIANNUMZ</t>
  </si>
  <si>
    <t>V14851899</t>
  </si>
  <si>
    <t>1596</t>
  </si>
  <si>
    <t>00173991-00174044</t>
  </si>
  <si>
    <t>003003739-003003782</t>
  </si>
  <si>
    <t>00144228-00144276</t>
  </si>
  <si>
    <t>00154356-00154407</t>
  </si>
  <si>
    <t>0002407</t>
  </si>
  <si>
    <t>00134279-00134328</t>
  </si>
  <si>
    <t>0000086-00000122</t>
  </si>
  <si>
    <t>00161801-00161834</t>
  </si>
  <si>
    <t>00161347-00161386</t>
  </si>
  <si>
    <t>00167778-00167821</t>
  </si>
  <si>
    <t>1028</t>
  </si>
  <si>
    <t>00067419-00067455</t>
  </si>
  <si>
    <t>1359</t>
  </si>
  <si>
    <t>00069522-00069544</t>
  </si>
  <si>
    <t>1198</t>
  </si>
  <si>
    <t>00047934-00047942</t>
  </si>
  <si>
    <t>00083154-00083171</t>
  </si>
  <si>
    <t>00096780-00096833</t>
  </si>
  <si>
    <t>001004607-001004649</t>
  </si>
  <si>
    <t>1437</t>
  </si>
  <si>
    <t>00188947-00189019</t>
  </si>
  <si>
    <t>1510</t>
  </si>
  <si>
    <t>00152458-00152500</t>
  </si>
  <si>
    <t>1597</t>
  </si>
  <si>
    <t>00174045-00174103</t>
  </si>
  <si>
    <t>003003783-003003852</t>
  </si>
  <si>
    <t>00144277-00144345</t>
  </si>
  <si>
    <t>004002045-004002076</t>
  </si>
  <si>
    <t>00154408-00154440</t>
  </si>
  <si>
    <t>005002408-005002411</t>
  </si>
  <si>
    <t>005002412</t>
  </si>
  <si>
    <t>005002413-005002444</t>
  </si>
  <si>
    <t>00000122</t>
  </si>
  <si>
    <t>00134329-00134393</t>
  </si>
  <si>
    <t>00161835-00161894</t>
  </si>
  <si>
    <t>00161387-00161455</t>
  </si>
  <si>
    <t>00167822-00167875</t>
  </si>
  <si>
    <t>1029</t>
  </si>
  <si>
    <t>00067456-00067474</t>
  </si>
  <si>
    <t>1360</t>
  </si>
  <si>
    <t>00069545-00069593</t>
  </si>
  <si>
    <t>1199</t>
  </si>
  <si>
    <t>00047943-00047965</t>
  </si>
  <si>
    <t>00083172-00083204</t>
  </si>
  <si>
    <t>0090</t>
  </si>
  <si>
    <t>001004650-001004681</t>
  </si>
  <si>
    <t>001004682</t>
  </si>
  <si>
    <t>00096834-00096891</t>
  </si>
  <si>
    <t>001004683-001004685</t>
  </si>
  <si>
    <t>0091</t>
  </si>
  <si>
    <t>002001959-002001985</t>
  </si>
  <si>
    <t>1438</t>
  </si>
  <si>
    <t>00189019-00189065</t>
  </si>
  <si>
    <t>1511</t>
  </si>
  <si>
    <t>00152501-00152532</t>
  </si>
  <si>
    <t>003003853-003003879</t>
  </si>
  <si>
    <t>1598</t>
  </si>
  <si>
    <t>00174104-00174145</t>
  </si>
  <si>
    <t>00002076</t>
  </si>
  <si>
    <t>00144346-00144371</t>
  </si>
  <si>
    <t>00002444</t>
  </si>
  <si>
    <t>00154441-00154479</t>
  </si>
  <si>
    <t>00134394-00134427</t>
  </si>
  <si>
    <t>00000122-00000145</t>
  </si>
  <si>
    <t>00161895-00161938</t>
  </si>
  <si>
    <t>00161456-00161491</t>
  </si>
  <si>
    <t>00167876-00167895</t>
  </si>
  <si>
    <t>1030</t>
  </si>
  <si>
    <t>00067475-00067505</t>
  </si>
  <si>
    <t>1361</t>
  </si>
  <si>
    <t>00069594-00069608</t>
  </si>
  <si>
    <t>1200</t>
  </si>
  <si>
    <t>00047966-00047975</t>
  </si>
  <si>
    <t>00083205-00083224</t>
  </si>
  <si>
    <t>001004376-001004384</t>
  </si>
  <si>
    <t>001004385</t>
  </si>
  <si>
    <t>0531</t>
  </si>
  <si>
    <t>00077737-00077806</t>
  </si>
  <si>
    <t>00076783-00076891</t>
  </si>
  <si>
    <t>0405</t>
  </si>
  <si>
    <t>00061412-00061490</t>
  </si>
  <si>
    <t>00129133-00129207</t>
  </si>
  <si>
    <t>0532</t>
  </si>
  <si>
    <t>00077807-00077906</t>
  </si>
  <si>
    <t>00076892-00076963</t>
  </si>
  <si>
    <t>0406</t>
  </si>
  <si>
    <t>00061491-00061566</t>
  </si>
  <si>
    <t>00129208</t>
  </si>
  <si>
    <t>SHOW DE LOS ARTISTA</t>
  </si>
  <si>
    <t xml:space="preserve">J- 40440459-7 </t>
  </si>
  <si>
    <t>00129209-00129257</t>
  </si>
  <si>
    <t>13/5/2020</t>
  </si>
  <si>
    <t>0533</t>
  </si>
  <si>
    <t>00077907-00077996</t>
  </si>
  <si>
    <t>00000087</t>
  </si>
  <si>
    <t>00077956</t>
  </si>
  <si>
    <t>DEEORYELIO TOUR</t>
  </si>
  <si>
    <t xml:space="preserve">V20114234 </t>
  </si>
  <si>
    <t>00076964-00077067</t>
  </si>
  <si>
    <t>0407</t>
  </si>
  <si>
    <t>00061567-00061638</t>
  </si>
  <si>
    <t>00000069</t>
  </si>
  <si>
    <t>ANDRES ULLOA</t>
  </si>
  <si>
    <t>0-00129326</t>
  </si>
  <si>
    <t>0534</t>
  </si>
  <si>
    <t>00077997-00078087</t>
  </si>
  <si>
    <t>00077068-00077119</t>
  </si>
  <si>
    <t>0408</t>
  </si>
  <si>
    <t>00061639-00061707</t>
  </si>
  <si>
    <t>00129327-00129359</t>
  </si>
  <si>
    <t>0535</t>
  </si>
  <si>
    <t>00078088-00078162</t>
  </si>
  <si>
    <t>00077120-00077177</t>
  </si>
  <si>
    <t>00000084</t>
  </si>
  <si>
    <t>00077049</t>
  </si>
  <si>
    <t>JULIANNY GODOY</t>
  </si>
  <si>
    <t xml:space="preserve">V24524708 </t>
  </si>
  <si>
    <t>0409</t>
  </si>
  <si>
    <t>00061708-00061746</t>
  </si>
  <si>
    <t>00061747</t>
  </si>
  <si>
    <t>MARIBE ORTEGA</t>
  </si>
  <si>
    <t xml:space="preserve">V157140596 </t>
  </si>
  <si>
    <t>00061748-00061801</t>
  </si>
  <si>
    <t>00129360-00129386</t>
  </si>
  <si>
    <t>0536</t>
  </si>
  <si>
    <t>00078163-00078251</t>
  </si>
  <si>
    <t>00077178-00077287</t>
  </si>
  <si>
    <t>0410</t>
  </si>
  <si>
    <t>00061802-00061899</t>
  </si>
  <si>
    <t>00129387-00129439</t>
  </si>
  <si>
    <t>17/5/2020</t>
  </si>
  <si>
    <t>0537</t>
  </si>
  <si>
    <t>00078252-00078286</t>
  </si>
  <si>
    <t>00000088</t>
  </si>
  <si>
    <t>00078263</t>
  </si>
  <si>
    <t>ZULAY SANZ</t>
  </si>
  <si>
    <t>V22762368</t>
  </si>
  <si>
    <t>00077288-00077317</t>
  </si>
  <si>
    <t>0411</t>
  </si>
  <si>
    <t>00061900-00061953</t>
  </si>
  <si>
    <t>00129440-00129452</t>
  </si>
  <si>
    <t>00096892-00096912</t>
  </si>
  <si>
    <t>001004686-001004701</t>
  </si>
  <si>
    <t>001004702</t>
  </si>
  <si>
    <t>FARMACIA SAN CHARBEL C.A</t>
  </si>
  <si>
    <t>J308580538</t>
  </si>
  <si>
    <t>001004703-001004710</t>
  </si>
  <si>
    <t>1512</t>
  </si>
  <si>
    <t>00152533-00152556</t>
  </si>
  <si>
    <t>1439</t>
  </si>
  <si>
    <t>00189066-00189113</t>
  </si>
  <si>
    <t>0538</t>
  </si>
  <si>
    <t>00078287-00078351</t>
  </si>
  <si>
    <t>0092</t>
  </si>
  <si>
    <t>002001985</t>
  </si>
  <si>
    <t>1599</t>
  </si>
  <si>
    <t>00174146-00174174</t>
  </si>
  <si>
    <t>00077318-00077367</t>
  </si>
  <si>
    <t>003003880-003003902</t>
  </si>
  <si>
    <t>003003903</t>
  </si>
  <si>
    <t>003003904-003003910</t>
  </si>
  <si>
    <t>00144372-00144395</t>
  </si>
  <si>
    <t>000002076</t>
  </si>
  <si>
    <t>00154480-00154520</t>
  </si>
  <si>
    <t>0002444</t>
  </si>
  <si>
    <t>00134428-00134465</t>
  </si>
  <si>
    <t>00000146-00000162</t>
  </si>
  <si>
    <t>00161939-00161970</t>
  </si>
  <si>
    <t>00161492-00161528</t>
  </si>
  <si>
    <t>00167896-00167915</t>
  </si>
  <si>
    <t>1031</t>
  </si>
  <si>
    <t>00067506-00067518</t>
  </si>
  <si>
    <t>0412</t>
  </si>
  <si>
    <t>00061954-00062024</t>
  </si>
  <si>
    <t>1362</t>
  </si>
  <si>
    <t>00069609-00069630</t>
  </si>
  <si>
    <t>00129453-00129471</t>
  </si>
  <si>
    <t>1201</t>
  </si>
  <si>
    <t>00047976-00047979</t>
  </si>
  <si>
    <t>00083225-00083229</t>
  </si>
  <si>
    <t>00096913-00096942</t>
  </si>
  <si>
    <t>001004711-001004733</t>
  </si>
  <si>
    <t>001004734</t>
  </si>
  <si>
    <t>001004735-001004751</t>
  </si>
  <si>
    <t>00152557-00152574</t>
  </si>
  <si>
    <t>1440</t>
  </si>
  <si>
    <t>00189114-00189160</t>
  </si>
  <si>
    <t>0539</t>
  </si>
  <si>
    <t>00078352-00078412</t>
  </si>
  <si>
    <t>0093</t>
  </si>
  <si>
    <t>1600</t>
  </si>
  <si>
    <t>00174175-00174209</t>
  </si>
  <si>
    <t>00077368-00077405</t>
  </si>
  <si>
    <t>003003911-003003948</t>
  </si>
  <si>
    <t>00144396-00144436</t>
  </si>
  <si>
    <t>00154521-00154551</t>
  </si>
  <si>
    <t>005002445-005002476</t>
  </si>
  <si>
    <t>00134466-00134497</t>
  </si>
  <si>
    <t>00000162</t>
  </si>
  <si>
    <t>00161971-00162012</t>
  </si>
  <si>
    <t>00161529-00161566</t>
  </si>
  <si>
    <t>00167916-00167934</t>
  </si>
  <si>
    <t>1032</t>
  </si>
  <si>
    <t>00067519-00067547</t>
  </si>
  <si>
    <t>0413</t>
  </si>
  <si>
    <t>00062025-00062071</t>
  </si>
  <si>
    <t>00062072</t>
  </si>
  <si>
    <t>RACHED Y HANNA</t>
  </si>
  <si>
    <t xml:space="preserve">J-40361457-1 </t>
  </si>
  <si>
    <t>00062073-00062075</t>
  </si>
  <si>
    <t>1363</t>
  </si>
  <si>
    <t>00069631-00069638</t>
  </si>
  <si>
    <t>00129472-00129500</t>
  </si>
  <si>
    <t>1202</t>
  </si>
  <si>
    <t>00047980</t>
  </si>
  <si>
    <t>00083230-00083247</t>
  </si>
  <si>
    <t>00096943-00096994</t>
  </si>
  <si>
    <t>001004752-001004778</t>
  </si>
  <si>
    <t>00152575-00152602</t>
  </si>
  <si>
    <t>1441</t>
  </si>
  <si>
    <t>00189161-00189217</t>
  </si>
  <si>
    <t>0540</t>
  </si>
  <si>
    <t>00078413-00078471</t>
  </si>
  <si>
    <t>0094</t>
  </si>
  <si>
    <t>002001986-002001999</t>
  </si>
  <si>
    <t>1601</t>
  </si>
  <si>
    <t>00174210-00174252</t>
  </si>
  <si>
    <t>00077406-00077441</t>
  </si>
  <si>
    <t>003003949-003003976</t>
  </si>
  <si>
    <t>003003977</t>
  </si>
  <si>
    <t>CORPORACION ZAM ZAM</t>
  </si>
  <si>
    <t>J315012413</t>
  </si>
  <si>
    <t>003003978-003003993</t>
  </si>
  <si>
    <t>00144436-00144468</t>
  </si>
  <si>
    <t>00154552-00154589</t>
  </si>
  <si>
    <t>005002476</t>
  </si>
  <si>
    <t>00134498-00134539</t>
  </si>
  <si>
    <t>00000162-00000168</t>
  </si>
  <si>
    <t>00162013-00162036</t>
  </si>
  <si>
    <t>00161567-00161589</t>
  </si>
  <si>
    <t>00167935-00167942</t>
  </si>
  <si>
    <t>1033</t>
  </si>
  <si>
    <t>00067548-00067558</t>
  </si>
  <si>
    <t>0414</t>
  </si>
  <si>
    <t>GREGORI PADRON</t>
  </si>
  <si>
    <t xml:space="preserve">V19587417 </t>
  </si>
  <si>
    <t>00062076-00062131</t>
  </si>
  <si>
    <t>00062133-00062172</t>
  </si>
  <si>
    <t>00000070</t>
  </si>
  <si>
    <t>00062168</t>
  </si>
  <si>
    <t>3/9/2019</t>
  </si>
  <si>
    <t>ANA PEREZ</t>
  </si>
  <si>
    <t xml:space="preserve">V29511432 </t>
  </si>
  <si>
    <t>1364</t>
  </si>
  <si>
    <t>00069638</t>
  </si>
  <si>
    <t>00129501-00129518</t>
  </si>
  <si>
    <t>1203</t>
  </si>
  <si>
    <t>00083248-00083263</t>
  </si>
  <si>
    <t>00096995-00097030</t>
  </si>
  <si>
    <t>001004779-001004817</t>
  </si>
  <si>
    <t>00152603-00152622</t>
  </si>
  <si>
    <t>1442</t>
  </si>
  <si>
    <t>00189218-00189257</t>
  </si>
  <si>
    <t>0541</t>
  </si>
  <si>
    <t>00078472-00078542</t>
  </si>
  <si>
    <t>0095</t>
  </si>
  <si>
    <t>002001999</t>
  </si>
  <si>
    <t>1602</t>
  </si>
  <si>
    <t>00174253-00174285</t>
  </si>
  <si>
    <t>00077442-00077496</t>
  </si>
  <si>
    <t>003003994-003004027</t>
  </si>
  <si>
    <t>00144469-00144492</t>
  </si>
  <si>
    <t>004002077-004002090</t>
  </si>
  <si>
    <t>00154590-00154618</t>
  </si>
  <si>
    <t>005002477-005002493</t>
  </si>
  <si>
    <t>00134540-00134579</t>
  </si>
  <si>
    <t>00000168</t>
  </si>
  <si>
    <t>00162037-00162072</t>
  </si>
  <si>
    <t>00161590-00161603</t>
  </si>
  <si>
    <t>00167943-00167973</t>
  </si>
  <si>
    <t>1034</t>
  </si>
  <si>
    <t>00067559-00067594</t>
  </si>
  <si>
    <t>0415</t>
  </si>
  <si>
    <t>00062173-00062233</t>
  </si>
  <si>
    <t>1365</t>
  </si>
  <si>
    <t>00129519-00129527</t>
  </si>
  <si>
    <t>1204</t>
  </si>
  <si>
    <t>00047981-00047987</t>
  </si>
  <si>
    <t>00083264-00083273</t>
  </si>
  <si>
    <t>00097031-00097107</t>
  </si>
  <si>
    <t>001004818-001004850</t>
  </si>
  <si>
    <t>00152623-00152657</t>
  </si>
  <si>
    <t>1443</t>
  </si>
  <si>
    <t>00189258-00189321</t>
  </si>
  <si>
    <t>0542</t>
  </si>
  <si>
    <t>00078543-00078624</t>
  </si>
  <si>
    <t>0096</t>
  </si>
  <si>
    <t>002002000-002002023</t>
  </si>
  <si>
    <t>1603</t>
  </si>
  <si>
    <t>00174286-00174361</t>
  </si>
  <si>
    <t>00077497-00077577</t>
  </si>
  <si>
    <t>003004028-003004063</t>
  </si>
  <si>
    <t>003004064</t>
  </si>
  <si>
    <t>003004065</t>
  </si>
  <si>
    <t>RAUL VOLCAN</t>
  </si>
  <si>
    <t>V5600723</t>
  </si>
  <si>
    <t>003004066</t>
  </si>
  <si>
    <t>SUCESION COPPOLA MONTUORI ALBERTO</t>
  </si>
  <si>
    <t>J308624101</t>
  </si>
  <si>
    <t>003004067-003004079</t>
  </si>
  <si>
    <t>003004080-003004134</t>
  </si>
  <si>
    <t>00144493-00144533</t>
  </si>
  <si>
    <t>004002090</t>
  </si>
  <si>
    <t>00154619-00154649</t>
  </si>
  <si>
    <t>005002494-005002529</t>
  </si>
  <si>
    <t>005000053</t>
  </si>
  <si>
    <t>001004713</t>
  </si>
  <si>
    <t>4/6/2018</t>
  </si>
  <si>
    <t>YUDIT CAÑOZALEZ</t>
  </si>
  <si>
    <t>V5120551</t>
  </si>
  <si>
    <t>00134580-00134616</t>
  </si>
  <si>
    <t>00162073-00162115</t>
  </si>
  <si>
    <t>00161604-00161644</t>
  </si>
  <si>
    <t>00167974-00168018</t>
  </si>
  <si>
    <t>1035</t>
  </si>
  <si>
    <t>00067595-00067626</t>
  </si>
  <si>
    <t>0416</t>
  </si>
  <si>
    <t>00062234-00062327</t>
  </si>
  <si>
    <t>1366</t>
  </si>
  <si>
    <t>00069639-00069658</t>
  </si>
  <si>
    <t>00129528-00129553</t>
  </si>
  <si>
    <t>1205</t>
  </si>
  <si>
    <t>00047987</t>
  </si>
  <si>
    <t>00083274-00083297</t>
  </si>
  <si>
    <t>00097108-00097167</t>
  </si>
  <si>
    <t>001004851-001004889</t>
  </si>
  <si>
    <t>001004890</t>
  </si>
  <si>
    <t>FERRE STORE C.A.</t>
  </si>
  <si>
    <t>J312166940</t>
  </si>
  <si>
    <t>001004891-001004899</t>
  </si>
  <si>
    <t>001004900</t>
  </si>
  <si>
    <t>001004901-001004908</t>
  </si>
  <si>
    <t>0097</t>
  </si>
  <si>
    <t>001004909</t>
  </si>
  <si>
    <t>00152658-00152716</t>
  </si>
  <si>
    <t>1444</t>
  </si>
  <si>
    <t>00189322-00189397</t>
  </si>
  <si>
    <t>0543</t>
  </si>
  <si>
    <t>00078625-00078741</t>
  </si>
  <si>
    <t>002002023</t>
  </si>
  <si>
    <t>1604</t>
  </si>
  <si>
    <t>00174362-00174425</t>
  </si>
  <si>
    <t>00077578-00077667</t>
  </si>
  <si>
    <t>00004135-00004145</t>
  </si>
  <si>
    <t>00144534-00144583</t>
  </si>
  <si>
    <t>004002091-004002109</t>
  </si>
  <si>
    <t>1595</t>
  </si>
  <si>
    <t>00154650-00154694</t>
  </si>
  <si>
    <t>005002530-005002589</t>
  </si>
  <si>
    <t>00002590-00002616</t>
  </si>
  <si>
    <t>00134617-00134664</t>
  </si>
  <si>
    <t>0098</t>
  </si>
  <si>
    <t>002002024-002002070</t>
  </si>
  <si>
    <t>00162116-00162171</t>
  </si>
  <si>
    <t>00161645-00161695</t>
  </si>
  <si>
    <t>00168019-00168053</t>
  </si>
  <si>
    <t>1036</t>
  </si>
  <si>
    <t>00067627-00067653</t>
  </si>
  <si>
    <t>0417</t>
  </si>
  <si>
    <t>00062328-00062422</t>
  </si>
  <si>
    <t>1367</t>
  </si>
  <si>
    <t>00069659-00069684</t>
  </si>
  <si>
    <t>00129554</t>
  </si>
  <si>
    <t>ERIKSON GOMES</t>
  </si>
  <si>
    <t>V242853603</t>
  </si>
  <si>
    <t>00129555-00129566</t>
  </si>
  <si>
    <t>1206</t>
  </si>
  <si>
    <t>00047988-00047995</t>
  </si>
  <si>
    <t>00083298-00083325</t>
  </si>
  <si>
    <t>00097168-00097210</t>
  </si>
  <si>
    <t>00152717-00152749</t>
  </si>
  <si>
    <t>1445</t>
  </si>
  <si>
    <t>00189398-00189450</t>
  </si>
  <si>
    <t>0544</t>
  </si>
  <si>
    <t>00078742-00078787</t>
  </si>
  <si>
    <t>004002109</t>
  </si>
  <si>
    <t>1605</t>
  </si>
  <si>
    <t>00174426-00174462</t>
  </si>
  <si>
    <t>00077668-00077716</t>
  </si>
  <si>
    <t>00144584-00144619</t>
  </si>
  <si>
    <t>00154695-00154719</t>
  </si>
  <si>
    <t>00134665-00134697</t>
  </si>
  <si>
    <t>00162172-00162217</t>
  </si>
  <si>
    <t>00161696-00161734</t>
  </si>
  <si>
    <t>00168054-00168089</t>
  </si>
  <si>
    <t>1037</t>
  </si>
  <si>
    <t>00067654-00067689</t>
  </si>
  <si>
    <t>0418</t>
  </si>
  <si>
    <t>00062423-00062473</t>
  </si>
  <si>
    <t>1368</t>
  </si>
  <si>
    <t>00069685-00069704</t>
  </si>
  <si>
    <t>00129567-00129585</t>
  </si>
  <si>
    <t>1207</t>
  </si>
  <si>
    <t>00047996-00048000</t>
  </si>
  <si>
    <t>00083326-00083343</t>
  </si>
  <si>
    <t>00097211-00097253</t>
  </si>
  <si>
    <t>00152750-00152769</t>
  </si>
  <si>
    <t>1446</t>
  </si>
  <si>
    <t>00189451-00189500</t>
  </si>
  <si>
    <t>1606</t>
  </si>
  <si>
    <t>00174463-00174484</t>
  </si>
  <si>
    <t>00144620-00144645</t>
  </si>
  <si>
    <t>00154720-00154749</t>
  </si>
  <si>
    <t>00134698-00134726</t>
  </si>
  <si>
    <t>00162218-00162241</t>
  </si>
  <si>
    <t>00161735-00161769</t>
  </si>
  <si>
    <t>00168090-00168108</t>
  </si>
  <si>
    <t>1038</t>
  </si>
  <si>
    <t>00067690-00067724</t>
  </si>
  <si>
    <t>0419</t>
  </si>
  <si>
    <t>00062474-00062543</t>
  </si>
  <si>
    <t>00000071</t>
  </si>
  <si>
    <t>00062493</t>
  </si>
  <si>
    <t>10/11/2019</t>
  </si>
  <si>
    <t>JHONNY VILLAFRANCIA</t>
  </si>
  <si>
    <t>V17963640</t>
  </si>
  <si>
    <t>1369</t>
  </si>
  <si>
    <t>00069705-00069710</t>
  </si>
  <si>
    <t>00129586-00129622</t>
  </si>
  <si>
    <t>1208</t>
  </si>
  <si>
    <t>00048001-00048005</t>
  </si>
  <si>
    <t>00083344-00083348</t>
  </si>
  <si>
    <t>00097254-00097286</t>
  </si>
  <si>
    <t>00152770-00152787</t>
  </si>
  <si>
    <t>1447</t>
  </si>
  <si>
    <t>00189501-00189525</t>
  </si>
  <si>
    <t>1607</t>
  </si>
  <si>
    <t>00174485-00174521</t>
  </si>
  <si>
    <t>00144646-00144664</t>
  </si>
  <si>
    <t>00154750-00154793</t>
  </si>
  <si>
    <t>00134727-00134766</t>
  </si>
  <si>
    <t>00162242-00162264</t>
  </si>
  <si>
    <t>00161770-00161812</t>
  </si>
  <si>
    <t>00168109-00168130</t>
  </si>
  <si>
    <t>1039</t>
  </si>
  <si>
    <t>00067725-00067765</t>
  </si>
  <si>
    <t>0420</t>
  </si>
  <si>
    <t>00062544-00062626</t>
  </si>
  <si>
    <t>1370</t>
  </si>
  <si>
    <t>00069711-00069721</t>
  </si>
  <si>
    <t>00129623-00129671</t>
  </si>
  <si>
    <t>1209</t>
  </si>
  <si>
    <t>00048006-00048017</t>
  </si>
  <si>
    <t>00083349-00083361</t>
  </si>
  <si>
    <t>00097287-00097329</t>
  </si>
  <si>
    <t>00152788-00152801</t>
  </si>
  <si>
    <t>1449</t>
  </si>
  <si>
    <t>00189526-00189554</t>
  </si>
  <si>
    <t>1608</t>
  </si>
  <si>
    <t>00174522-00174586</t>
  </si>
  <si>
    <t>00144665-00144682</t>
  </si>
  <si>
    <t>00154794-00154848</t>
  </si>
  <si>
    <t>00134767-00134794</t>
  </si>
  <si>
    <t>00162265-00162301</t>
  </si>
  <si>
    <t>00161813-00161849</t>
  </si>
  <si>
    <t>00168131-00168153</t>
  </si>
  <si>
    <t>1040</t>
  </si>
  <si>
    <t>00067766-00067784</t>
  </si>
  <si>
    <t>0421</t>
  </si>
  <si>
    <t>00062627-00062717</t>
  </si>
  <si>
    <t>1371</t>
  </si>
  <si>
    <t>00069721</t>
  </si>
  <si>
    <t>00129672-00129698</t>
  </si>
  <si>
    <t>1210</t>
  </si>
  <si>
    <t>00048018-00048019</t>
  </si>
  <si>
    <t>00083362-00083370</t>
  </si>
  <si>
    <t>00097330-00097371</t>
  </si>
  <si>
    <t>00152802-00152832</t>
  </si>
  <si>
    <t>1450</t>
  </si>
  <si>
    <t>00189555-00189595</t>
  </si>
  <si>
    <t>1609</t>
  </si>
  <si>
    <t>00174587-00174552</t>
  </si>
  <si>
    <t>00144683-00144714</t>
  </si>
  <si>
    <t>00154849-00154898</t>
  </si>
  <si>
    <t>00134795-00134842</t>
  </si>
  <si>
    <t>00162302-00162331</t>
  </si>
  <si>
    <t>00161850-00161896</t>
  </si>
  <si>
    <t>00168154-00168184</t>
  </si>
  <si>
    <t>1041</t>
  </si>
  <si>
    <t>00067785-00067795</t>
  </si>
  <si>
    <t>0422</t>
  </si>
  <si>
    <t>00062718-00062846</t>
  </si>
  <si>
    <t>1372</t>
  </si>
  <si>
    <t>00129699-00129737</t>
  </si>
  <si>
    <t>1211</t>
  </si>
  <si>
    <t>00048020-00048023</t>
  </si>
  <si>
    <t>00083371-00083378</t>
  </si>
  <si>
    <t>00097372-00097414</t>
  </si>
  <si>
    <t>1523</t>
  </si>
  <si>
    <t>00152833-00152874</t>
  </si>
  <si>
    <t>1451</t>
  </si>
  <si>
    <t>00189596-00189645</t>
  </si>
  <si>
    <t>1610</t>
  </si>
  <si>
    <t>00174553-00174673</t>
  </si>
  <si>
    <t>1448</t>
  </si>
  <si>
    <t>00144715-00144767</t>
  </si>
  <si>
    <t>00154899-00154952</t>
  </si>
  <si>
    <t>00134843-00134902</t>
  </si>
  <si>
    <t>00162332-00162378</t>
  </si>
  <si>
    <t>00161897-00161916</t>
  </si>
  <si>
    <t>00168185-00168210</t>
  </si>
  <si>
    <t>1042</t>
  </si>
  <si>
    <t>00067796-00067824</t>
  </si>
  <si>
    <t>0423</t>
  </si>
  <si>
    <t>00062847-00062957</t>
  </si>
  <si>
    <t>1373</t>
  </si>
  <si>
    <t>00069722-0069740</t>
  </si>
  <si>
    <t>00129738-00129773</t>
  </si>
  <si>
    <t>1212</t>
  </si>
  <si>
    <t>00048024-00048027</t>
  </si>
  <si>
    <t>00083379-00083396</t>
  </si>
  <si>
    <t>00097415-00097473</t>
  </si>
  <si>
    <t>1524</t>
  </si>
  <si>
    <t>00152875-00152933</t>
  </si>
  <si>
    <t>1452</t>
  </si>
  <si>
    <t>00189646-00189721</t>
  </si>
  <si>
    <t>1611</t>
  </si>
  <si>
    <t>00174674-00174726</t>
  </si>
  <si>
    <t>00144768-00144829</t>
  </si>
  <si>
    <t>00154953-00155001</t>
  </si>
  <si>
    <t>00134903-00134965</t>
  </si>
  <si>
    <t>00162379-00162421</t>
  </si>
  <si>
    <t>00161917-00161960</t>
  </si>
  <si>
    <t>00168211-00168246</t>
  </si>
  <si>
    <t>1043</t>
  </si>
  <si>
    <t>00067825-00067875</t>
  </si>
  <si>
    <t>0424</t>
  </si>
  <si>
    <t>00062958-00063042</t>
  </si>
  <si>
    <t>1374</t>
  </si>
  <si>
    <t>00069741-00069766</t>
  </si>
  <si>
    <t>00129774-00129809</t>
  </si>
  <si>
    <t>00048028-00048030</t>
  </si>
  <si>
    <t>00083397-00083423</t>
  </si>
  <si>
    <t>00097474-00097524</t>
  </si>
  <si>
    <t>00152934-00152971</t>
  </si>
  <si>
    <t>1453</t>
  </si>
  <si>
    <t>00189722-00189781</t>
  </si>
  <si>
    <t>1612</t>
  </si>
  <si>
    <t>00174727-00174786</t>
  </si>
  <si>
    <t>00144830-00144884</t>
  </si>
  <si>
    <t>00155002-00155046</t>
  </si>
  <si>
    <t>00134966-00134998</t>
  </si>
  <si>
    <t>00162422-00162449</t>
  </si>
  <si>
    <t>00161961-00161993</t>
  </si>
  <si>
    <t>00168247-00168273</t>
  </si>
  <si>
    <t>1044</t>
  </si>
  <si>
    <t>00067876-00067924</t>
  </si>
  <si>
    <t>0425</t>
  </si>
  <si>
    <t>00063043-00063103</t>
  </si>
  <si>
    <t>001080393</t>
  </si>
  <si>
    <t>LUIS RAMIREZ</t>
  </si>
  <si>
    <t xml:space="preserve">V27538728 </t>
  </si>
  <si>
    <t>1375</t>
  </si>
  <si>
    <t>00069767-00069788</t>
  </si>
  <si>
    <t>00129810-00129842</t>
  </si>
  <si>
    <t>00048030-00048032</t>
  </si>
  <si>
    <t>00083424-00083437</t>
  </si>
  <si>
    <t>0545</t>
  </si>
  <si>
    <t>00078788-00078843</t>
  </si>
  <si>
    <t>00077717-00077776</t>
  </si>
  <si>
    <t>0546</t>
  </si>
  <si>
    <t>00078844-00078921</t>
  </si>
  <si>
    <t>00077777-00077837</t>
  </si>
  <si>
    <t>0547</t>
  </si>
  <si>
    <t>00078922-00079005</t>
  </si>
  <si>
    <t>00077838-00077941</t>
  </si>
  <si>
    <t>0548</t>
  </si>
  <si>
    <t>00079006-00079116</t>
  </si>
  <si>
    <t>00077942-00077994</t>
  </si>
  <si>
    <t>00077995</t>
  </si>
  <si>
    <t>INVERSIONES YAS FRANK</t>
  </si>
  <si>
    <t xml:space="preserve">J407555715 </t>
  </si>
  <si>
    <t>00077996-00078043</t>
  </si>
  <si>
    <t>00078018</t>
  </si>
  <si>
    <t>28/5/2020</t>
  </si>
  <si>
    <t>ANA ANGARILLO</t>
  </si>
  <si>
    <t xml:space="preserve">V13816469 </t>
  </si>
  <si>
    <t>0549</t>
  </si>
  <si>
    <t>00079117-00079224</t>
  </si>
  <si>
    <t>00078044-00078089</t>
  </si>
  <si>
    <t>00078090</t>
  </si>
  <si>
    <t>HECTOR GARCIA</t>
  </si>
  <si>
    <t xml:space="preserve">V223507668 </t>
  </si>
  <si>
    <t>00078091-00078131</t>
  </si>
  <si>
    <t>0550</t>
  </si>
  <si>
    <t>00079225-00079336</t>
  </si>
  <si>
    <t>00078132-00078227</t>
  </si>
  <si>
    <t>0551</t>
  </si>
  <si>
    <t>00079337-00079413</t>
  </si>
  <si>
    <t>00078228-00078318</t>
  </si>
  <si>
    <t>001004943-001004970</t>
  </si>
  <si>
    <t>0099</t>
  </si>
  <si>
    <t>002002070</t>
  </si>
  <si>
    <t>003004146</t>
  </si>
  <si>
    <t>LUIS CASTILLO</t>
  </si>
  <si>
    <t>V5144302</t>
  </si>
  <si>
    <t>003004147</t>
  </si>
  <si>
    <t>003004148-003004171</t>
  </si>
  <si>
    <t>0100</t>
  </si>
  <si>
    <t>005002616-005002625</t>
  </si>
  <si>
    <t>005002626</t>
  </si>
  <si>
    <t>CHOCOLATES EL GLOBO C.A</t>
  </si>
  <si>
    <t>J301229347</t>
  </si>
  <si>
    <t>005002627-005002632</t>
  </si>
  <si>
    <t>005002633</t>
  </si>
  <si>
    <t>005002634-005002645</t>
  </si>
  <si>
    <t>001004971-001004990</t>
  </si>
  <si>
    <t>001004991</t>
  </si>
  <si>
    <t>001004992-001005009</t>
  </si>
  <si>
    <t>002002072-002002082</t>
  </si>
  <si>
    <t>003004172-003004193</t>
  </si>
  <si>
    <t>005002646-005002659</t>
  </si>
  <si>
    <t>001005010-001005038</t>
  </si>
  <si>
    <t>0101</t>
  </si>
  <si>
    <t>002002083-002002090</t>
  </si>
  <si>
    <t>003004194-003004206</t>
  </si>
  <si>
    <t>005002660-005002679</t>
  </si>
  <si>
    <t>001005039-001005084</t>
  </si>
  <si>
    <t>0102</t>
  </si>
  <si>
    <t>002002091-002002110</t>
  </si>
  <si>
    <t>002002111</t>
  </si>
  <si>
    <t>HIGH SYSTEM 421 C.A.</t>
  </si>
  <si>
    <t>J307997311</t>
  </si>
  <si>
    <t>002002112-002002119</t>
  </si>
  <si>
    <t>003004207-003004246</t>
  </si>
  <si>
    <t>005002680-005002684</t>
  </si>
  <si>
    <t>005002685</t>
  </si>
  <si>
    <t>INVERSIONES JUAN IGNACIO G0NCALVESPEREIRA</t>
  </si>
  <si>
    <t>V076621710</t>
  </si>
  <si>
    <t>005002686-005002700</t>
  </si>
  <si>
    <t>001005085-001005122</t>
  </si>
  <si>
    <t>0103</t>
  </si>
  <si>
    <t>002002120-002002127</t>
  </si>
  <si>
    <t>003004247-003004302</t>
  </si>
  <si>
    <t>004002110-004002118</t>
  </si>
  <si>
    <t>005002700</t>
  </si>
  <si>
    <t>006000850-006000857</t>
  </si>
  <si>
    <t>006000858</t>
  </si>
  <si>
    <t>COLOR FANTASY C.A</t>
  </si>
  <si>
    <t>J310585130</t>
  </si>
  <si>
    <t>006000859-006000884</t>
  </si>
  <si>
    <t>006000885</t>
  </si>
  <si>
    <t>006000886-006000900</t>
  </si>
  <si>
    <t>001005123</t>
  </si>
  <si>
    <t>JOSE DOS SANTO</t>
  </si>
  <si>
    <t>V6286800</t>
  </si>
  <si>
    <t>001005124</t>
  </si>
  <si>
    <t>001005125-001005178</t>
  </si>
  <si>
    <t>0104</t>
  </si>
  <si>
    <t>002002128-002002148</t>
  </si>
  <si>
    <t>003004303-003004376</t>
  </si>
  <si>
    <t>004002118</t>
  </si>
  <si>
    <t>005002701-005002739</t>
  </si>
  <si>
    <t>006000900</t>
  </si>
  <si>
    <t>001005179-001005209</t>
  </si>
  <si>
    <t>0105</t>
  </si>
  <si>
    <t>002002149-002002156</t>
  </si>
  <si>
    <t>002002157</t>
  </si>
  <si>
    <t>002002158-002002178</t>
  </si>
  <si>
    <t>003004377-003004400</t>
  </si>
  <si>
    <t>004002119-004002123</t>
  </si>
  <si>
    <t>005002739</t>
  </si>
  <si>
    <t>006000901-006000910</t>
  </si>
  <si>
    <t>00097525-00097571</t>
  </si>
  <si>
    <t>001005210-001005213</t>
  </si>
  <si>
    <t>001005214</t>
  </si>
  <si>
    <t>001005215-001005217</t>
  </si>
  <si>
    <t>001005218</t>
  </si>
  <si>
    <t>001005219-001005247</t>
  </si>
  <si>
    <t>001000054</t>
  </si>
  <si>
    <t>8/5/2018</t>
  </si>
  <si>
    <t>00152972-00152995</t>
  </si>
  <si>
    <t>1454</t>
  </si>
  <si>
    <t>00189782-00189807</t>
  </si>
  <si>
    <t>0552</t>
  </si>
  <si>
    <t>00079414-00079482</t>
  </si>
  <si>
    <t>0106</t>
  </si>
  <si>
    <t>002002177</t>
  </si>
  <si>
    <t>1613</t>
  </si>
  <si>
    <t>00174787-00174820</t>
  </si>
  <si>
    <t>00078319-00078400</t>
  </si>
  <si>
    <t>003004401-003004415</t>
  </si>
  <si>
    <t>003004416</t>
  </si>
  <si>
    <t>003004417-003004438</t>
  </si>
  <si>
    <t>00144885-00144909</t>
  </si>
  <si>
    <t>004002124-004002128</t>
  </si>
  <si>
    <t>00155047-00155075</t>
  </si>
  <si>
    <t>005002740-005002787</t>
  </si>
  <si>
    <t>00002789-00002792</t>
  </si>
  <si>
    <t>00134999-00135033</t>
  </si>
  <si>
    <t>006000245</t>
  </si>
  <si>
    <t>00162450-00162480</t>
  </si>
  <si>
    <t>00161994-00162016</t>
  </si>
  <si>
    <t>00168274-00168293</t>
  </si>
  <si>
    <t>1045</t>
  </si>
  <si>
    <t>00067925-00067959</t>
  </si>
  <si>
    <t>0426</t>
  </si>
  <si>
    <t>00063105-00063213</t>
  </si>
  <si>
    <t>00000072</t>
  </si>
  <si>
    <t>00063148</t>
  </si>
  <si>
    <t>7/9/2019</t>
  </si>
  <si>
    <t>VICTOR BRICEÑO</t>
  </si>
  <si>
    <t>V15187224</t>
  </si>
  <si>
    <t>1377</t>
  </si>
  <si>
    <t>00069789-00069801</t>
  </si>
  <si>
    <t>00129843-00129889</t>
  </si>
  <si>
    <t>00048033-00048037</t>
  </si>
  <si>
    <t>00083437-00083446</t>
  </si>
  <si>
    <t>00095572-00097629</t>
  </si>
  <si>
    <t>001005248-001005297</t>
  </si>
  <si>
    <t>001005298</t>
  </si>
  <si>
    <t>001005299-001005303</t>
  </si>
  <si>
    <t>00005305-00005307</t>
  </si>
  <si>
    <t>00152996-00153033</t>
  </si>
  <si>
    <t>1455</t>
  </si>
  <si>
    <t>00189808-00189834</t>
  </si>
  <si>
    <t>0553</t>
  </si>
  <si>
    <t>00079483-00079572</t>
  </si>
  <si>
    <t>0107</t>
  </si>
  <si>
    <t>002002179-002002194</t>
  </si>
  <si>
    <t>002002195</t>
  </si>
  <si>
    <t>002002196-002002213</t>
  </si>
  <si>
    <t>1614</t>
  </si>
  <si>
    <t>00174821-00174843</t>
  </si>
  <si>
    <t>00078401-00078545</t>
  </si>
  <si>
    <t>003004439-003004510</t>
  </si>
  <si>
    <t>00144910-00144948</t>
  </si>
  <si>
    <t>004002129-004002134</t>
  </si>
  <si>
    <t>00155076-00155117</t>
  </si>
  <si>
    <t>00002792</t>
  </si>
  <si>
    <t>00135034-00135091</t>
  </si>
  <si>
    <t>00162481-00162507</t>
  </si>
  <si>
    <t>00162016-00162070</t>
  </si>
  <si>
    <t>00168294-00168313</t>
  </si>
  <si>
    <t>1046</t>
  </si>
  <si>
    <t>00067960-00067992</t>
  </si>
  <si>
    <t>0427</t>
  </si>
  <si>
    <t>00063214-00063310</t>
  </si>
  <si>
    <t>1378</t>
  </si>
  <si>
    <t>00069802-00069812</t>
  </si>
  <si>
    <t>00129890-00129908</t>
  </si>
  <si>
    <t>00048038-00048039</t>
  </si>
  <si>
    <t>00083447-00083461</t>
  </si>
  <si>
    <t>00097630-00097686</t>
  </si>
  <si>
    <t>001005307-001005352</t>
  </si>
  <si>
    <t>00005354</t>
  </si>
  <si>
    <t>EDER LANDA</t>
  </si>
  <si>
    <t xml:space="preserve"> V13585998</t>
  </si>
  <si>
    <t>00153034-00153045</t>
  </si>
  <si>
    <t>00189835-00189862</t>
  </si>
  <si>
    <t>0554</t>
  </si>
  <si>
    <t>00079573</t>
  </si>
  <si>
    <t>ZAPATA MANUEL</t>
  </si>
  <si>
    <t>V1403534</t>
  </si>
  <si>
    <t>00079573-00079584</t>
  </si>
  <si>
    <t>00079585</t>
  </si>
  <si>
    <t>METALURGIA LOS PARRAS</t>
  </si>
  <si>
    <t>J402612028</t>
  </si>
  <si>
    <t>00079586-00079653</t>
  </si>
  <si>
    <t>00079654</t>
  </si>
  <si>
    <t>CARMEN DEDESMA</t>
  </si>
  <si>
    <t>V131504143</t>
  </si>
  <si>
    <t>00079655-00079661</t>
  </si>
  <si>
    <t>00079663-00079665</t>
  </si>
  <si>
    <t>0108</t>
  </si>
  <si>
    <t>002002213</t>
  </si>
  <si>
    <t>1615</t>
  </si>
  <si>
    <t>00174844-00174891</t>
  </si>
  <si>
    <t>00078546-00078623</t>
  </si>
  <si>
    <t>003004511-003004538</t>
  </si>
  <si>
    <t>003004539</t>
  </si>
  <si>
    <t>003004540-003004556</t>
  </si>
  <si>
    <t>00144949-00144989</t>
  </si>
  <si>
    <t>004002135-004002139</t>
  </si>
  <si>
    <t>00155118-00155153</t>
  </si>
  <si>
    <t>005002792-005002841</t>
  </si>
  <si>
    <t>00135092-00135128</t>
  </si>
  <si>
    <t>00162508-00162554</t>
  </si>
  <si>
    <t>00162071-00162110</t>
  </si>
  <si>
    <t>00168314-00168332</t>
  </si>
  <si>
    <t>1047</t>
  </si>
  <si>
    <t>00067993-00068014</t>
  </si>
  <si>
    <t>0428</t>
  </si>
  <si>
    <t>00063311-00063401</t>
  </si>
  <si>
    <t>00000073</t>
  </si>
  <si>
    <t>00063275</t>
  </si>
  <si>
    <t>8/9/2019</t>
  </si>
  <si>
    <t>YASIN MONTILLA</t>
  </si>
  <si>
    <t xml:space="preserve">V14384199 </t>
  </si>
  <si>
    <t>1379</t>
  </si>
  <si>
    <t>00069812</t>
  </si>
  <si>
    <t>00129909-00129976</t>
  </si>
  <si>
    <t>1217</t>
  </si>
  <si>
    <t>00048040-00048047</t>
  </si>
  <si>
    <t>00083462-00083476</t>
  </si>
  <si>
    <t>00097687-00097736</t>
  </si>
  <si>
    <t>001005354-001005422</t>
  </si>
  <si>
    <t>00005424</t>
  </si>
  <si>
    <t>CESAR ARENAS</t>
  </si>
  <si>
    <t>V10371458</t>
  </si>
  <si>
    <t>00153046-00153074</t>
  </si>
  <si>
    <t>00189863-00189893</t>
  </si>
  <si>
    <t>0555</t>
  </si>
  <si>
    <t>00079666-00079788</t>
  </si>
  <si>
    <t>0109</t>
  </si>
  <si>
    <t>002002214-002002239</t>
  </si>
  <si>
    <t>002002240</t>
  </si>
  <si>
    <t>TREJO PETIT CONSULTORES</t>
  </si>
  <si>
    <t>J306872698</t>
  </si>
  <si>
    <t>002002241-002002256</t>
  </si>
  <si>
    <t>1616</t>
  </si>
  <si>
    <t>00174892-00174956</t>
  </si>
  <si>
    <t>00078624-00078718</t>
  </si>
  <si>
    <t>003004557-003004598</t>
  </si>
  <si>
    <t>00144990-00145003</t>
  </si>
  <si>
    <t>004002140</t>
  </si>
  <si>
    <t>ASTRID ACEVEDO</t>
  </si>
  <si>
    <t>V20746401</t>
  </si>
  <si>
    <t>00155154-00155190</t>
  </si>
  <si>
    <t>005002841</t>
  </si>
  <si>
    <t>00135129-00135186</t>
  </si>
  <si>
    <t>00162555-00162576</t>
  </si>
  <si>
    <t>00162111-00162161</t>
  </si>
  <si>
    <t>00168333-00168348</t>
  </si>
  <si>
    <t>1048</t>
  </si>
  <si>
    <t>00068014-00068040</t>
  </si>
  <si>
    <t>0429</t>
  </si>
  <si>
    <t>00063402-00063530</t>
  </si>
  <si>
    <t>00129977-00130031</t>
  </si>
  <si>
    <t>1218</t>
  </si>
  <si>
    <t>00048048-00048052</t>
  </si>
  <si>
    <t>00083477-00083482</t>
  </si>
  <si>
    <t>00097737-00097779</t>
  </si>
  <si>
    <t>001005438-001005500</t>
  </si>
  <si>
    <t>001000055</t>
  </si>
  <si>
    <t>002002247</t>
  </si>
  <si>
    <t>4/6/2020</t>
  </si>
  <si>
    <t>MAGALIS ROJAS</t>
  </si>
  <si>
    <t>V3558101</t>
  </si>
  <si>
    <t>001000056</t>
  </si>
  <si>
    <t>001005464</t>
  </si>
  <si>
    <t>9/6/2018</t>
  </si>
  <si>
    <t>MARCELINO VISBAL</t>
  </si>
  <si>
    <t>V6118833</t>
  </si>
  <si>
    <t>00005425-00005438</t>
  </si>
  <si>
    <t>00153075-00153115</t>
  </si>
  <si>
    <t>00189894-00189932</t>
  </si>
  <si>
    <t>0556</t>
  </si>
  <si>
    <t>00079789-00079875</t>
  </si>
  <si>
    <t>00079876</t>
  </si>
  <si>
    <t>DELICATESES VENEZCAFE,CA</t>
  </si>
  <si>
    <t xml:space="preserve">J-50012175-0 </t>
  </si>
  <si>
    <t>00079877-00079930</t>
  </si>
  <si>
    <t>0110</t>
  </si>
  <si>
    <t>002002256</t>
  </si>
  <si>
    <t>1617</t>
  </si>
  <si>
    <t>00174957-00175004</t>
  </si>
  <si>
    <t>00078719-00078819</t>
  </si>
  <si>
    <t>003004599-003004610</t>
  </si>
  <si>
    <t>00145004-00145048</t>
  </si>
  <si>
    <t>004002141-004002150</t>
  </si>
  <si>
    <t>00155191-00155255</t>
  </si>
  <si>
    <t>005002847-005002885</t>
  </si>
  <si>
    <t>00002843-00002847</t>
  </si>
  <si>
    <t>00002887-00002892</t>
  </si>
  <si>
    <t>00135187-00135255</t>
  </si>
  <si>
    <t>00162577-00162624</t>
  </si>
  <si>
    <t>00162162-00162218</t>
  </si>
  <si>
    <t>00168349-00168370</t>
  </si>
  <si>
    <t>1049</t>
  </si>
  <si>
    <t>00068041-00068053</t>
  </si>
  <si>
    <t>0430</t>
  </si>
  <si>
    <t>00063531-00063647</t>
  </si>
  <si>
    <t>00063648</t>
  </si>
  <si>
    <t>LGIA SANCHEZ</t>
  </si>
  <si>
    <t xml:space="preserve">V121567940 </t>
  </si>
  <si>
    <t>00063649-00063652</t>
  </si>
  <si>
    <t>00130032-00130071</t>
  </si>
  <si>
    <t>1219</t>
  </si>
  <si>
    <t>00048053-00048061</t>
  </si>
  <si>
    <t>00083483-00083506</t>
  </si>
  <si>
    <t>00097780-00097848</t>
  </si>
  <si>
    <t>001005501-001005550</t>
  </si>
  <si>
    <t>00153116-00153149</t>
  </si>
  <si>
    <t>00189933-00189998</t>
  </si>
  <si>
    <t>0557</t>
  </si>
  <si>
    <t>00079931-00080048</t>
  </si>
  <si>
    <t>0111</t>
  </si>
  <si>
    <t>002002257-002002259</t>
  </si>
  <si>
    <t>1618</t>
  </si>
  <si>
    <t>00175005-00175059</t>
  </si>
  <si>
    <t>00078820-00078926</t>
  </si>
  <si>
    <t>003004611-003004681</t>
  </si>
  <si>
    <t>00145049-00145085</t>
  </si>
  <si>
    <t>004002151-004002187</t>
  </si>
  <si>
    <t>004000057</t>
  </si>
  <si>
    <t>004002184</t>
  </si>
  <si>
    <t>24/12/2018</t>
  </si>
  <si>
    <t>GABRIEL PEREIRA</t>
  </si>
  <si>
    <t>V27934230</t>
  </si>
  <si>
    <t>00155255-00155299</t>
  </si>
  <si>
    <t>00002892</t>
  </si>
  <si>
    <t>00135256-00135349</t>
  </si>
  <si>
    <t>00162625-00162670</t>
  </si>
  <si>
    <t>00162219-00162277</t>
  </si>
  <si>
    <t>00168371-00168433</t>
  </si>
  <si>
    <t>1050</t>
  </si>
  <si>
    <t>00068054-00068100</t>
  </si>
  <si>
    <t>0431</t>
  </si>
  <si>
    <t>00063653-00063840</t>
  </si>
  <si>
    <t>00130072-00130131</t>
  </si>
  <si>
    <t>1220</t>
  </si>
  <si>
    <t>00048062-00048081</t>
  </si>
  <si>
    <t>00083507-00083534</t>
  </si>
  <si>
    <t>00097849-00097901</t>
  </si>
  <si>
    <t>00153150-00153174</t>
  </si>
  <si>
    <t>00189999-00190035</t>
  </si>
  <si>
    <t>0558</t>
  </si>
  <si>
    <t>00080048-00080115</t>
  </si>
  <si>
    <t>0112</t>
  </si>
  <si>
    <t>002002260-202002262</t>
  </si>
  <si>
    <t>1619</t>
  </si>
  <si>
    <t>00175060-00175109</t>
  </si>
  <si>
    <t>00078927-00078978</t>
  </si>
  <si>
    <t>00078979-00078983</t>
  </si>
  <si>
    <t>003004682-003004728</t>
  </si>
  <si>
    <t>00145086-00145125</t>
  </si>
  <si>
    <t>004002188-004002227</t>
  </si>
  <si>
    <t>00155300-00155352</t>
  </si>
  <si>
    <t>00135350-00135391</t>
  </si>
  <si>
    <t>00162671-00162731</t>
  </si>
  <si>
    <t>00162278-00162319</t>
  </si>
  <si>
    <t>00168434-00168475</t>
  </si>
  <si>
    <t>1051</t>
  </si>
  <si>
    <t>00068101-00068138</t>
  </si>
  <si>
    <t>0432</t>
  </si>
  <si>
    <t>fc</t>
  </si>
  <si>
    <t>00063841-00063911</t>
  </si>
  <si>
    <t>00130072-00130158</t>
  </si>
  <si>
    <t>1221</t>
  </si>
  <si>
    <t>00048082-00048107</t>
  </si>
  <si>
    <t>00083535-00083547</t>
  </si>
  <si>
    <t>00097902-00097930</t>
  </si>
  <si>
    <t>001005612-001005625</t>
  </si>
  <si>
    <t>00005604-00005608</t>
  </si>
  <si>
    <t>00005609</t>
  </si>
  <si>
    <t>00005610-00005612</t>
  </si>
  <si>
    <t>00005627-00005643</t>
  </si>
  <si>
    <t>00153175-00153189</t>
  </si>
  <si>
    <t>00190036-00190062</t>
  </si>
  <si>
    <t>0559</t>
  </si>
  <si>
    <t>00080116-00080173</t>
  </si>
  <si>
    <t>0113</t>
  </si>
  <si>
    <t>202002262</t>
  </si>
  <si>
    <t>1620</t>
  </si>
  <si>
    <t>00175110-00175134</t>
  </si>
  <si>
    <t>00078984-00079040</t>
  </si>
  <si>
    <t>003004729-003004740</t>
  </si>
  <si>
    <t>00145126-00145159</t>
  </si>
  <si>
    <t>00130159-00130189</t>
  </si>
  <si>
    <t>004002234-004002249</t>
  </si>
  <si>
    <t>00002228-00002233</t>
  </si>
  <si>
    <t>00002250-00002279</t>
  </si>
  <si>
    <t>00155353-00155387</t>
  </si>
  <si>
    <t>005002892</t>
  </si>
  <si>
    <t>00135392-00135418</t>
  </si>
  <si>
    <t>00162732-00162755</t>
  </si>
  <si>
    <t>00162320-00162357</t>
  </si>
  <si>
    <t>00000114</t>
  </si>
  <si>
    <t>00162340</t>
  </si>
  <si>
    <t>8/6/2020</t>
  </si>
  <si>
    <t>MAOLY SIERRA</t>
  </si>
  <si>
    <t>V22784486</t>
  </si>
  <si>
    <t>00168476-00168488</t>
  </si>
  <si>
    <t>1052</t>
  </si>
  <si>
    <t>00068138</t>
  </si>
  <si>
    <t>0433</t>
  </si>
  <si>
    <t>00063912-00063974</t>
  </si>
  <si>
    <t>1222</t>
  </si>
  <si>
    <t>00048108-00048114</t>
  </si>
  <si>
    <t>00083548-00083551</t>
  </si>
  <si>
    <t>00097931-00097982</t>
  </si>
  <si>
    <t>001005642-001005676</t>
  </si>
  <si>
    <t>00153190-00153216</t>
  </si>
  <si>
    <t>00190063-00190115</t>
  </si>
  <si>
    <t>0560</t>
  </si>
  <si>
    <t>00080174-00080271</t>
  </si>
  <si>
    <t>0114</t>
  </si>
  <si>
    <t>1621</t>
  </si>
  <si>
    <t>00175135-00175177</t>
  </si>
  <si>
    <t>00079041-00079106</t>
  </si>
  <si>
    <t>003004741-003004744</t>
  </si>
  <si>
    <t>003004745</t>
  </si>
  <si>
    <t>003004746-003004747</t>
  </si>
  <si>
    <t>003004748</t>
  </si>
  <si>
    <t>003004749-003004767</t>
  </si>
  <si>
    <t>00145160-00145197</t>
  </si>
  <si>
    <t>00130190-00130204</t>
  </si>
  <si>
    <t>004002280-004002295</t>
  </si>
  <si>
    <t>00155388-00155408</t>
  </si>
  <si>
    <t>005002892-005002901</t>
  </si>
  <si>
    <t>005002902</t>
  </si>
  <si>
    <t>005002903-005002924</t>
  </si>
  <si>
    <t>005002925</t>
  </si>
  <si>
    <t>005002926</t>
  </si>
  <si>
    <t>CARLOS DE FREITAS</t>
  </si>
  <si>
    <t>V14018576</t>
  </si>
  <si>
    <t>005000058</t>
  </si>
  <si>
    <t>005002913</t>
  </si>
  <si>
    <t>24/5/2018</t>
  </si>
  <si>
    <t>ANGEL MARTINEZ</t>
  </si>
  <si>
    <t>V5969124</t>
  </si>
  <si>
    <t>00135419-00135450</t>
  </si>
  <si>
    <t>00162756-00162785</t>
  </si>
  <si>
    <t>00162358</t>
  </si>
  <si>
    <t>00168489-00168530</t>
  </si>
  <si>
    <t>1053</t>
  </si>
  <si>
    <t>00068139-00068146</t>
  </si>
  <si>
    <t>0434</t>
  </si>
  <si>
    <t>00063975-00064057</t>
  </si>
  <si>
    <t>1223</t>
  </si>
  <si>
    <t>00048115</t>
  </si>
  <si>
    <t>00083552-00083571</t>
  </si>
  <si>
    <t>00097983-00098017</t>
  </si>
  <si>
    <t>001005677-001005741</t>
  </si>
  <si>
    <t>00153217-00153235</t>
  </si>
  <si>
    <t>00190116-00190156</t>
  </si>
  <si>
    <t>0561</t>
  </si>
  <si>
    <t>00080272-00080282</t>
  </si>
  <si>
    <t>00080283</t>
  </si>
  <si>
    <t>INVERSIONES EL MANA MILAGROSO.C.A</t>
  </si>
  <si>
    <t xml:space="preserve">J-41141324-0 </t>
  </si>
  <si>
    <t>00080284-00080342</t>
  </si>
  <si>
    <t>0115</t>
  </si>
  <si>
    <t>1622</t>
  </si>
  <si>
    <t>00175178-00175202</t>
  </si>
  <si>
    <t>00079107-00079189</t>
  </si>
  <si>
    <t>003004768-003004772</t>
  </si>
  <si>
    <t>003004773</t>
  </si>
  <si>
    <t>PRAGA ALIMENTOS C.A</t>
  </si>
  <si>
    <t>J405959843</t>
  </si>
  <si>
    <t>003004774-003004794</t>
  </si>
  <si>
    <t>003004795</t>
  </si>
  <si>
    <t>003004796-003004797</t>
  </si>
  <si>
    <t>003004798</t>
  </si>
  <si>
    <t>003004799-003004801</t>
  </si>
  <si>
    <t>00145198-00145218</t>
  </si>
  <si>
    <t>00130205-00130244</t>
  </si>
  <si>
    <t>004002295</t>
  </si>
  <si>
    <t>00155409-00155436</t>
  </si>
  <si>
    <t>005002927-005002968</t>
  </si>
  <si>
    <t>00135451-00135483</t>
  </si>
  <si>
    <t>00162786-00162828</t>
  </si>
  <si>
    <t>00162359-00162385</t>
  </si>
  <si>
    <t>00168531-00168548</t>
  </si>
  <si>
    <t>1054</t>
  </si>
  <si>
    <t>00068147-00068167</t>
  </si>
  <si>
    <t>0435</t>
  </si>
  <si>
    <t>00064058-00064149</t>
  </si>
  <si>
    <t>1224</t>
  </si>
  <si>
    <t>00048116-00048121</t>
  </si>
  <si>
    <t>00083572-00083589</t>
  </si>
  <si>
    <t>00098018-00098066</t>
  </si>
  <si>
    <t>001005742-001005782</t>
  </si>
  <si>
    <t>00153236-00153254</t>
  </si>
  <si>
    <t>00190157-00190177</t>
  </si>
  <si>
    <t>0562</t>
  </si>
  <si>
    <t>00080343-00080405</t>
  </si>
  <si>
    <t>0116</t>
  </si>
  <si>
    <t>1623</t>
  </si>
  <si>
    <t>00175203-00175240</t>
  </si>
  <si>
    <t>00079190-00079252</t>
  </si>
  <si>
    <t>003004802-003004842</t>
  </si>
  <si>
    <t>00145219-00145247</t>
  </si>
  <si>
    <t>00130245-00130264</t>
  </si>
  <si>
    <t>00155437-00155444</t>
  </si>
  <si>
    <t>005002968</t>
  </si>
  <si>
    <t>00135484-00135514</t>
  </si>
  <si>
    <t>006000246-006000277</t>
  </si>
  <si>
    <t>006000278</t>
  </si>
  <si>
    <t>006000279-006000295</t>
  </si>
  <si>
    <t>00162829-00162843</t>
  </si>
  <si>
    <t>00162386-00162392</t>
  </si>
  <si>
    <t>00168549-00168587</t>
  </si>
  <si>
    <t>1055</t>
  </si>
  <si>
    <t>00068168-00068194</t>
  </si>
  <si>
    <t>0436</t>
  </si>
  <si>
    <t>00064150-00064231</t>
  </si>
  <si>
    <t>00064232</t>
  </si>
  <si>
    <t>MANICERIA EL ARABITO</t>
  </si>
  <si>
    <t xml:space="preserve">J- 40507988- 6 </t>
  </si>
  <si>
    <t>00064233-00064240</t>
  </si>
  <si>
    <t>1225</t>
  </si>
  <si>
    <t>00048122</t>
  </si>
  <si>
    <t>00083590-00083612</t>
  </si>
  <si>
    <t>00098067-00098123</t>
  </si>
  <si>
    <t>001005783-001005824</t>
  </si>
  <si>
    <t>001005825</t>
  </si>
  <si>
    <t>SARA PARACO</t>
  </si>
  <si>
    <t>V316542719</t>
  </si>
  <si>
    <t>001005826-001005852</t>
  </si>
  <si>
    <t>00153255-00153285</t>
  </si>
  <si>
    <t>00190178-00190217</t>
  </si>
  <si>
    <t>0563</t>
  </si>
  <si>
    <t>00080406-00080477</t>
  </si>
  <si>
    <t>0117</t>
  </si>
  <si>
    <t>002002264-002002265</t>
  </si>
  <si>
    <t>002002266</t>
  </si>
  <si>
    <t>002002267-002002269</t>
  </si>
  <si>
    <t>002002270</t>
  </si>
  <si>
    <t>SENA C.A</t>
  </si>
  <si>
    <t>J000447349</t>
  </si>
  <si>
    <t>002002271-002002300</t>
  </si>
  <si>
    <t>1624</t>
  </si>
  <si>
    <t>00175241-00175290</t>
  </si>
  <si>
    <t>00079253-00079345</t>
  </si>
  <si>
    <t>003004843-003004874</t>
  </si>
  <si>
    <t>00145248-00145288</t>
  </si>
  <si>
    <t>00130265-00130297</t>
  </si>
  <si>
    <t>004002296-004002299</t>
  </si>
  <si>
    <t>00155445-00155483</t>
  </si>
  <si>
    <t>00135515-00135558</t>
  </si>
  <si>
    <t>006000295</t>
  </si>
  <si>
    <t>00162844-00162879</t>
  </si>
  <si>
    <t>00162393-00162437</t>
  </si>
  <si>
    <t>00168588-00168604</t>
  </si>
  <si>
    <t>1056</t>
  </si>
  <si>
    <t>00068195-00068229</t>
  </si>
  <si>
    <t>0437</t>
  </si>
  <si>
    <t>00064241-00064318</t>
  </si>
  <si>
    <t>00064319</t>
  </si>
  <si>
    <t>DEYSI ROMERO</t>
  </si>
  <si>
    <t>J-83037127-6</t>
  </si>
  <si>
    <t>00064320-00064348</t>
  </si>
  <si>
    <t>1381</t>
  </si>
  <si>
    <t>00069813-00069819</t>
  </si>
  <si>
    <t>1226</t>
  </si>
  <si>
    <t>00083613-00083630</t>
  </si>
  <si>
    <t>00098124-00098208</t>
  </si>
  <si>
    <t>001005853-001005950</t>
  </si>
  <si>
    <t>00153286-00153338</t>
  </si>
  <si>
    <t>00190218-00190276</t>
  </si>
  <si>
    <t>0564</t>
  </si>
  <si>
    <t>00080478-00080528</t>
  </si>
  <si>
    <t>00080529</t>
  </si>
  <si>
    <t>INVERSIONES FUWEN</t>
  </si>
  <si>
    <t>J-29380871-5</t>
  </si>
  <si>
    <t>00080530-00080575</t>
  </si>
  <si>
    <t>0118</t>
  </si>
  <si>
    <t>002002300</t>
  </si>
  <si>
    <t>1625</t>
  </si>
  <si>
    <t>00175291-00175338</t>
  </si>
  <si>
    <t>00079346-00079442</t>
  </si>
  <si>
    <t>003004875-003004938</t>
  </si>
  <si>
    <t>00145289-00145364</t>
  </si>
  <si>
    <t>00130298-00130339</t>
  </si>
  <si>
    <t>00130340</t>
  </si>
  <si>
    <t>ELUISMAR</t>
  </si>
  <si>
    <t xml:space="preserve">VV20690224 </t>
  </si>
  <si>
    <t>00130341-00130347</t>
  </si>
  <si>
    <t>004002300-004002317</t>
  </si>
  <si>
    <t>00155484-00155516</t>
  </si>
  <si>
    <t>005002969-005003014</t>
  </si>
  <si>
    <t>00135559-00135639</t>
  </si>
  <si>
    <t>00162880-00162937</t>
  </si>
  <si>
    <t>00162438-00162493</t>
  </si>
  <si>
    <t>00168605-00168622</t>
  </si>
  <si>
    <t>1057</t>
  </si>
  <si>
    <t>00068230-00068275</t>
  </si>
  <si>
    <t>0438</t>
  </si>
  <si>
    <t>001081688</t>
  </si>
  <si>
    <t>CARLOS GONZALEZ</t>
  </si>
  <si>
    <t>V6290274</t>
  </si>
  <si>
    <t>00064349-00064398</t>
  </si>
  <si>
    <t>00064400-00064437</t>
  </si>
  <si>
    <t>1382</t>
  </si>
  <si>
    <t>00069820-00069838</t>
  </si>
  <si>
    <t>1227</t>
  </si>
  <si>
    <t>00048123-00048130</t>
  </si>
  <si>
    <t>00083631-00083665</t>
  </si>
  <si>
    <t>00098209-00098265</t>
  </si>
  <si>
    <t>00005953-00005958</t>
  </si>
  <si>
    <t>00005959</t>
  </si>
  <si>
    <t>00005960-00006018</t>
  </si>
  <si>
    <t>00006019</t>
  </si>
  <si>
    <t>00006020-00006025</t>
  </si>
  <si>
    <t>00153339-00153388</t>
  </si>
  <si>
    <t>00190277-00190328</t>
  </si>
  <si>
    <t>0565</t>
  </si>
  <si>
    <t>00080576-00080664</t>
  </si>
  <si>
    <t>0119</t>
  </si>
  <si>
    <t>00002300-00002302</t>
  </si>
  <si>
    <t>00002303</t>
  </si>
  <si>
    <t>00002304-00002353</t>
  </si>
  <si>
    <t>00000089</t>
  </si>
  <si>
    <t>00080577</t>
  </si>
  <si>
    <t>14/6/2020</t>
  </si>
  <si>
    <t>YHONAIFRE ALDANA</t>
  </si>
  <si>
    <t xml:space="preserve">V26725478 </t>
  </si>
  <si>
    <t>00000090</t>
  </si>
  <si>
    <t>00080552</t>
  </si>
  <si>
    <t>13/6/2020</t>
  </si>
  <si>
    <t>YULIANA TORRES</t>
  </si>
  <si>
    <t xml:space="preserve">V27513908 </t>
  </si>
  <si>
    <t>1626</t>
  </si>
  <si>
    <t>00175339-00175382</t>
  </si>
  <si>
    <t>00079443-00079544</t>
  </si>
  <si>
    <t>003004938</t>
  </si>
  <si>
    <t>00145365-00145407</t>
  </si>
  <si>
    <t>00130348-00130391</t>
  </si>
  <si>
    <t>00002318-00002321</t>
  </si>
  <si>
    <t>00155517-00155560</t>
  </si>
  <si>
    <t>00003016-00003060</t>
  </si>
  <si>
    <t>00135640-00135689</t>
  </si>
  <si>
    <t>00162938-00162980</t>
  </si>
  <si>
    <t>00162494-00162534</t>
  </si>
  <si>
    <t>00168623-00168679</t>
  </si>
  <si>
    <t>1058</t>
  </si>
  <si>
    <t>00068276-00068309</t>
  </si>
  <si>
    <t>0439</t>
  </si>
  <si>
    <t>00064438-00064479</t>
  </si>
  <si>
    <t>00064480</t>
  </si>
  <si>
    <t>INVERSONES RANTOCA</t>
  </si>
  <si>
    <t>J411108421</t>
  </si>
  <si>
    <t>00064481-00064555</t>
  </si>
  <si>
    <t>1383</t>
  </si>
  <si>
    <t>00069839-00069861</t>
  </si>
  <si>
    <t>1228</t>
  </si>
  <si>
    <t>00048131-00048133</t>
  </si>
  <si>
    <t>00083666-00083700</t>
  </si>
  <si>
    <t>Z1F0002472</t>
  </si>
  <si>
    <t>0133</t>
  </si>
  <si>
    <t>00021971-00021980</t>
  </si>
  <si>
    <t>001006036-001006078</t>
  </si>
  <si>
    <t>00006026-00006037</t>
  </si>
  <si>
    <t>00006081-00006093</t>
  </si>
  <si>
    <t>00098266-00098327</t>
  </si>
  <si>
    <t>00000198</t>
  </si>
  <si>
    <t>00098280</t>
  </si>
  <si>
    <t>16/11/2019</t>
  </si>
  <si>
    <t>LUISA GONZALEZ</t>
  </si>
  <si>
    <t>V10363676</t>
  </si>
  <si>
    <t>00190329-00190375</t>
  </si>
  <si>
    <t>0120</t>
  </si>
  <si>
    <t>00002353</t>
  </si>
  <si>
    <t>00153389-00153432</t>
  </si>
  <si>
    <t>00153433</t>
  </si>
  <si>
    <t>INVERSIONES WIL YEC 2715 C.A</t>
  </si>
  <si>
    <t>J-29751741-3</t>
  </si>
  <si>
    <t>00153434-00153435</t>
  </si>
  <si>
    <t>0566</t>
  </si>
  <si>
    <t>00080665-00080798</t>
  </si>
  <si>
    <t>1627</t>
  </si>
  <si>
    <t>00175383-00175433</t>
  </si>
  <si>
    <t>0134</t>
  </si>
  <si>
    <t>00021981-00022258</t>
  </si>
  <si>
    <t>00079545-00079634</t>
  </si>
  <si>
    <t>003004939-003004959</t>
  </si>
  <si>
    <t>003000059</t>
  </si>
  <si>
    <t>003004941</t>
  </si>
  <si>
    <t>YEFERSON SOTELO</t>
  </si>
  <si>
    <t>V12396382</t>
  </si>
  <si>
    <t>00002321</t>
  </si>
  <si>
    <t>00145408-00145426</t>
  </si>
  <si>
    <t>00000131</t>
  </si>
  <si>
    <t>00145270</t>
  </si>
  <si>
    <t>12/6/2020</t>
  </si>
  <si>
    <t>VEGA HECTOR</t>
  </si>
  <si>
    <t>V5451936</t>
  </si>
  <si>
    <t>005003065-005003106</t>
  </si>
  <si>
    <t>00003061-00003065</t>
  </si>
  <si>
    <t>00003108-00003113</t>
  </si>
  <si>
    <t>00155561-00155615</t>
  </si>
  <si>
    <t>00135690-00135740</t>
  </si>
  <si>
    <t>00162981-00163032</t>
  </si>
  <si>
    <t>00162535-00162571</t>
  </si>
  <si>
    <t>00162572</t>
  </si>
  <si>
    <t>FRANCISCO BARBELLA INV</t>
  </si>
  <si>
    <t>V06461870-5</t>
  </si>
  <si>
    <t>00168680-00168716</t>
  </si>
  <si>
    <t>1059</t>
  </si>
  <si>
    <t>00068310-00068319</t>
  </si>
  <si>
    <t>0440</t>
  </si>
  <si>
    <t>00064556-00064680</t>
  </si>
  <si>
    <t>1384</t>
  </si>
  <si>
    <t>00069862-00069867</t>
  </si>
  <si>
    <t>00130392-00130440</t>
  </si>
  <si>
    <t>1229</t>
  </si>
  <si>
    <t>00048134-00048136</t>
  </si>
  <si>
    <t>00083701-00083714</t>
  </si>
  <si>
    <t>001006092-001006135</t>
  </si>
  <si>
    <t>00098328-00098376</t>
  </si>
  <si>
    <t>00190376-00190423</t>
  </si>
  <si>
    <t>0121</t>
  </si>
  <si>
    <t>00153436-00153444</t>
  </si>
  <si>
    <t>00153445</t>
  </si>
  <si>
    <t>00153446-00153473</t>
  </si>
  <si>
    <t>0567</t>
  </si>
  <si>
    <t>00080799-00080945</t>
  </si>
  <si>
    <t>1628</t>
  </si>
  <si>
    <t>00175434-00175491</t>
  </si>
  <si>
    <t>0135</t>
  </si>
  <si>
    <t>00022259-00022374</t>
  </si>
  <si>
    <t>00079635-00079750</t>
  </si>
  <si>
    <t>003004960-003005014</t>
  </si>
  <si>
    <t>00145427-00145482</t>
  </si>
  <si>
    <t>00003113</t>
  </si>
  <si>
    <t>00155616-00155629</t>
  </si>
  <si>
    <t>00135741-00135804</t>
  </si>
  <si>
    <t>006000296-006000317</t>
  </si>
  <si>
    <t>00163033-00163066</t>
  </si>
  <si>
    <t>00162573-00162612</t>
  </si>
  <si>
    <t>00168717-00168738</t>
  </si>
  <si>
    <t>00168739</t>
  </si>
  <si>
    <t>LUNCHERIA RESTAURANT LA ABUELA MARIA C. A.</t>
  </si>
  <si>
    <t>J-308432229</t>
  </si>
  <si>
    <t>00168740-00168747</t>
  </si>
  <si>
    <t>00000112</t>
  </si>
  <si>
    <t>00168720</t>
  </si>
  <si>
    <t>16/6/2020</t>
  </si>
  <si>
    <t>GRECIA CHAPARRO</t>
  </si>
  <si>
    <t>V12809892</t>
  </si>
  <si>
    <t>1060</t>
  </si>
  <si>
    <t>00068320</t>
  </si>
  <si>
    <t>FERNANDEZ NORBERTO</t>
  </si>
  <si>
    <t xml:space="preserve">V19387806 </t>
  </si>
  <si>
    <t>00068321</t>
  </si>
  <si>
    <t>J-40982131-5</t>
  </si>
  <si>
    <t>00068322-00068347</t>
  </si>
  <si>
    <t>0441</t>
  </si>
  <si>
    <t>00064681-00064785</t>
  </si>
  <si>
    <t>1385</t>
  </si>
  <si>
    <t>00069868-00069872</t>
  </si>
  <si>
    <t>00130441-00130478</t>
  </si>
  <si>
    <t>1230</t>
  </si>
  <si>
    <t>00048137-00048151</t>
  </si>
  <si>
    <t>00083715-00083719</t>
  </si>
  <si>
    <t>001006136-001006163</t>
  </si>
  <si>
    <t>001006164</t>
  </si>
  <si>
    <t>001006165-001006193</t>
  </si>
  <si>
    <t>001006194</t>
  </si>
  <si>
    <t>001006195-001006197</t>
  </si>
  <si>
    <t>00098377-00098420</t>
  </si>
  <si>
    <t>00190423-00190461</t>
  </si>
  <si>
    <t>0122</t>
  </si>
  <si>
    <t>00153474-00153501</t>
  </si>
  <si>
    <t>0568</t>
  </si>
  <si>
    <t>00080946-00080964</t>
  </si>
  <si>
    <t>00080965</t>
  </si>
  <si>
    <t>PPFAR.C.A</t>
  </si>
  <si>
    <t>J-29405191-0</t>
  </si>
  <si>
    <t>00080966-00081046</t>
  </si>
  <si>
    <t>1629</t>
  </si>
  <si>
    <t>00175492-00175522</t>
  </si>
  <si>
    <t>0136</t>
  </si>
  <si>
    <t>00022375-00022553</t>
  </si>
  <si>
    <t>00079751-00079877</t>
  </si>
  <si>
    <t>003005015-003005057</t>
  </si>
  <si>
    <t>00145483-00145517</t>
  </si>
  <si>
    <t>00155630-00155654</t>
  </si>
  <si>
    <t>00135805-00135864</t>
  </si>
  <si>
    <t>006000318-00600354</t>
  </si>
  <si>
    <t>00163067-00163117</t>
  </si>
  <si>
    <t>00162613-00162646</t>
  </si>
  <si>
    <t>00162647</t>
  </si>
  <si>
    <t>FRIGORIFICO GENESIS AN-CAR, CA</t>
  </si>
  <si>
    <t>J-30282006-5</t>
  </si>
  <si>
    <t>00162648</t>
  </si>
  <si>
    <t>PEREZ JUAN</t>
  </si>
  <si>
    <t>V11114612</t>
  </si>
  <si>
    <t>00162649</t>
  </si>
  <si>
    <t>SERVICIO TODO EN CROMADO 2021C,A</t>
  </si>
  <si>
    <t xml:space="preserve">J-40648330-3 </t>
  </si>
  <si>
    <t>00162650-00162668</t>
  </si>
  <si>
    <t>00168748</t>
  </si>
  <si>
    <t>YORMAR LEDEZMA</t>
  </si>
  <si>
    <t xml:space="preserve">V14851384 </t>
  </si>
  <si>
    <t>00168749</t>
  </si>
  <si>
    <t>SERVICIOS TODO EN CROMSDO 2021,CA</t>
  </si>
  <si>
    <t xml:space="preserve">J-406483303 </t>
  </si>
  <si>
    <t>00168750-00168778</t>
  </si>
  <si>
    <t>1061</t>
  </si>
  <si>
    <t>00068348-00068398</t>
  </si>
  <si>
    <t>0442</t>
  </si>
  <si>
    <t>00064786-00064898</t>
  </si>
  <si>
    <t>1386</t>
  </si>
  <si>
    <t>00069873-00069875</t>
  </si>
  <si>
    <t>00130479-00130497</t>
  </si>
  <si>
    <t>1231</t>
  </si>
  <si>
    <t>00048152</t>
  </si>
  <si>
    <t>NAYELI SALAS</t>
  </si>
  <si>
    <t>V11044512</t>
  </si>
  <si>
    <t>00083720-00083732</t>
  </si>
  <si>
    <t>001006198-001006230</t>
  </si>
  <si>
    <t>001006231</t>
  </si>
  <si>
    <t>LUNA MARKET C.A</t>
  </si>
  <si>
    <t>J412298798</t>
  </si>
  <si>
    <t>001006232-001006260</t>
  </si>
  <si>
    <t>00098421-00098480</t>
  </si>
  <si>
    <t>00190462-00190504</t>
  </si>
  <si>
    <t>0123</t>
  </si>
  <si>
    <t>00153502-00153529</t>
  </si>
  <si>
    <t>0569</t>
  </si>
  <si>
    <t>00081047-00081153</t>
  </si>
  <si>
    <t>1630</t>
  </si>
  <si>
    <t>00175523-00175564</t>
  </si>
  <si>
    <t>0137</t>
  </si>
  <si>
    <t>00022554-00022791</t>
  </si>
  <si>
    <t>00079878-00079969</t>
  </si>
  <si>
    <t>003005058-003005113</t>
  </si>
  <si>
    <t>004002322-004002352</t>
  </si>
  <si>
    <t>00145518-00145570</t>
  </si>
  <si>
    <t>00155655-00155692</t>
  </si>
  <si>
    <t>00135865-00135885</t>
  </si>
  <si>
    <t>00135886</t>
  </si>
  <si>
    <t>V115508895</t>
  </si>
  <si>
    <t>00135887-00135917</t>
  </si>
  <si>
    <t>006000355</t>
  </si>
  <si>
    <t>PABLO FELICIO</t>
  </si>
  <si>
    <t>V19378241</t>
  </si>
  <si>
    <t>006000060</t>
  </si>
  <si>
    <t>006001020</t>
  </si>
  <si>
    <t>11/5/2018</t>
  </si>
  <si>
    <t>00163118-00163165</t>
  </si>
  <si>
    <t>00000166</t>
  </si>
  <si>
    <t>00163093</t>
  </si>
  <si>
    <t>17/6/2020</t>
  </si>
  <si>
    <t>V10817722</t>
  </si>
  <si>
    <t>00162669-00162682</t>
  </si>
  <si>
    <t>00168779-00168812</t>
  </si>
  <si>
    <t>1062</t>
  </si>
  <si>
    <t>00068399-00068411</t>
  </si>
  <si>
    <t>00068412</t>
  </si>
  <si>
    <t>J-41159974-3</t>
  </si>
  <si>
    <t>00068413-00068427</t>
  </si>
  <si>
    <t>0443</t>
  </si>
  <si>
    <t>00064899-00065008</t>
  </si>
  <si>
    <t>1387</t>
  </si>
  <si>
    <t>00069876-00069883</t>
  </si>
  <si>
    <t>00130498-00130540</t>
  </si>
  <si>
    <t>1232</t>
  </si>
  <si>
    <t>00048153</t>
  </si>
  <si>
    <t>V19310857</t>
  </si>
  <si>
    <t>00083733-00083749</t>
  </si>
  <si>
    <t>001006265-001006331</t>
  </si>
  <si>
    <t>001000061</t>
  </si>
  <si>
    <t>001006267</t>
  </si>
  <si>
    <t>13/6/2018</t>
  </si>
  <si>
    <t>JAVIER MORGAD0</t>
  </si>
  <si>
    <t>V20800693</t>
  </si>
  <si>
    <t>00006263-00006266</t>
  </si>
  <si>
    <t>00098481-00098520</t>
  </si>
  <si>
    <t>00190505-00190559</t>
  </si>
  <si>
    <t>00153530-00153557</t>
  </si>
  <si>
    <t>0570</t>
  </si>
  <si>
    <t>00081154-00081270</t>
  </si>
  <si>
    <t>0124</t>
  </si>
  <si>
    <t>1631</t>
  </si>
  <si>
    <t>00175565-00175629</t>
  </si>
  <si>
    <t>0138</t>
  </si>
  <si>
    <t>00022792-0023034</t>
  </si>
  <si>
    <t>00079970-00080109</t>
  </si>
  <si>
    <t>003005114-003005133</t>
  </si>
  <si>
    <t>003005134</t>
  </si>
  <si>
    <t>003005135</t>
  </si>
  <si>
    <t>GUSTAVO CUELLO</t>
  </si>
  <si>
    <t>V25579486</t>
  </si>
  <si>
    <t>004002352</t>
  </si>
  <si>
    <t>00145571-00145636</t>
  </si>
  <si>
    <t>005003116-005003179</t>
  </si>
  <si>
    <t>00003114-00003116</t>
  </si>
  <si>
    <t>00155693-00155757</t>
  </si>
  <si>
    <t>00135918-00135959</t>
  </si>
  <si>
    <t>006000356-006000390</t>
  </si>
  <si>
    <t>006000391-006000392</t>
  </si>
  <si>
    <t>00163166-00163229</t>
  </si>
  <si>
    <t>00162683-00162743</t>
  </si>
  <si>
    <t>00168813-00168848</t>
  </si>
  <si>
    <t>00000113</t>
  </si>
  <si>
    <t>00168797</t>
  </si>
  <si>
    <t>18/6/2020</t>
  </si>
  <si>
    <t>NELSY ROMNERO</t>
  </si>
  <si>
    <t xml:space="preserve">V8676549 </t>
  </si>
  <si>
    <t>0444</t>
  </si>
  <si>
    <t>00065009-00065092</t>
  </si>
  <si>
    <t>1388</t>
  </si>
  <si>
    <t>00069884-00069903</t>
  </si>
  <si>
    <t>00130541-00130608</t>
  </si>
  <si>
    <t>1233</t>
  </si>
  <si>
    <t>00083750-00083769</t>
  </si>
  <si>
    <t>001006346-001006396</t>
  </si>
  <si>
    <t>00006334-00006347</t>
  </si>
  <si>
    <t>00006399-00006418</t>
  </si>
  <si>
    <t>00098521-00098580</t>
  </si>
  <si>
    <t>00190560-00190634</t>
  </si>
  <si>
    <t>0125</t>
  </si>
  <si>
    <t>002002355-002002358</t>
  </si>
  <si>
    <t>00153558-00153607</t>
  </si>
  <si>
    <t>0571</t>
  </si>
  <si>
    <t>00081271-00081418</t>
  </si>
  <si>
    <t>1632</t>
  </si>
  <si>
    <t>00175630-00175715</t>
  </si>
  <si>
    <t>0139</t>
  </si>
  <si>
    <t>00023035-00023317</t>
  </si>
  <si>
    <t>00080110-00080256</t>
  </si>
  <si>
    <t>003005136-003005162</t>
  </si>
  <si>
    <t>004002356-004002385</t>
  </si>
  <si>
    <t>00002353-00002355</t>
  </si>
  <si>
    <t>00002386-00002389</t>
  </si>
  <si>
    <t>00145637-00145705</t>
  </si>
  <si>
    <t>00155758-00155838</t>
  </si>
  <si>
    <t>005003185-005003188</t>
  </si>
  <si>
    <t>005003189</t>
  </si>
  <si>
    <t>005003190-005003232</t>
  </si>
  <si>
    <t>00003181-00003185</t>
  </si>
  <si>
    <t>00003234-00003246</t>
  </si>
  <si>
    <t>00135960-00136034</t>
  </si>
  <si>
    <t>006000392</t>
  </si>
  <si>
    <t>00163230-00163276</t>
  </si>
  <si>
    <t>00162744-00162840</t>
  </si>
  <si>
    <t>00168849-00168931</t>
  </si>
  <si>
    <t>1063</t>
  </si>
  <si>
    <t>00068428-00068488</t>
  </si>
  <si>
    <t>0445</t>
  </si>
  <si>
    <t>00065093-00065199</t>
  </si>
  <si>
    <t>00000074</t>
  </si>
  <si>
    <t>00065151</t>
  </si>
  <si>
    <t>20/6/2020</t>
  </si>
  <si>
    <t>IRIS ORTUÑO</t>
  </si>
  <si>
    <t>V10278453</t>
  </si>
  <si>
    <t>1389</t>
  </si>
  <si>
    <t>00069904-00069940</t>
  </si>
  <si>
    <t>00130609-00130703</t>
  </si>
  <si>
    <t>1234</t>
  </si>
  <si>
    <t>00048154-00048165</t>
  </si>
  <si>
    <t>00083770-00083808</t>
  </si>
  <si>
    <t>001006417-001006467</t>
  </si>
  <si>
    <t>001000062</t>
  </si>
  <si>
    <t>001006463</t>
  </si>
  <si>
    <t>14/6/2018</t>
  </si>
  <si>
    <t>ALEJANDRO CHALBAUD</t>
  </si>
  <si>
    <t>V30726677</t>
  </si>
  <si>
    <t>00098581-00098643</t>
  </si>
  <si>
    <t>00190635-00190709</t>
  </si>
  <si>
    <t>0126</t>
  </si>
  <si>
    <t>002002359-002002394</t>
  </si>
  <si>
    <t>002002395</t>
  </si>
  <si>
    <t>002002396-002002400</t>
  </si>
  <si>
    <t>00153608-00153672</t>
  </si>
  <si>
    <t>0572</t>
  </si>
  <si>
    <t>00081419-00081519</t>
  </si>
  <si>
    <t>00000091</t>
  </si>
  <si>
    <t>00081427</t>
  </si>
  <si>
    <t>21/6/2020</t>
  </si>
  <si>
    <t>SANCHEZ MILEXI</t>
  </si>
  <si>
    <t xml:space="preserve">V10278772 </t>
  </si>
  <si>
    <t>1633</t>
  </si>
  <si>
    <t>00175716-00175772</t>
  </si>
  <si>
    <t>0140</t>
  </si>
  <si>
    <t>00023318-00023399</t>
  </si>
  <si>
    <t>00080257-00080366</t>
  </si>
  <si>
    <t>00080204</t>
  </si>
  <si>
    <t>ALEJANDRO HERNANDEZ</t>
  </si>
  <si>
    <t xml:space="preserve">V26498137 </t>
  </si>
  <si>
    <t>003005163-003005203</t>
  </si>
  <si>
    <t>003005204</t>
  </si>
  <si>
    <t>NELLYMAR</t>
  </si>
  <si>
    <t>V131722784</t>
  </si>
  <si>
    <t>003005205-003005214</t>
  </si>
  <si>
    <t>00002389</t>
  </si>
  <si>
    <t>00145706-00145781</t>
  </si>
  <si>
    <t>00155839-00155913</t>
  </si>
  <si>
    <t>005003246-005003255</t>
  </si>
  <si>
    <t>005003256</t>
  </si>
  <si>
    <t>005003257-005003274</t>
  </si>
  <si>
    <t>00136035-00136094</t>
  </si>
  <si>
    <t>00163277-00163325</t>
  </si>
  <si>
    <t>00162841-00162921</t>
  </si>
  <si>
    <t>00168932-00168988</t>
  </si>
  <si>
    <t>1064</t>
  </si>
  <si>
    <t>00068489-00068544</t>
  </si>
  <si>
    <t>0446</t>
  </si>
  <si>
    <t>00065200-00065327</t>
  </si>
  <si>
    <t>1390</t>
  </si>
  <si>
    <t>00069941-00069961</t>
  </si>
  <si>
    <t>00130704-00130746</t>
  </si>
  <si>
    <t>1235</t>
  </si>
  <si>
    <t>00048166-00048174</t>
  </si>
  <si>
    <t>00083809-00083844</t>
  </si>
  <si>
    <t>0132-0132</t>
  </si>
  <si>
    <t>00006906-00006987</t>
  </si>
  <si>
    <t>00098996-00099083</t>
  </si>
  <si>
    <t>00002466-00002485</t>
  </si>
  <si>
    <t>0579</t>
  </si>
  <si>
    <t>00082100-00082178</t>
  </si>
  <si>
    <t>00153932</t>
  </si>
  <si>
    <t>28/6/2020</t>
  </si>
  <si>
    <t>GABRIEL MENDOZA</t>
  </si>
  <si>
    <t>V26601722</t>
  </si>
  <si>
    <t>00153929-00153977</t>
  </si>
  <si>
    <t>00191055-00191123</t>
  </si>
  <si>
    <t>00005512-00005521</t>
  </si>
  <si>
    <t>0132</t>
  </si>
  <si>
    <t>00005511</t>
  </si>
  <si>
    <t>00005471-00005510</t>
  </si>
  <si>
    <t>0574</t>
  </si>
  <si>
    <t>00080880-00080951</t>
  </si>
  <si>
    <t>1640</t>
  </si>
  <si>
    <t>00176098-00176150</t>
  </si>
  <si>
    <t>0130</t>
  </si>
  <si>
    <t>00002504-00002508</t>
  </si>
  <si>
    <t>00146076-00146119</t>
  </si>
  <si>
    <t>00003321-00003373</t>
  </si>
  <si>
    <t>00000157</t>
  </si>
  <si>
    <t>00156122</t>
  </si>
  <si>
    <t>26/6/2020</t>
  </si>
  <si>
    <t>SORANYER LIZNET AVILA</t>
  </si>
  <si>
    <t>V10807720</t>
  </si>
  <si>
    <t>00156195-00156238</t>
  </si>
  <si>
    <t>00136146</t>
  </si>
  <si>
    <t>23/6/2020</t>
  </si>
  <si>
    <t>JOSE QUIJADA</t>
  </si>
  <si>
    <t>V25236565</t>
  </si>
  <si>
    <t>00136401-00136476</t>
  </si>
  <si>
    <t>00163555-00163607</t>
  </si>
  <si>
    <t>00163255-00163316</t>
  </si>
  <si>
    <t>00169220-00169267</t>
  </si>
  <si>
    <t>1071</t>
  </si>
  <si>
    <t>00068751-00068809</t>
  </si>
  <si>
    <t>0453</t>
  </si>
  <si>
    <t>00065771-00065843</t>
  </si>
  <si>
    <t>00070048-00070062</t>
  </si>
  <si>
    <t>00130958-00131023</t>
  </si>
  <si>
    <t>1242</t>
  </si>
  <si>
    <t>00048201-00048202</t>
  </si>
  <si>
    <t>00083961-00083996</t>
  </si>
  <si>
    <t>0131</t>
  </si>
  <si>
    <t>00006895</t>
  </si>
  <si>
    <t>27/6/2020</t>
  </si>
  <si>
    <t>WILLIAMS TORREALBA</t>
  </si>
  <si>
    <t>V14675273</t>
  </si>
  <si>
    <t>0131-0131</t>
  </si>
  <si>
    <t>00006808-00006905</t>
  </si>
  <si>
    <t>00098888-00098995</t>
  </si>
  <si>
    <t>00000011</t>
  </si>
  <si>
    <t>00002459</t>
  </si>
  <si>
    <t>00002423-00002465</t>
  </si>
  <si>
    <t>0578</t>
  </si>
  <si>
    <t>00081979-00082099</t>
  </si>
  <si>
    <t>00153894-00153928</t>
  </si>
  <si>
    <t>00153893</t>
  </si>
  <si>
    <t>00153871-00153892</t>
  </si>
  <si>
    <t>00190981-00191054</t>
  </si>
  <si>
    <t>00000014</t>
  </si>
  <si>
    <t>00005470</t>
  </si>
  <si>
    <t>00005469</t>
  </si>
  <si>
    <t>INTIMOUS FLOUER</t>
  </si>
  <si>
    <t>J412167960</t>
  </si>
  <si>
    <t>00005446-00005468</t>
  </si>
  <si>
    <t>00005445</t>
  </si>
  <si>
    <t>VIDA AGUA PURIFICADA</t>
  </si>
  <si>
    <t>J412413007</t>
  </si>
  <si>
    <t>00005438-00005444</t>
  </si>
  <si>
    <t>0573</t>
  </si>
  <si>
    <t>00080778-00080879</t>
  </si>
  <si>
    <t>1639</t>
  </si>
  <si>
    <t>00176023-00176097</t>
  </si>
  <si>
    <t>0129</t>
  </si>
  <si>
    <t>00000007</t>
  </si>
  <si>
    <t>00002500</t>
  </si>
  <si>
    <t>00000006</t>
  </si>
  <si>
    <t>00002497</t>
  </si>
  <si>
    <t>WILLIANS TORREALBA</t>
  </si>
  <si>
    <t xml:space="preserve"> V14675273</t>
  </si>
  <si>
    <t>00002502-00002503</t>
  </si>
  <si>
    <t>00002501</t>
  </si>
  <si>
    <t>00002436-00002500</t>
  </si>
  <si>
    <t>00145999-00146075</t>
  </si>
  <si>
    <t>00000010</t>
  </si>
  <si>
    <t>00003320</t>
  </si>
  <si>
    <t xml:space="preserve"> V27934230</t>
  </si>
  <si>
    <t>00156167-00156194</t>
  </si>
  <si>
    <t>00156166</t>
  </si>
  <si>
    <t>MATADERO MAELLA</t>
  </si>
  <si>
    <t>J-00071382-0</t>
  </si>
  <si>
    <t>00156164-00156165</t>
  </si>
  <si>
    <t>00156163</t>
  </si>
  <si>
    <t>METALURGUICA MONTEBLANCO</t>
  </si>
  <si>
    <t>J-306682147</t>
  </si>
  <si>
    <t>00156162</t>
  </si>
  <si>
    <t>METALURGICA MONTE BLANCO C.A</t>
  </si>
  <si>
    <t>J306682147</t>
  </si>
  <si>
    <t>00156123-00156161</t>
  </si>
  <si>
    <t>00000005</t>
  </si>
  <si>
    <t>00000491</t>
  </si>
  <si>
    <t>00136344-00136400</t>
  </si>
  <si>
    <t>00163525-00163554</t>
  </si>
  <si>
    <t>00163524</t>
  </si>
  <si>
    <t>DISTRIBUIDORA MONTOVJ C.A</t>
  </si>
  <si>
    <t>J-40786379-7</t>
  </si>
  <si>
    <t>00163505-00163523</t>
  </si>
  <si>
    <t>00163165-00163253</t>
  </si>
  <si>
    <t>00169215-00169219</t>
  </si>
  <si>
    <t>00169214</t>
  </si>
  <si>
    <t>MAXI LUNCHERIA TODO SABOR C.A</t>
  </si>
  <si>
    <t>J-40020025-3</t>
  </si>
  <si>
    <t>00169150-00169213</t>
  </si>
  <si>
    <t>1070</t>
  </si>
  <si>
    <t>00068683-00068750</t>
  </si>
  <si>
    <t>0452</t>
  </si>
  <si>
    <t>00000075</t>
  </si>
  <si>
    <t>00065763</t>
  </si>
  <si>
    <t>XAVIER  GARCIA</t>
  </si>
  <si>
    <t>V25948515</t>
  </si>
  <si>
    <t>001082998</t>
  </si>
  <si>
    <t>YANEZ JOSE ANGEL</t>
  </si>
  <si>
    <t>V8353204</t>
  </si>
  <si>
    <t>00065710-00065769</t>
  </si>
  <si>
    <t>00065692-00065708</t>
  </si>
  <si>
    <t>00000063</t>
  </si>
  <si>
    <t>00070037</t>
  </si>
  <si>
    <t>NAIBYS COLMENARES</t>
  </si>
  <si>
    <t xml:space="preserve">V20127076 </t>
  </si>
  <si>
    <t>00070021-00070047</t>
  </si>
  <si>
    <t>00130910-00130957</t>
  </si>
  <si>
    <t>1241</t>
  </si>
  <si>
    <t>00048186-00048200</t>
  </si>
  <si>
    <t>00083921-00083960</t>
  </si>
  <si>
    <t>00083920</t>
  </si>
  <si>
    <t>00083915-00083919</t>
  </si>
  <si>
    <t>00006773</t>
  </si>
  <si>
    <t>DALIA BELEN DE CAPOA</t>
  </si>
  <si>
    <t>V708963</t>
  </si>
  <si>
    <t>00006786-00006807</t>
  </si>
  <si>
    <t>00006785</t>
  </si>
  <si>
    <t>FELIPE PINTO</t>
  </si>
  <si>
    <t>V299314951</t>
  </si>
  <si>
    <t>00006731-00006784</t>
  </si>
  <si>
    <t>00006730</t>
  </si>
  <si>
    <t>00006714-00006729</t>
  </si>
  <si>
    <t>00098825-00098887</t>
  </si>
  <si>
    <t>00002412-00002422</t>
  </si>
  <si>
    <t>0577</t>
  </si>
  <si>
    <t>00081906-00081978</t>
  </si>
  <si>
    <t>00153745</t>
  </si>
  <si>
    <t>24/6/2020</t>
  </si>
  <si>
    <t>OSWALDO MUJICA</t>
  </si>
  <si>
    <t>V6876872</t>
  </si>
  <si>
    <t>00153803-00153870</t>
  </si>
  <si>
    <t>00190910-00190980</t>
  </si>
  <si>
    <t>00005371-00005437</t>
  </si>
  <si>
    <t>00080668-00080777</t>
  </si>
  <si>
    <t>1638</t>
  </si>
  <si>
    <t>00000147</t>
  </si>
  <si>
    <t>00176022</t>
  </si>
  <si>
    <t>00000146</t>
  </si>
  <si>
    <t>00175947</t>
  </si>
  <si>
    <t>25/6/2020</t>
  </si>
  <si>
    <t>CLARET OCHOA</t>
  </si>
  <si>
    <t>V14363926</t>
  </si>
  <si>
    <t>00175967-00176022</t>
  </si>
  <si>
    <t>00145948-00145998</t>
  </si>
  <si>
    <t>00145947</t>
  </si>
  <si>
    <t>00145944-00145946</t>
  </si>
  <si>
    <t>00003276-00003319</t>
  </si>
  <si>
    <t>00156111-00156122</t>
  </si>
  <si>
    <t>00156110</t>
  </si>
  <si>
    <t>GRUPO JS82,C.A</t>
  </si>
  <si>
    <t>J-31753545-6</t>
  </si>
  <si>
    <t>00156082-00156109</t>
  </si>
  <si>
    <t>00000478-00000490</t>
  </si>
  <si>
    <t>0-00136343</t>
  </si>
  <si>
    <t>00163457-00163503</t>
  </si>
  <si>
    <t>00163107-00163164</t>
  </si>
  <si>
    <t>00000116</t>
  </si>
  <si>
    <t>00169149</t>
  </si>
  <si>
    <t>00000115</t>
  </si>
  <si>
    <t>00169148</t>
  </si>
  <si>
    <t>00169110-00169149</t>
  </si>
  <si>
    <t>1069</t>
  </si>
  <si>
    <t>00068646-00068682</t>
  </si>
  <si>
    <t>0451</t>
  </si>
  <si>
    <t>001082940</t>
  </si>
  <si>
    <t>DANA GONZALES</t>
  </si>
  <si>
    <t xml:space="preserve">V12729915 </t>
  </si>
  <si>
    <t>00065652-00065691</t>
  </si>
  <si>
    <t>00065648-00065650</t>
  </si>
  <si>
    <t>00069998-00070020</t>
  </si>
  <si>
    <t>00130870-00130909</t>
  </si>
  <si>
    <t>1240</t>
  </si>
  <si>
    <t>00048178-00048185</t>
  </si>
  <si>
    <t>00083895-00083914</t>
  </si>
  <si>
    <t>00098798-00098824</t>
  </si>
  <si>
    <t>00098797</t>
  </si>
  <si>
    <t>J-00361006-2</t>
  </si>
  <si>
    <t>00098766-00098796</t>
  </si>
  <si>
    <t>00006671-00006713</t>
  </si>
  <si>
    <t>00153772-00153802</t>
  </si>
  <si>
    <t>00190860-00190909</t>
  </si>
  <si>
    <t>00002407-00002411</t>
  </si>
  <si>
    <t>0576</t>
  </si>
  <si>
    <t>00081823-00081905</t>
  </si>
  <si>
    <t>1637</t>
  </si>
  <si>
    <t>00175919-00175966</t>
  </si>
  <si>
    <t>00005334-00005370</t>
  </si>
  <si>
    <t>00080588-00080667</t>
  </si>
  <si>
    <t>00145913-00145942</t>
  </si>
  <si>
    <t>00156041-00156081</t>
  </si>
  <si>
    <t>0003275</t>
  </si>
  <si>
    <t>00136246-00136287</t>
  </si>
  <si>
    <t>00000004</t>
  </si>
  <si>
    <t>00006700</t>
  </si>
  <si>
    <t>MAYRA MORILLO</t>
  </si>
  <si>
    <t>V82054565</t>
  </si>
  <si>
    <t>00000462-00000477</t>
  </si>
  <si>
    <t>00000461</t>
  </si>
  <si>
    <t>LACTEOS LA RUTA DEL QUESO C.A</t>
  </si>
  <si>
    <t>J316130533</t>
  </si>
  <si>
    <t>00000428-00000460</t>
  </si>
  <si>
    <t>00163429-00163456</t>
  </si>
  <si>
    <t>00163092</t>
  </si>
  <si>
    <t>00163076-00163091</t>
  </si>
  <si>
    <t>00163075</t>
  </si>
  <si>
    <t>EMBUTIDOS BIGCERDY C.A.</t>
  </si>
  <si>
    <t xml:space="preserve">J-29482061-1 </t>
  </si>
  <si>
    <t>00163065-00163074</t>
  </si>
  <si>
    <t>00163093-00163106</t>
  </si>
  <si>
    <t>00169096-00169109</t>
  </si>
  <si>
    <t>1068</t>
  </si>
  <si>
    <t>00068638-00068645</t>
  </si>
  <si>
    <t>0450</t>
  </si>
  <si>
    <t>00065575-00065647</t>
  </si>
  <si>
    <t>00069989-00069997</t>
  </si>
  <si>
    <t>00130832-00130869</t>
  </si>
  <si>
    <t>1239</t>
  </si>
  <si>
    <t>00048177</t>
  </si>
  <si>
    <t>YESNI FIGUERA</t>
  </si>
  <si>
    <t>V14058045</t>
  </si>
  <si>
    <t>00083885-00083894</t>
  </si>
  <si>
    <t>00098713-00098765</t>
  </si>
  <si>
    <t>0128</t>
  </si>
  <si>
    <t>00006577-00006670</t>
  </si>
  <si>
    <t>00153765-00153771</t>
  </si>
  <si>
    <t>00153764</t>
  </si>
  <si>
    <t>00153731-00153763</t>
  </si>
  <si>
    <t>00190797-00190859</t>
  </si>
  <si>
    <t>0575</t>
  </si>
  <si>
    <t>00081716-00081822</t>
  </si>
  <si>
    <t>00002406</t>
  </si>
  <si>
    <t>1636</t>
  </si>
  <si>
    <t>00175881-00175918</t>
  </si>
  <si>
    <t>00175880</t>
  </si>
  <si>
    <t>LA CASA DE LS CARRETAS 2K18, C.A.</t>
  </si>
  <si>
    <t>J-411921130</t>
  </si>
  <si>
    <t>00175855-00175879</t>
  </si>
  <si>
    <t>00005316-00005333</t>
  </si>
  <si>
    <t>00005315</t>
  </si>
  <si>
    <t>SERVICIO TECNICO POS 2021 C.A</t>
  </si>
  <si>
    <t>J410833734</t>
  </si>
  <si>
    <t>00005293-00005314</t>
  </si>
  <si>
    <t>00080516-00080587</t>
  </si>
  <si>
    <t>00145873-00145912</t>
  </si>
  <si>
    <t>00155993-00156040</t>
  </si>
  <si>
    <t>00136226-00136245</t>
  </si>
  <si>
    <t>00136225</t>
  </si>
  <si>
    <t>ADLER ALFREDO PUERTA</t>
  </si>
  <si>
    <t xml:space="preserve">V-05813760-6 </t>
  </si>
  <si>
    <t>00136178-00136224</t>
  </si>
  <si>
    <t>00000393-00000427</t>
  </si>
  <si>
    <t>00163399-00163428</t>
  </si>
  <si>
    <t>00163014</t>
  </si>
  <si>
    <t>INV. R.C.D.S. 368</t>
  </si>
  <si>
    <t xml:space="preserve">J31727527-6 </t>
  </si>
  <si>
    <t>00163024-00163064</t>
  </si>
  <si>
    <t>00169057-00169095</t>
  </si>
  <si>
    <t>1067</t>
  </si>
  <si>
    <t>00068597-00068637</t>
  </si>
  <si>
    <t>0449</t>
  </si>
  <si>
    <t>00065497-00065574</t>
  </si>
  <si>
    <t>1393</t>
  </si>
  <si>
    <t>00069978-00069988</t>
  </si>
  <si>
    <t>00130793-00130831</t>
  </si>
  <si>
    <t>1238</t>
  </si>
  <si>
    <t>00048176</t>
  </si>
  <si>
    <t>ARMANDO GUERRA</t>
  </si>
  <si>
    <t xml:space="preserve">V4348956 </t>
  </si>
  <si>
    <t>00083870-00083884</t>
  </si>
  <si>
    <t>00083869</t>
  </si>
  <si>
    <t>POLIMALLAS P.M.S. C.A</t>
  </si>
  <si>
    <t xml:space="preserve">J295688806 </t>
  </si>
  <si>
    <t>00083868</t>
  </si>
  <si>
    <t>J295688806</t>
  </si>
  <si>
    <t>00083865-00083867</t>
  </si>
  <si>
    <t>0127</t>
  </si>
  <si>
    <t>00006404</t>
  </si>
  <si>
    <t>YAMILETH SANCHEZ</t>
  </si>
  <si>
    <t>V12057616</t>
  </si>
  <si>
    <t>00006523-00006576</t>
  </si>
  <si>
    <t>00006522</t>
  </si>
  <si>
    <t>00006512-00006521</t>
  </si>
  <si>
    <t>00098684-00098712</t>
  </si>
  <si>
    <t>00002400-00002406</t>
  </si>
  <si>
    <t>00081612-00081715</t>
  </si>
  <si>
    <t>00153721-00153730</t>
  </si>
  <si>
    <t>00153720</t>
  </si>
  <si>
    <t>PAULUS ATHAL, C.A</t>
  </si>
  <si>
    <t xml:space="preserve">J-409234240 </t>
  </si>
  <si>
    <t>00153708-00153719</t>
  </si>
  <si>
    <t>00190748-00190796</t>
  </si>
  <si>
    <t>00002399</t>
  </si>
  <si>
    <t>00005238-00005248</t>
  </si>
  <si>
    <t>00080448-00080515</t>
  </si>
  <si>
    <t>1635</t>
  </si>
  <si>
    <t>00000145</t>
  </si>
  <si>
    <t>00175803</t>
  </si>
  <si>
    <t>ANGELO RENGINFO</t>
  </si>
  <si>
    <t>V23000978</t>
  </si>
  <si>
    <t>00175790-00175854</t>
  </si>
  <si>
    <t>00005250-00005292</t>
  </si>
  <si>
    <t>00005249</t>
  </si>
  <si>
    <t>00145826-00145872</t>
  </si>
  <si>
    <t>00002419-00002435</t>
  </si>
  <si>
    <t>00002418</t>
  </si>
  <si>
    <t>00002392-00002417</t>
  </si>
  <si>
    <t>00155979-00155992</t>
  </si>
  <si>
    <t>00155978</t>
  </si>
  <si>
    <t>00155973-00155977</t>
  </si>
  <si>
    <t>00155972</t>
  </si>
  <si>
    <t>INVERSIONES MD2121 C.A</t>
  </si>
  <si>
    <t>J-40768829-4</t>
  </si>
  <si>
    <t>00155942-00155971</t>
  </si>
  <si>
    <t>00136128-00136177</t>
  </si>
  <si>
    <t xml:space="preserve">FC </t>
  </si>
  <si>
    <t>00000392</t>
  </si>
  <si>
    <t>00163398</t>
  </si>
  <si>
    <t>RAFAEL HERNANDEZ</t>
  </si>
  <si>
    <t>V27805181</t>
  </si>
  <si>
    <t>00163397</t>
  </si>
  <si>
    <t>CONSTRUTORA 3JS C.A.</t>
  </si>
  <si>
    <t>J-40415836-7</t>
  </si>
  <si>
    <t>00163362-00163396</t>
  </si>
  <si>
    <t>00163361</t>
  </si>
  <si>
    <t>00163326-00163360</t>
  </si>
  <si>
    <t>00163023</t>
  </si>
  <si>
    <t>XAVIER GARCIAS</t>
  </si>
  <si>
    <t>00163022</t>
  </si>
  <si>
    <t>MANTENIMIENTOS ARFERCA C.A</t>
  </si>
  <si>
    <t>J41073527-9</t>
  </si>
  <si>
    <t>00163015-00163021</t>
  </si>
  <si>
    <t>00162960-00163013</t>
  </si>
  <si>
    <t>00169021-00169056</t>
  </si>
  <si>
    <t>1066</t>
  </si>
  <si>
    <t>00068583-00068596</t>
  </si>
  <si>
    <t>00068582</t>
  </si>
  <si>
    <t>DKORAZON S.A</t>
  </si>
  <si>
    <t>J404085823</t>
  </si>
  <si>
    <t>00068563-00068581</t>
  </si>
  <si>
    <t>0448</t>
  </si>
  <si>
    <t>00065396-00065496</t>
  </si>
  <si>
    <t>1392</t>
  </si>
  <si>
    <t>00000062</t>
  </si>
  <si>
    <t>00069969</t>
  </si>
  <si>
    <t>ESTEBAN SUAREZ</t>
  </si>
  <si>
    <t xml:space="preserve">V13232388 </t>
  </si>
  <si>
    <t>00069966-00069977</t>
  </si>
  <si>
    <t>00130752-00130792</t>
  </si>
  <si>
    <t>1237</t>
  </si>
  <si>
    <t>00048175</t>
  </si>
  <si>
    <t>FRANCIS BECERRA</t>
  </si>
  <si>
    <t xml:space="preserve">V16924016 </t>
  </si>
  <si>
    <t>00083846-00083864</t>
  </si>
  <si>
    <t>00098644-00098683</t>
  </si>
  <si>
    <t>00006470-00006511</t>
  </si>
  <si>
    <t>00153674</t>
  </si>
  <si>
    <t>DISTRIBUIDORA LOS TRES CUÑADOS</t>
  </si>
  <si>
    <t xml:space="preserve">J-31597721-4 </t>
  </si>
  <si>
    <t>00153673</t>
  </si>
  <si>
    <t>EMILIO DIAZ</t>
  </si>
  <si>
    <t xml:space="preserve">V13044538 </t>
  </si>
  <si>
    <t>00190710-00190747</t>
  </si>
  <si>
    <t>244</t>
  </si>
  <si>
    <t>00081520-00081611</t>
  </si>
  <si>
    <t>245</t>
  </si>
  <si>
    <t>00153675-00153707</t>
  </si>
  <si>
    <t>246</t>
  </si>
  <si>
    <t>247</t>
  </si>
  <si>
    <t>00080367-00080447</t>
  </si>
  <si>
    <t>248</t>
  </si>
  <si>
    <t>00005215-00005237</t>
  </si>
  <si>
    <t>249</t>
  </si>
  <si>
    <t>1634</t>
  </si>
  <si>
    <t>00175773-00175789</t>
  </si>
  <si>
    <t>250</t>
  </si>
  <si>
    <t>00002390-00002391</t>
  </si>
  <si>
    <t>251</t>
  </si>
  <si>
    <t>00145782-00145825</t>
  </si>
  <si>
    <t>252</t>
  </si>
  <si>
    <t>00155914-00155941</t>
  </si>
  <si>
    <t>253</t>
  </si>
  <si>
    <t>254</t>
  </si>
  <si>
    <t>00136095-00136127</t>
  </si>
  <si>
    <t>255</t>
  </si>
  <si>
    <t>256</t>
  </si>
  <si>
    <t>00162922-00162959</t>
  </si>
  <si>
    <t>257</t>
  </si>
  <si>
    <t>00168989-00169020</t>
  </si>
  <si>
    <t>258</t>
  </si>
  <si>
    <t>1065</t>
  </si>
  <si>
    <t>00000130</t>
  </si>
  <si>
    <t>00068496</t>
  </si>
  <si>
    <t>OROPEZA MIGDALIA</t>
  </si>
  <si>
    <t>V5116245</t>
  </si>
  <si>
    <t>259</t>
  </si>
  <si>
    <t>00068545-00068562</t>
  </si>
  <si>
    <t>260</t>
  </si>
  <si>
    <t>0447</t>
  </si>
  <si>
    <t>00065328-00065395</t>
  </si>
  <si>
    <t>261</t>
  </si>
  <si>
    <t>1391</t>
  </si>
  <si>
    <t>00069962-00069965</t>
  </si>
  <si>
    <t>262</t>
  </si>
  <si>
    <t>00130747-00130751</t>
  </si>
  <si>
    <t>263</t>
  </si>
  <si>
    <t>1236</t>
  </si>
  <si>
    <t>00048174</t>
  </si>
  <si>
    <t>264</t>
  </si>
  <si>
    <t>00083845</t>
  </si>
  <si>
    <t>NEYDELLYN ROMERO</t>
  </si>
  <si>
    <t>V27669445</t>
  </si>
  <si>
    <t>265</t>
  </si>
  <si>
    <t>00002435</t>
  </si>
  <si>
    <t>266</t>
  </si>
  <si>
    <t>267</t>
  </si>
  <si>
    <t>A151</t>
  </si>
  <si>
    <t>ALCALDIA DEL MUNICIPIO CARRIZAL</t>
  </si>
  <si>
    <t>G-20000266-2</t>
  </si>
  <si>
    <t>A152</t>
  </si>
  <si>
    <t>INVERSIONES GGFAMJ777, C.A.</t>
  </si>
  <si>
    <t>J-40480848-5</t>
  </si>
  <si>
    <t>268</t>
  </si>
  <si>
    <t>269</t>
  </si>
  <si>
    <t>SUC 0202</t>
  </si>
  <si>
    <t>SUC 0201</t>
  </si>
  <si>
    <t>SUC 0204</t>
  </si>
  <si>
    <t>HOYADA</t>
  </si>
  <si>
    <t>SUCURSAL 0201</t>
  </si>
  <si>
    <t>SUCURSAL 0202</t>
  </si>
  <si>
    <t>SUCURSAL 0204</t>
  </si>
  <si>
    <t>SAN ANTONIO</t>
  </si>
  <si>
    <t>PRINCIPAL</t>
  </si>
  <si>
    <t>0141</t>
  </si>
  <si>
    <t>00023399</t>
  </si>
  <si>
    <t>0142</t>
  </si>
  <si>
    <t>00023400-00023425</t>
  </si>
  <si>
    <t>0143</t>
  </si>
  <si>
    <t>00023426-00023594</t>
  </si>
  <si>
    <t>0144</t>
  </si>
  <si>
    <t>00023595-00023768</t>
  </si>
  <si>
    <t>0145</t>
  </si>
  <si>
    <t>00023769-00023942</t>
  </si>
  <si>
    <t>00070063-00070068</t>
  </si>
  <si>
    <t>00099084-00099156</t>
  </si>
  <si>
    <t>00153978-00153981</t>
  </si>
  <si>
    <t>00153982</t>
  </si>
  <si>
    <t>CORPORACION JR 2628</t>
  </si>
  <si>
    <t>J-411475270</t>
  </si>
  <si>
    <t>00153983-00153996</t>
  </si>
  <si>
    <t>00153997</t>
  </si>
  <si>
    <t>CREACIONES MARIVIN</t>
  </si>
  <si>
    <t>J-40411324-0</t>
  </si>
  <si>
    <t>00153998-00154005</t>
  </si>
  <si>
    <t>00191124-00191174</t>
  </si>
  <si>
    <t>0580</t>
  </si>
  <si>
    <t>00082179-00082251</t>
  </si>
  <si>
    <t>00002485</t>
  </si>
  <si>
    <t>0146</t>
  </si>
  <si>
    <t>00023943-00024082</t>
  </si>
  <si>
    <t>1641</t>
  </si>
  <si>
    <t>00176151-00176177</t>
  </si>
  <si>
    <t>00176178</t>
  </si>
  <si>
    <t>00176179-00176197</t>
  </si>
  <si>
    <t>00080952-00081010</t>
  </si>
  <si>
    <t>00080953</t>
  </si>
  <si>
    <t>29/6/2020</t>
  </si>
  <si>
    <t>JOSE COLINA</t>
  </si>
  <si>
    <t xml:space="preserve">V10479519 </t>
  </si>
  <si>
    <t>00146120-00146158</t>
  </si>
  <si>
    <t>00002508</t>
  </si>
  <si>
    <t>00156239-00156292</t>
  </si>
  <si>
    <t>00000158</t>
  </si>
  <si>
    <t>00156257</t>
  </si>
  <si>
    <t>BECERRA MARILU</t>
  </si>
  <si>
    <t>V11301304</t>
  </si>
  <si>
    <t>00003374-00003382</t>
  </si>
  <si>
    <t>00003430-00003434</t>
  </si>
  <si>
    <t>00003435</t>
  </si>
  <si>
    <t>MAYERLING LUCER0</t>
  </si>
  <si>
    <t>V121128888</t>
  </si>
  <si>
    <t>00003436-00003446</t>
  </si>
  <si>
    <t>005003382-005003387</t>
  </si>
  <si>
    <t>005003388</t>
  </si>
  <si>
    <t>INVERSIONES LAKHMI 2018</t>
  </si>
  <si>
    <t>J412211897</t>
  </si>
  <si>
    <t>005003389-005003428</t>
  </si>
  <si>
    <t>00136477-00136494</t>
  </si>
  <si>
    <t>00163608-00163624</t>
  </si>
  <si>
    <t>00163625</t>
  </si>
  <si>
    <t>COOPERATIVA ALF</t>
  </si>
  <si>
    <t>J-296108854</t>
  </si>
  <si>
    <t>00163626-00163656</t>
  </si>
  <si>
    <t>00163317-00163371</t>
  </si>
  <si>
    <t>00169268-00169306</t>
  </si>
  <si>
    <t>1072</t>
  </si>
  <si>
    <t>00068809</t>
  </si>
  <si>
    <t>0454</t>
  </si>
  <si>
    <t>00065844-00065925</t>
  </si>
  <si>
    <t>1243</t>
  </si>
  <si>
    <t>00048203-00048204</t>
  </si>
  <si>
    <t>1376</t>
  </si>
  <si>
    <t>00083997-00084007</t>
  </si>
  <si>
    <t>00084008</t>
  </si>
  <si>
    <t>00084009-00084015</t>
  </si>
  <si>
    <t>00006988</t>
  </si>
  <si>
    <t>00006989-00006998</t>
  </si>
  <si>
    <t>00007055-00007066</t>
  </si>
  <si>
    <t>001006997-001007014</t>
  </si>
  <si>
    <t>001007015</t>
  </si>
  <si>
    <t>UNIMIR C.A</t>
  </si>
  <si>
    <t>J307830794</t>
  </si>
  <si>
    <t>001007016-001007052</t>
  </si>
  <si>
    <t>003005522-003005550</t>
  </si>
  <si>
    <t>00131024-00131056</t>
  </si>
  <si>
    <t>00070069-00070080</t>
  </si>
  <si>
    <t>00099157-00099214</t>
  </si>
  <si>
    <t>00099215</t>
  </si>
  <si>
    <t>SOLUCIONES GLOBALES A&amp;R C.A</t>
  </si>
  <si>
    <t>00099216-00099217</t>
  </si>
  <si>
    <t>00154005</t>
  </si>
  <si>
    <t>CAJA SIN VENTAS</t>
  </si>
  <si>
    <t>00191175-00191248</t>
  </si>
  <si>
    <t>0581</t>
  </si>
  <si>
    <t>00082252-00082312</t>
  </si>
  <si>
    <t>0147</t>
  </si>
  <si>
    <t>00024282-00024251</t>
  </si>
  <si>
    <t>1642</t>
  </si>
  <si>
    <t>00176198-00176245</t>
  </si>
  <si>
    <t>00081011-00081100</t>
  </si>
  <si>
    <t>00146159-00146235</t>
  </si>
  <si>
    <t>004002509-004002534</t>
  </si>
  <si>
    <t>004002535</t>
  </si>
  <si>
    <t>004002536-004002545</t>
  </si>
  <si>
    <t>00156293-00156334</t>
  </si>
  <si>
    <t>005003428</t>
  </si>
  <si>
    <t>00136495-00136564</t>
  </si>
  <si>
    <t>00163656</t>
  </si>
  <si>
    <t>00163372-00163446</t>
  </si>
  <si>
    <t>00169307-00169366</t>
  </si>
  <si>
    <t>1073</t>
  </si>
  <si>
    <t>00068810-00068812</t>
  </si>
  <si>
    <t>00068813</t>
  </si>
  <si>
    <t>PDRO FIGUEROA</t>
  </si>
  <si>
    <t>V159316773</t>
  </si>
  <si>
    <t>00068814-00068836</t>
  </si>
  <si>
    <t>0455</t>
  </si>
  <si>
    <t>00065926-00065956</t>
  </si>
  <si>
    <t>1244</t>
  </si>
  <si>
    <t>00048205-00048208</t>
  </si>
  <si>
    <t>00084016-00084036</t>
  </si>
  <si>
    <t>275</t>
  </si>
  <si>
    <t>001007065-001007148</t>
  </si>
  <si>
    <t>276</t>
  </si>
  <si>
    <t>001007149</t>
  </si>
  <si>
    <t>277</t>
  </si>
  <si>
    <t>001007150-001007154</t>
  </si>
  <si>
    <t>278</t>
  </si>
  <si>
    <t>001007155</t>
  </si>
  <si>
    <t>279</t>
  </si>
  <si>
    <t>001007156</t>
  </si>
  <si>
    <t>280</t>
  </si>
  <si>
    <t>001007157</t>
  </si>
  <si>
    <t>281</t>
  </si>
  <si>
    <t>003005551-003005597</t>
  </si>
  <si>
    <t>282</t>
  </si>
  <si>
    <t>00136505</t>
  </si>
  <si>
    <t>30/6/2020</t>
  </si>
  <si>
    <t>EVELYN TORRES</t>
  </si>
  <si>
    <t>V11817369</t>
  </si>
  <si>
    <t>283</t>
  </si>
  <si>
    <t>00131057-0</t>
  </si>
  <si>
    <t>00070080</t>
  </si>
  <si>
    <t>CAJA SIN  ACTIVIDAD</t>
  </si>
  <si>
    <t>00099218-00099241</t>
  </si>
  <si>
    <t>00099242</t>
  </si>
  <si>
    <t>FARMATODO C.A</t>
  </si>
  <si>
    <t xml:space="preserve">J-00020200-1 </t>
  </si>
  <si>
    <t>00099243-00099307</t>
  </si>
  <si>
    <t>00099308</t>
  </si>
  <si>
    <t>00099309-00099310</t>
  </si>
  <si>
    <t>00000200</t>
  </si>
  <si>
    <t>00099182</t>
  </si>
  <si>
    <t>GILBERTO PERDOMO</t>
  </si>
  <si>
    <t xml:space="preserve">V6821480 </t>
  </si>
  <si>
    <t>00099310</t>
  </si>
  <si>
    <t>00154006-00154038</t>
  </si>
  <si>
    <t>00191249-00191298</t>
  </si>
  <si>
    <t>0582</t>
  </si>
  <si>
    <t>00082313-00082399</t>
  </si>
  <si>
    <t>00002486-00002500</t>
  </si>
  <si>
    <t>00002561-00002569</t>
  </si>
  <si>
    <t>002002502-002002508</t>
  </si>
  <si>
    <t>002002509</t>
  </si>
  <si>
    <t>CAFE FOUNDUE C.A</t>
  </si>
  <si>
    <t>J294895255</t>
  </si>
  <si>
    <t>002002510-002002561</t>
  </si>
  <si>
    <t>0148</t>
  </si>
  <si>
    <t>00024252-00024426</t>
  </si>
  <si>
    <t>1643</t>
  </si>
  <si>
    <t>00176246-00176296</t>
  </si>
  <si>
    <t>00081101-00081167</t>
  </si>
  <si>
    <t>00146236</t>
  </si>
  <si>
    <t>DIANA DE SABTIAGO</t>
  </si>
  <si>
    <t>V15518777</t>
  </si>
  <si>
    <t>00146237</t>
  </si>
  <si>
    <t>ALVUAN</t>
  </si>
  <si>
    <t>J404702482</t>
  </si>
  <si>
    <t>00146238-00146266</t>
  </si>
  <si>
    <t>00146267</t>
  </si>
  <si>
    <t>00146268-00146302</t>
  </si>
  <si>
    <t>004002545</t>
  </si>
  <si>
    <t>00156335-00156399</t>
  </si>
  <si>
    <t>00136565-00136634</t>
  </si>
  <si>
    <t>00000159</t>
  </si>
  <si>
    <t>00136627</t>
  </si>
  <si>
    <t>1/7/2020</t>
  </si>
  <si>
    <t>ADRIANA BRICEÑO</t>
  </si>
  <si>
    <t>V19274355</t>
  </si>
  <si>
    <t>00163657-00163709</t>
  </si>
  <si>
    <t>00163448-00163511</t>
  </si>
  <si>
    <t>00163433</t>
  </si>
  <si>
    <t>ALEXANDER ACOSTA</t>
  </si>
  <si>
    <t>V14201878</t>
  </si>
  <si>
    <t>00169367-00169414</t>
  </si>
  <si>
    <t>1074</t>
  </si>
  <si>
    <t>00068837-00068857</t>
  </si>
  <si>
    <t>0456</t>
  </si>
  <si>
    <t>00065957-00066060</t>
  </si>
  <si>
    <t>1245</t>
  </si>
  <si>
    <t>00048209-00048220</t>
  </si>
  <si>
    <t>00084037-00084063</t>
  </si>
  <si>
    <t>00007160-00007171</t>
  </si>
  <si>
    <t>00007224-00007241</t>
  </si>
  <si>
    <t>001007170-001007188</t>
  </si>
  <si>
    <t>001007189</t>
  </si>
  <si>
    <t>001007190-001007212</t>
  </si>
  <si>
    <t>001007213</t>
  </si>
  <si>
    <t>CIBENES C.A</t>
  </si>
  <si>
    <t>J307426225</t>
  </si>
  <si>
    <t>001007214-001007221</t>
  </si>
  <si>
    <t>00005620-00005626</t>
  </si>
  <si>
    <t>003005598-003005619</t>
  </si>
  <si>
    <t>00131081-00131120</t>
  </si>
  <si>
    <t>00099311-00099360</t>
  </si>
  <si>
    <t>00154039-00154096</t>
  </si>
  <si>
    <t>00191298-00191330</t>
  </si>
  <si>
    <t>0583</t>
  </si>
  <si>
    <t>00082400-00082501</t>
  </si>
  <si>
    <t>002002569</t>
  </si>
  <si>
    <t>0149</t>
  </si>
  <si>
    <t>00024427-00024539</t>
  </si>
  <si>
    <t>1644</t>
  </si>
  <si>
    <t>00176297-00176366</t>
  </si>
  <si>
    <t>00081168-00081285</t>
  </si>
  <si>
    <t>00146303-00146345</t>
  </si>
  <si>
    <t>00002546-00002573</t>
  </si>
  <si>
    <t>00156401-00156423</t>
  </si>
  <si>
    <t>00156424</t>
  </si>
  <si>
    <t>COOPERATIVA ALF, R.L.</t>
  </si>
  <si>
    <t>J-29610885-4</t>
  </si>
  <si>
    <t>00156425-00156463</t>
  </si>
  <si>
    <t>00136635-00136676</t>
  </si>
  <si>
    <t>00136677</t>
  </si>
  <si>
    <t>00136678-00136700</t>
  </si>
  <si>
    <t>00163742</t>
  </si>
  <si>
    <t>00163710-00163742</t>
  </si>
  <si>
    <t>00163512-00163584</t>
  </si>
  <si>
    <t>00169415-00169417</t>
  </si>
  <si>
    <t>00169418</t>
  </si>
  <si>
    <t>OHSISALUD C.A</t>
  </si>
  <si>
    <t>J-41151440-3</t>
  </si>
  <si>
    <t>00169419</t>
  </si>
  <si>
    <t>OSCAR CAIROS</t>
  </si>
  <si>
    <t>V16922062</t>
  </si>
  <si>
    <t>00169420</t>
  </si>
  <si>
    <t>00169421-00169433</t>
  </si>
  <si>
    <t>1075</t>
  </si>
  <si>
    <t>00068858-00068893</t>
  </si>
  <si>
    <t>00068894</t>
  </si>
  <si>
    <t>SNG EVENTS 84 C.A</t>
  </si>
  <si>
    <t>J-41192935-2</t>
  </si>
  <si>
    <t>00068895</t>
  </si>
  <si>
    <t>00068896</t>
  </si>
  <si>
    <t>0457</t>
  </si>
  <si>
    <t>00066061-00066111</t>
  </si>
  <si>
    <t>1246</t>
  </si>
  <si>
    <t>00048221-00048222</t>
  </si>
  <si>
    <t>00084064-00084068</t>
  </si>
  <si>
    <t>00007242-00007249</t>
  </si>
  <si>
    <t>00007250</t>
  </si>
  <si>
    <t>FRANCISCO DORTA A SUCESORES</t>
  </si>
  <si>
    <t>J000752583</t>
  </si>
  <si>
    <t>00007251-00007255</t>
  </si>
  <si>
    <t>00007256</t>
  </si>
  <si>
    <t>00007257-00007353</t>
  </si>
  <si>
    <t>00005627-00005645</t>
  </si>
  <si>
    <t>00005646</t>
  </si>
  <si>
    <t>00005647-00005667</t>
  </si>
  <si>
    <t>00005668</t>
  </si>
  <si>
    <t>00005669-00005695</t>
  </si>
  <si>
    <t>00131121-00131181</t>
  </si>
  <si>
    <t>00099361-00099447</t>
  </si>
  <si>
    <t>00000201</t>
  </si>
  <si>
    <t>00156522</t>
  </si>
  <si>
    <t>3/7/2020</t>
  </si>
  <si>
    <t>ANTONIO YAJURE</t>
  </si>
  <si>
    <t>V7324196</t>
  </si>
  <si>
    <t>00154097-00154138</t>
  </si>
  <si>
    <t>00191331-00191393</t>
  </si>
  <si>
    <t>0584</t>
  </si>
  <si>
    <t>00082502-00082590</t>
  </si>
  <si>
    <t>00002570-00002578</t>
  </si>
  <si>
    <t>0150</t>
  </si>
  <si>
    <t>00024540-00024750</t>
  </si>
  <si>
    <t>1645</t>
  </si>
  <si>
    <t>00176367-00176427</t>
  </si>
  <si>
    <t>00081286-00081357</t>
  </si>
  <si>
    <t>00146346-00146401</t>
  </si>
  <si>
    <t>00002574-00002626</t>
  </si>
  <si>
    <t>00156464-00156522</t>
  </si>
  <si>
    <t>00003447-00003449</t>
  </si>
  <si>
    <t>00003450</t>
  </si>
  <si>
    <t>00003451-00003471</t>
  </si>
  <si>
    <t>00003472</t>
  </si>
  <si>
    <t>00003473-00003509</t>
  </si>
  <si>
    <t>00136701-00136750</t>
  </si>
  <si>
    <t>00163743-00163787</t>
  </si>
  <si>
    <t>00163585-00163590</t>
  </si>
  <si>
    <t>00163591</t>
  </si>
  <si>
    <t>INVERSIONES ALVUAN C.A</t>
  </si>
  <si>
    <t>J40470248-2</t>
  </si>
  <si>
    <t>00163592-00163633</t>
  </si>
  <si>
    <t>00169434-00169504</t>
  </si>
  <si>
    <t>1076</t>
  </si>
  <si>
    <t>00068897-00068924</t>
  </si>
  <si>
    <t>0458</t>
  </si>
  <si>
    <t>00066112-00066199</t>
  </si>
  <si>
    <t>00070081-00070103</t>
  </si>
  <si>
    <t>1247</t>
  </si>
  <si>
    <t>00048223</t>
  </si>
  <si>
    <t>ANTONIO MARTINEZ</t>
  </si>
  <si>
    <t>V24523267</t>
  </si>
  <si>
    <t>1380</t>
  </si>
  <si>
    <t>00084069</t>
  </si>
  <si>
    <t>00084070-00084072</t>
  </si>
  <si>
    <t>00007354-00007374</t>
  </si>
  <si>
    <t>270</t>
  </si>
  <si>
    <t>00007375-00007432</t>
  </si>
  <si>
    <t>271</t>
  </si>
  <si>
    <t>001007373</t>
  </si>
  <si>
    <t>HENRY YOVERA</t>
  </si>
  <si>
    <t>V9995682</t>
  </si>
  <si>
    <t>272</t>
  </si>
  <si>
    <t>00007406</t>
  </si>
  <si>
    <t>SERGIO MARCANO</t>
  </si>
  <si>
    <t>V4349642</t>
  </si>
  <si>
    <t>273</t>
  </si>
  <si>
    <t>00005696-00005697</t>
  </si>
  <si>
    <t>274</t>
  </si>
  <si>
    <t>00131182-00131196</t>
  </si>
  <si>
    <t>00099448-00099540</t>
  </si>
  <si>
    <t>00154139-00154178</t>
  </si>
  <si>
    <t>00154179</t>
  </si>
  <si>
    <t>J-294133070</t>
  </si>
  <si>
    <t>00154180-00154192</t>
  </si>
  <si>
    <t>00191394-00191477</t>
  </si>
  <si>
    <t>0585</t>
  </si>
  <si>
    <t>00082591-00082706</t>
  </si>
  <si>
    <t>00002579-00002591</t>
  </si>
  <si>
    <t>00002592</t>
  </si>
  <si>
    <t>SFC C.A</t>
  </si>
  <si>
    <t>J303347487</t>
  </si>
  <si>
    <t>00002593</t>
  </si>
  <si>
    <t>NOREL FERNANDES</t>
  </si>
  <si>
    <t>V18233751</t>
  </si>
  <si>
    <t>0151</t>
  </si>
  <si>
    <t>00024751-00024916</t>
  </si>
  <si>
    <t>1646</t>
  </si>
  <si>
    <t>00176428-00176512</t>
  </si>
  <si>
    <t>00176513</t>
  </si>
  <si>
    <t>INVERSIONES NAVGAR SOLUTIONS C.A</t>
  </si>
  <si>
    <t>J-41230592-1</t>
  </si>
  <si>
    <t>00176514-00176524</t>
  </si>
  <si>
    <t>00081358-00081446</t>
  </si>
  <si>
    <t>00146402-00146466</t>
  </si>
  <si>
    <t>00002627-00002657</t>
  </si>
  <si>
    <t>00156523-00156584</t>
  </si>
  <si>
    <t>00156501</t>
  </si>
  <si>
    <t>ZORAYA MENDOZA</t>
  </si>
  <si>
    <t>V16513567</t>
  </si>
  <si>
    <t>00136751-00136818</t>
  </si>
  <si>
    <t>00000492-00000498</t>
  </si>
  <si>
    <t>00000499</t>
  </si>
  <si>
    <t>00000500-00000565</t>
  </si>
  <si>
    <t>00163788-00163866</t>
  </si>
  <si>
    <t>00163634-00163722</t>
  </si>
  <si>
    <t>00169505-00169558</t>
  </si>
  <si>
    <t>1077</t>
  </si>
  <si>
    <t>00068925-00068983</t>
  </si>
  <si>
    <t>0459</t>
  </si>
  <si>
    <t>00066200-00066288</t>
  </si>
  <si>
    <t>0460</t>
  </si>
  <si>
    <t>00066288</t>
  </si>
  <si>
    <t>00070104-00070122</t>
  </si>
  <si>
    <t>1248</t>
  </si>
  <si>
    <t>00048224-00048244</t>
  </si>
  <si>
    <t>00084073-00084088</t>
  </si>
  <si>
    <t>00084089</t>
  </si>
  <si>
    <t>SERVICIOS FUNERARIOS CHACON C.A.</t>
  </si>
  <si>
    <t>J-40632250-4</t>
  </si>
  <si>
    <t>00084090-00084094</t>
  </si>
  <si>
    <t>284</t>
  </si>
  <si>
    <t>00007434-00007455</t>
  </si>
  <si>
    <t>285</t>
  </si>
  <si>
    <t>00007456</t>
  </si>
  <si>
    <t>286</t>
  </si>
  <si>
    <t>00007457-00007499</t>
  </si>
  <si>
    <t>287</t>
  </si>
  <si>
    <t>00005698-00005742</t>
  </si>
  <si>
    <t>288</t>
  </si>
  <si>
    <t>00005743</t>
  </si>
  <si>
    <t>289</t>
  </si>
  <si>
    <t>00005744-00005790</t>
  </si>
  <si>
    <t>290</t>
  </si>
  <si>
    <t>00131197-00131258</t>
  </si>
  <si>
    <t>00099541-00099605</t>
  </si>
  <si>
    <t>00154193-00154234</t>
  </si>
  <si>
    <t>00191478-00191556</t>
  </si>
  <si>
    <t>0586</t>
  </si>
  <si>
    <t>00082707-00082786</t>
  </si>
  <si>
    <t>00002594-00002645</t>
  </si>
  <si>
    <t>0152</t>
  </si>
  <si>
    <t>00024917-00025094</t>
  </si>
  <si>
    <t>1647</t>
  </si>
  <si>
    <t>00176525-00176591</t>
  </si>
  <si>
    <t>00081447-00081478</t>
  </si>
  <si>
    <t>00146467-00146493</t>
  </si>
  <si>
    <t>00146494</t>
  </si>
  <si>
    <t>INVERSIONES SUVINCLA 17 C.A.</t>
  </si>
  <si>
    <t>J-40751912-3</t>
  </si>
  <si>
    <t>00146495-00146507</t>
  </si>
  <si>
    <t>00156585-00156655</t>
  </si>
  <si>
    <t>00000160</t>
  </si>
  <si>
    <t>00156583</t>
  </si>
  <si>
    <t>4/7/2020</t>
  </si>
  <si>
    <t>GREGORY PULIDO</t>
  </si>
  <si>
    <t>V11038906</t>
  </si>
  <si>
    <t>00003510-00003568</t>
  </si>
  <si>
    <t>00136819-00136878</t>
  </si>
  <si>
    <t>00000565</t>
  </si>
  <si>
    <t>00163867-00163908</t>
  </si>
  <si>
    <t>00000167</t>
  </si>
  <si>
    <t>00163806</t>
  </si>
  <si>
    <t>EDUARDO RODRIGUEZ</t>
  </si>
  <si>
    <t>V10354271</t>
  </si>
  <si>
    <t>00163723-00163771</t>
  </si>
  <si>
    <t>00169559-00169560</t>
  </si>
  <si>
    <t>00169561</t>
  </si>
  <si>
    <t>00169562-00169609</t>
  </si>
  <si>
    <t>1078</t>
  </si>
  <si>
    <t>00068984-00069011</t>
  </si>
  <si>
    <t>0461</t>
  </si>
  <si>
    <t>00066342</t>
  </si>
  <si>
    <t>GUSTAVO COLMENARES</t>
  </si>
  <si>
    <t xml:space="preserve">V12731554 </t>
  </si>
  <si>
    <t>00066289-00066341</t>
  </si>
  <si>
    <t>00066343-00066344</t>
  </si>
  <si>
    <t>00070123-00070138</t>
  </si>
  <si>
    <t>1249</t>
  </si>
  <si>
    <t>00048245-00048255</t>
  </si>
  <si>
    <t>00084095-00084121</t>
  </si>
  <si>
    <t>291</t>
  </si>
  <si>
    <t>00007500-00007579</t>
  </si>
  <si>
    <t>292</t>
  </si>
  <si>
    <t>00007580</t>
  </si>
  <si>
    <t>293</t>
  </si>
  <si>
    <t>00007581-00007583</t>
  </si>
  <si>
    <t>294</t>
  </si>
  <si>
    <t>00005791-00005820</t>
  </si>
  <si>
    <t>295</t>
  </si>
  <si>
    <t>00131259-00131310</t>
  </si>
  <si>
    <t>6.5</t>
  </si>
  <si>
    <t>(Varios elementos)</t>
  </si>
  <si>
    <t>ISLR</t>
  </si>
  <si>
    <t>IVA</t>
  </si>
  <si>
    <t>DESCUENTO</t>
  </si>
  <si>
    <t>SUCURSAL PRINCIPAL 0201</t>
  </si>
  <si>
    <t>SUCURSAL: SAN ANTONIO 0204</t>
  </si>
  <si>
    <t>DESDE 1 DE OCTUBRE HASTA 31 DE DICIEMBRE 2019</t>
  </si>
  <si>
    <t>AUTOMERCADO EXPRESS 2707, C.A. SUC LA HOYADA</t>
  </si>
  <si>
    <t>SUCURSAL: LA HOYADA 0202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</si>
</sst>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-* #,##0.00\ _€_-;\-* #,##0.00\ _€_-;_-* &quot;-&quot;??\ _€_-;_-@_-"/>
    <numFmt numFmtId="165" formatCode="###,###,###,###,##0.00"/>
    <numFmt numFmtId="166" formatCode="yyyy\-mm\-dd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7">
    <xf numFmtId="0" fontId="0" fillId="0" borderId="0" xfId="0"/>
    <xf numFmtId="165" fontId="0" fillId="2" borderId="1" xfId="0" applyNumberFormat="1" applyFill="1" applyBorder="1"/>
    <xf numFmtId="49" fontId="0" fillId="2" borderId="1" xfId="0" applyNumberFormat="1" applyFill="1" applyBorder="1"/>
    <xf numFmtId="43" fontId="0" fillId="2" borderId="1" xfId="1" applyFont="1" applyFill="1" applyBorder="1"/>
    <xf numFmtId="165" fontId="2" fillId="2" borderId="1" xfId="0" applyNumberFormat="1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0" fontId="0" fillId="2" borderId="0" xfId="0" applyFill="1"/>
    <xf numFmtId="43" fontId="0" fillId="2" borderId="0" xfId="1" applyFont="1" applyFill="1"/>
    <xf numFmtId="164" fontId="0" fillId="2" borderId="0" xfId="0" applyNumberFormat="1" applyFill="1"/>
    <xf numFmtId="4" fontId="0" fillId="2" borderId="0" xfId="0" applyNumberFormat="1" applyFill="1"/>
    <xf numFmtId="4" fontId="0" fillId="2" borderId="1" xfId="0" applyNumberFormat="1" applyFill="1" applyBorder="1"/>
    <xf numFmtId="4" fontId="4" fillId="2" borderId="1" xfId="0" applyNumberFormat="1" applyFont="1" applyFill="1" applyBorder="1"/>
    <xf numFmtId="4" fontId="0" fillId="2" borderId="0" xfId="0" applyNumberFormat="1" applyFill="1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0" fillId="2" borderId="0" xfId="0" applyNumberFormat="1" applyFill="1"/>
    <xf numFmtId="0" fontId="0" fillId="2" borderId="0" xfId="0" applyFill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/>
    <xf numFmtId="4" fontId="3" fillId="2" borderId="0" xfId="0" applyNumberFormat="1" applyFont="1" applyFill="1" applyAlignment="1">
      <alignment horizontal="left" vertical="center"/>
    </xf>
    <xf numFmtId="4" fontId="0" fillId="2" borderId="0" xfId="0" applyNumberFormat="1" applyFill="1" applyAlignment="1">
      <alignment textRotation="255"/>
    </xf>
    <xf numFmtId="10" fontId="0" fillId="2" borderId="0" xfId="2" applyNumberFormat="1" applyFont="1" applyFill="1"/>
    <xf numFmtId="165" fontId="3" fillId="2" borderId="0" xfId="0" applyNumberFormat="1" applyFont="1" applyFill="1"/>
    <xf numFmtId="43" fontId="6" fillId="2" borderId="0" xfId="1" applyFont="1" applyFill="1"/>
    <xf numFmtId="43" fontId="3" fillId="2" borderId="0" xfId="1" applyFont="1" applyFill="1"/>
    <xf numFmtId="43" fontId="3" fillId="2" borderId="0" xfId="1" applyFont="1" applyFill="1" applyAlignment="1">
      <alignment horizontal="left"/>
    </xf>
    <xf numFmtId="43" fontId="0" fillId="2" borderId="0" xfId="1" applyFont="1" applyFill="1" applyAlignment="1">
      <alignment horizontal="center" vertical="center" wrapText="1"/>
    </xf>
    <xf numFmtId="0" fontId="0" fillId="2" borderId="0" xfId="0" applyFill="1" applyAlignment="1">
      <alignment horizontal="left"/>
    </xf>
    <xf numFmtId="4" fontId="3" fillId="2" borderId="0" xfId="0" applyNumberFormat="1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left"/>
    </xf>
    <xf numFmtId="0" fontId="7" fillId="2" borderId="1" xfId="0" applyFont="1" applyFill="1" applyBorder="1"/>
    <xf numFmtId="4" fontId="8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0" fontId="0" fillId="2" borderId="0" xfId="0" applyNumberFormat="1" applyFill="1" applyAlignment="1">
      <alignment horizontal="center"/>
    </xf>
    <xf numFmtId="10" fontId="7" fillId="2" borderId="0" xfId="0" applyNumberFormat="1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/>
    <xf numFmtId="4" fontId="0" fillId="2" borderId="0" xfId="0" applyNumberFormat="1" applyFill="1" applyBorder="1"/>
    <xf numFmtId="4" fontId="0" fillId="3" borderId="1" xfId="0" applyNumberFormat="1" applyFill="1" applyBorder="1"/>
    <xf numFmtId="4" fontId="10" fillId="2" borderId="0" xfId="0" applyNumberFormat="1" applyFont="1" applyFill="1" applyAlignment="1"/>
    <xf numFmtId="0" fontId="7" fillId="2" borderId="3" xfId="0" applyFont="1" applyFill="1" applyBorder="1" applyAlignment="1">
      <alignment horizontal="center"/>
    </xf>
    <xf numFmtId="10" fontId="7" fillId="2" borderId="3" xfId="0" applyNumberFormat="1" applyFont="1" applyFill="1" applyBorder="1" applyAlignment="1">
      <alignment horizontal="center"/>
    </xf>
    <xf numFmtId="4" fontId="10" fillId="2" borderId="0" xfId="0" applyNumberFormat="1" applyFont="1" applyFill="1" applyAlignment="1">
      <alignment horizontal="center" vertical="center"/>
    </xf>
    <xf numFmtId="49" fontId="0" fillId="2" borderId="0" xfId="0" applyNumberFormat="1" applyFill="1" applyBorder="1"/>
    <xf numFmtId="0" fontId="0" fillId="2" borderId="1" xfId="0" applyNumberFormat="1" applyFill="1" applyBorder="1" applyAlignment="1">
      <alignment horizontal="left"/>
    </xf>
    <xf numFmtId="0" fontId="0" fillId="2" borderId="1" xfId="0" applyFill="1" applyBorder="1"/>
    <xf numFmtId="14" fontId="0" fillId="2" borderId="1" xfId="0" applyNumberFormat="1" applyFill="1" applyBorder="1" applyAlignment="1">
      <alignment horizontal="right"/>
    </xf>
    <xf numFmtId="14" fontId="0" fillId="2" borderId="1" xfId="0" applyNumberFormat="1" applyFill="1" applyBorder="1"/>
    <xf numFmtId="166" fontId="0" fillId="2" borderId="1" xfId="0" applyNumberFormat="1" applyFill="1" applyBorder="1"/>
    <xf numFmtId="0" fontId="0" fillId="2" borderId="1" xfId="0" applyFill="1" applyBorder="1" applyAlignment="1">
      <alignment horizontal="left"/>
    </xf>
    <xf numFmtId="165" fontId="0" fillId="2" borderId="0" xfId="0" applyNumberFormat="1" applyFill="1" applyBorder="1"/>
    <xf numFmtId="14" fontId="2" fillId="2" borderId="1" xfId="0" applyNumberFormat="1" applyFont="1" applyFill="1" applyBorder="1" applyAlignment="1">
      <alignment horizontal="right"/>
    </xf>
    <xf numFmtId="43" fontId="3" fillId="2" borderId="0" xfId="1" applyFont="1" applyFill="1" applyAlignment="1">
      <alignment horizontal="right"/>
    </xf>
    <xf numFmtId="14" fontId="0" fillId="2" borderId="0" xfId="0" applyNumberFormat="1" applyFill="1" applyAlignment="1">
      <alignment horizontal="right"/>
    </xf>
    <xf numFmtId="43" fontId="3" fillId="2" borderId="1" xfId="1" applyFont="1" applyFill="1" applyBorder="1"/>
    <xf numFmtId="43" fontId="6" fillId="2" borderId="1" xfId="1" applyFont="1" applyFill="1" applyBorder="1"/>
    <xf numFmtId="164" fontId="3" fillId="2" borderId="4" xfId="0" applyNumberFormat="1" applyFont="1" applyFill="1" applyBorder="1"/>
    <xf numFmtId="0" fontId="2" fillId="2" borderId="0" xfId="0" applyFont="1" applyFill="1" applyAlignment="1">
      <alignment horizontal="center"/>
    </xf>
    <xf numFmtId="43" fontId="0" fillId="2" borderId="1" xfId="1" applyFont="1" applyFill="1" applyBorder="1" applyAlignment="1">
      <alignment horizontal="left"/>
    </xf>
    <xf numFmtId="165" fontId="0" fillId="2" borderId="2" xfId="0" applyNumberFormat="1" applyFill="1" applyBorder="1"/>
    <xf numFmtId="49" fontId="0" fillId="2" borderId="2" xfId="0" applyNumberFormat="1" applyFill="1" applyBorder="1"/>
    <xf numFmtId="4" fontId="3" fillId="2" borderId="0" xfId="0" applyNumberFormat="1" applyFont="1" applyFill="1" applyAlignment="1">
      <alignment horizontal="center"/>
    </xf>
    <xf numFmtId="43" fontId="13" fillId="6" borderId="0" xfId="1" applyFont="1" applyFill="1"/>
    <xf numFmtId="43" fontId="13" fillId="6" borderId="0" xfId="1" applyFont="1" applyFill="1" applyAlignment="1">
      <alignment horizontal="right"/>
    </xf>
    <xf numFmtId="43" fontId="13" fillId="6" borderId="0" xfId="1" applyFont="1" applyFill="1" applyAlignment="1">
      <alignment horizontal="left"/>
    </xf>
    <xf numFmtId="164" fontId="13" fillId="6" borderId="5" xfId="0" applyNumberFormat="1" applyFont="1" applyFill="1" applyBorder="1"/>
    <xf numFmtId="0" fontId="5" fillId="2" borderId="0" xfId="0" applyFont="1" applyFill="1"/>
    <xf numFmtId="0" fontId="9" fillId="2" borderId="0" xfId="0" applyFont="1" applyFill="1" applyAlignment="1">
      <alignment horizontal="center"/>
    </xf>
    <xf numFmtId="14" fontId="0" fillId="2" borderId="0" xfId="0" applyNumberFormat="1" applyFill="1" applyBorder="1"/>
    <xf numFmtId="4" fontId="3" fillId="2" borderId="1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166" fontId="0" fillId="2" borderId="0" xfId="0" applyNumberFormat="1" applyFill="1"/>
    <xf numFmtId="49" fontId="0" fillId="2" borderId="0" xfId="0" applyNumberFormat="1" applyFill="1"/>
    <xf numFmtId="166" fontId="0" fillId="2" borderId="0" xfId="0" applyNumberFormat="1" applyFill="1" applyBorder="1"/>
    <xf numFmtId="14" fontId="5" fillId="2" borderId="1" xfId="0" applyNumberFormat="1" applyFont="1" applyFill="1" applyBorder="1"/>
    <xf numFmtId="49" fontId="5" fillId="2" borderId="1" xfId="0" applyNumberFormat="1" applyFont="1" applyFill="1" applyBorder="1"/>
    <xf numFmtId="165" fontId="5" fillId="2" borderId="1" xfId="0" applyNumberFormat="1" applyFont="1" applyFill="1" applyBorder="1"/>
    <xf numFmtId="166" fontId="5" fillId="2" borderId="0" xfId="0" applyNumberFormat="1" applyFont="1" applyFill="1" applyBorder="1"/>
    <xf numFmtId="49" fontId="5" fillId="2" borderId="0" xfId="0" applyNumberFormat="1" applyFont="1" applyFill="1" applyBorder="1"/>
    <xf numFmtId="166" fontId="5" fillId="2" borderId="1" xfId="0" applyNumberFormat="1" applyFont="1" applyFill="1" applyBorder="1"/>
    <xf numFmtId="166" fontId="0" fillId="2" borderId="2" xfId="0" applyNumberFormat="1" applyFill="1" applyBorder="1"/>
    <xf numFmtId="166" fontId="0" fillId="2" borderId="6" xfId="0" applyNumberFormat="1" applyFill="1" applyBorder="1"/>
    <xf numFmtId="49" fontId="0" fillId="2" borderId="6" xfId="0" applyNumberFormat="1" applyFill="1" applyBorder="1"/>
    <xf numFmtId="43" fontId="7" fillId="2" borderId="0" xfId="1" applyFont="1" applyFill="1" applyAlignment="1"/>
    <xf numFmtId="43" fontId="7" fillId="2" borderId="3" xfId="1" applyFont="1" applyFill="1" applyBorder="1" applyAlignment="1"/>
    <xf numFmtId="4" fontId="3" fillId="2" borderId="13" xfId="0" applyNumberFormat="1" applyFont="1" applyFill="1" applyBorder="1" applyAlignment="1">
      <alignment horizontal="center" vertical="center"/>
    </xf>
    <xf numFmtId="4" fontId="3" fillId="4" borderId="13" xfId="0" applyNumberFormat="1" applyFont="1" applyFill="1" applyBorder="1" applyAlignment="1">
      <alignment horizontal="center" vertical="center"/>
    </xf>
    <xf numFmtId="4" fontId="3" fillId="10" borderId="13" xfId="0" applyNumberFormat="1" applyFont="1" applyFill="1" applyBorder="1" applyAlignment="1">
      <alignment horizontal="center" vertical="center"/>
    </xf>
    <xf numFmtId="4" fontId="3" fillId="2" borderId="13" xfId="0" applyNumberFormat="1" applyFont="1" applyFill="1" applyBorder="1"/>
    <xf numFmtId="4" fontId="3" fillId="2" borderId="19" xfId="0" applyNumberFormat="1" applyFont="1" applyFill="1" applyBorder="1"/>
    <xf numFmtId="4" fontId="3" fillId="2" borderId="23" xfId="0" applyNumberFormat="1" applyFont="1" applyFill="1" applyBorder="1"/>
    <xf numFmtId="4" fontId="3" fillId="2" borderId="20" xfId="0" applyNumberFormat="1" applyFont="1" applyFill="1" applyBorder="1"/>
    <xf numFmtId="4" fontId="3" fillId="2" borderId="19" xfId="0" applyNumberFormat="1" applyFont="1" applyFill="1" applyBorder="1" applyAlignment="1">
      <alignment horizontal="center" vertical="center"/>
    </xf>
    <xf numFmtId="0" fontId="3" fillId="7" borderId="24" xfId="0" applyFont="1" applyFill="1" applyBorder="1" applyAlignment="1">
      <alignment horizontal="center" vertical="center"/>
    </xf>
    <xf numFmtId="0" fontId="3" fillId="7" borderId="18" xfId="0" applyFont="1" applyFill="1" applyBorder="1" applyAlignment="1">
      <alignment horizontal="center" vertical="center"/>
    </xf>
    <xf numFmtId="0" fontId="3" fillId="7" borderId="25" xfId="0" applyFont="1" applyFill="1" applyBorder="1" applyAlignment="1">
      <alignment horizontal="center" vertical="center"/>
    </xf>
    <xf numFmtId="0" fontId="3" fillId="8" borderId="24" xfId="0" applyFont="1" applyFill="1" applyBorder="1" applyAlignment="1">
      <alignment horizontal="center" vertical="center"/>
    </xf>
    <xf numFmtId="0" fontId="3" fillId="8" borderId="18" xfId="0" applyFont="1" applyFill="1" applyBorder="1" applyAlignment="1">
      <alignment horizontal="center" vertical="center"/>
    </xf>
    <xf numFmtId="0" fontId="3" fillId="8" borderId="25" xfId="0" applyFont="1" applyFill="1" applyBorder="1" applyAlignment="1">
      <alignment horizontal="center" vertical="center"/>
    </xf>
    <xf numFmtId="0" fontId="3" fillId="9" borderId="24" xfId="0" applyFont="1" applyFill="1" applyBorder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3" fillId="9" borderId="25" xfId="0" applyFont="1" applyFill="1" applyBorder="1" applyAlignment="1">
      <alignment horizontal="center" vertical="center"/>
    </xf>
    <xf numFmtId="14" fontId="0" fillId="2" borderId="7" xfId="0" applyNumberFormat="1" applyFill="1" applyBorder="1" applyAlignment="1">
      <alignment horizontal="center" vertical="center"/>
    </xf>
    <xf numFmtId="14" fontId="0" fillId="2" borderId="8" xfId="0" applyNumberFormat="1" applyFill="1" applyBorder="1" applyAlignment="1">
      <alignment horizontal="center"/>
    </xf>
    <xf numFmtId="14" fontId="0" fillId="2" borderId="9" xfId="0" applyNumberFormat="1" applyFill="1" applyBorder="1" applyAlignment="1">
      <alignment horizontal="center"/>
    </xf>
    <xf numFmtId="14" fontId="0" fillId="2" borderId="10" xfId="0" applyNumberFormat="1" applyFill="1" applyBorder="1" applyAlignment="1">
      <alignment horizontal="center"/>
    </xf>
    <xf numFmtId="14" fontId="0" fillId="2" borderId="11" xfId="0" applyNumberFormat="1" applyFill="1" applyBorder="1" applyAlignment="1">
      <alignment horizontal="center"/>
    </xf>
    <xf numFmtId="14" fontId="0" fillId="2" borderId="12" xfId="0" applyNumberFormat="1" applyFill="1" applyBorder="1" applyAlignment="1">
      <alignment horizontal="center"/>
    </xf>
    <xf numFmtId="14" fontId="0" fillId="2" borderId="7" xfId="0" applyNumberFormat="1" applyFill="1" applyBorder="1" applyAlignment="1">
      <alignment horizontal="center"/>
    </xf>
    <xf numFmtId="43" fontId="5" fillId="2" borderId="7" xfId="1" applyFont="1" applyFill="1" applyBorder="1"/>
    <xf numFmtId="43" fontId="5" fillId="2" borderId="8" xfId="1" applyFont="1" applyFill="1" applyBorder="1"/>
    <xf numFmtId="43" fontId="5" fillId="5" borderId="7" xfId="1" applyFont="1" applyFill="1" applyBorder="1"/>
    <xf numFmtId="43" fontId="5" fillId="11" borderId="8" xfId="1" applyFont="1" applyFill="1" applyBorder="1"/>
    <xf numFmtId="43" fontId="5" fillId="2" borderId="9" xfId="1" applyFont="1" applyFill="1" applyBorder="1"/>
    <xf numFmtId="43" fontId="5" fillId="2" borderId="10" xfId="1" applyFont="1" applyFill="1" applyBorder="1"/>
    <xf numFmtId="43" fontId="5" fillId="5" borderId="9" xfId="1" applyFont="1" applyFill="1" applyBorder="1"/>
    <xf numFmtId="43" fontId="5" fillId="11" borderId="10" xfId="1" applyFont="1" applyFill="1" applyBorder="1"/>
    <xf numFmtId="43" fontId="5" fillId="2" borderId="11" xfId="1" applyFont="1" applyFill="1" applyBorder="1"/>
    <xf numFmtId="43" fontId="5" fillId="2" borderId="12" xfId="1" applyFont="1" applyFill="1" applyBorder="1"/>
    <xf numFmtId="43" fontId="5" fillId="5" borderId="11" xfId="1" applyFont="1" applyFill="1" applyBorder="1"/>
    <xf numFmtId="43" fontId="5" fillId="11" borderId="12" xfId="1" applyFont="1" applyFill="1" applyBorder="1"/>
    <xf numFmtId="43" fontId="0" fillId="5" borderId="9" xfId="1" applyFont="1" applyFill="1" applyBorder="1"/>
    <xf numFmtId="43" fontId="0" fillId="11" borderId="10" xfId="1" applyFont="1" applyFill="1" applyBorder="1"/>
    <xf numFmtId="0" fontId="3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43" fontId="0" fillId="0" borderId="0" xfId="1" applyFont="1"/>
    <xf numFmtId="0" fontId="0" fillId="12" borderId="0" xfId="0" applyFill="1" applyAlignment="1">
      <alignment horizontal="center" vertical="center" wrapText="1"/>
    </xf>
    <xf numFmtId="4" fontId="3" fillId="12" borderId="13" xfId="0" applyNumberFormat="1" applyFont="1" applyFill="1" applyBorder="1" applyAlignment="1">
      <alignment horizontal="center" vertical="center"/>
    </xf>
    <xf numFmtId="4" fontId="0" fillId="2" borderId="13" xfId="0" applyNumberFormat="1" applyFill="1" applyBorder="1"/>
    <xf numFmtId="4" fontId="0" fillId="2" borderId="26" xfId="0" applyNumberFormat="1" applyFill="1" applyBorder="1"/>
    <xf numFmtId="4" fontId="3" fillId="2" borderId="27" xfId="0" applyNumberFormat="1" applyFont="1" applyFill="1" applyBorder="1"/>
    <xf numFmtId="4" fontId="0" fillId="2" borderId="28" xfId="0" applyNumberFormat="1" applyFill="1" applyBorder="1"/>
    <xf numFmtId="4" fontId="3" fillId="2" borderId="29" xfId="0" applyNumberFormat="1" applyFont="1" applyFill="1" applyBorder="1"/>
    <xf numFmtId="4" fontId="0" fillId="2" borderId="30" xfId="0" applyNumberFormat="1" applyFill="1" applyBorder="1"/>
    <xf numFmtId="4" fontId="3" fillId="2" borderId="31" xfId="0" applyNumberFormat="1" applyFont="1" applyFill="1" applyBorder="1"/>
    <xf numFmtId="9" fontId="7" fillId="2" borderId="0" xfId="0" applyNumberFormat="1" applyFont="1" applyFill="1" applyAlignment="1">
      <alignment horizontal="center"/>
    </xf>
    <xf numFmtId="4" fontId="0" fillId="2" borderId="1" xfId="0" applyNumberFormat="1" applyFill="1" applyBorder="1" applyAlignment="1">
      <alignment horizontal="center"/>
    </xf>
    <xf numFmtId="4" fontId="0" fillId="3" borderId="32" xfId="0" applyNumberFormat="1" applyFill="1" applyBorder="1"/>
    <xf numFmtId="0" fontId="0" fillId="13" borderId="0" xfId="0" applyFill="1" applyAlignment="1">
      <alignment horizontal="center" vertical="center" wrapText="1"/>
    </xf>
    <xf numFmtId="4" fontId="0" fillId="2" borderId="14" xfId="0" applyNumberFormat="1" applyFill="1" applyBorder="1" applyAlignment="1">
      <alignment horizontal="center" vertical="center" textRotation="90"/>
    </xf>
    <xf numFmtId="4" fontId="0" fillId="2" borderId="15" xfId="0" applyNumberFormat="1" applyFill="1" applyBorder="1" applyAlignment="1">
      <alignment horizontal="center" vertical="center" textRotation="90"/>
    </xf>
    <xf numFmtId="4" fontId="0" fillId="2" borderId="16" xfId="0" applyNumberFormat="1" applyFill="1" applyBorder="1" applyAlignment="1">
      <alignment horizontal="center" vertical="center" textRotation="90"/>
    </xf>
    <xf numFmtId="4" fontId="0" fillId="2" borderId="17" xfId="0" applyNumberFormat="1" applyFill="1" applyBorder="1" applyAlignment="1">
      <alignment horizontal="center" vertical="center" textRotation="90"/>
    </xf>
    <xf numFmtId="4" fontId="0" fillId="2" borderId="21" xfId="0" applyNumberFormat="1" applyFill="1" applyBorder="1" applyAlignment="1">
      <alignment horizontal="center" vertical="center"/>
    </xf>
    <xf numFmtId="4" fontId="0" fillId="2" borderId="22" xfId="0" applyNumberFormat="1" applyFill="1" applyBorder="1" applyAlignment="1">
      <alignment horizontal="center" vertical="center"/>
    </xf>
    <xf numFmtId="4" fontId="3" fillId="2" borderId="19" xfId="0" applyNumberFormat="1" applyFont="1" applyFill="1" applyBorder="1" applyAlignment="1">
      <alignment horizontal="center" vertical="center"/>
    </xf>
    <xf numFmtId="4" fontId="3" fillId="2" borderId="20" xfId="0" applyNumberFormat="1" applyFont="1" applyFill="1" applyBorder="1" applyAlignment="1">
      <alignment horizontal="center" vertical="center"/>
    </xf>
    <xf numFmtId="4" fontId="3" fillId="2" borderId="23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  <xf numFmtId="4" fontId="14" fillId="14" borderId="1" xfId="0" applyNumberFormat="1" applyFont="1" applyFill="1" applyBorder="1"/>
    <xf numFmtId="4" fontId="15" fillId="2" borderId="0" xfId="0" applyNumberFormat="1" applyFont="1" applyFill="1"/>
    <xf numFmtId="4" fontId="15" fillId="2" borderId="1" xfId="0" applyNumberFormat="1" applyFont="1" applyFill="1" applyBorder="1"/>
  </cellXfs>
  <cellStyles count="3">
    <cellStyle name="Millares" xfId="1" builtinId="3"/>
    <cellStyle name="Normal" xfId="0" builtinId="0"/>
    <cellStyle name="Porcentaje" xfId="2" builtinId="5"/>
  </cellStyles>
  <dxfs count="22"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numFmt numFmtId="35" formatCode="_ * #,##0.00_ ;_ * \-#,##0.00_ ;_ * &quot;-&quot;??_ ;_ @_ "/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vertical="center" readingOrder="0"/>
    </dxf>
    <dxf>
      <alignment wrapText="1" readingOrder="0"/>
    </dxf>
    <dxf>
      <alignment horizont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vertical="center" readingOrder="0"/>
    </dxf>
    <dxf>
      <alignment horizontal="center" readingOrder="0"/>
    </dxf>
    <dxf>
      <numFmt numFmtId="167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microsoft.com/office/2007/relationships/slicerCache" Target="slicerCaches/slicerCache2.xml"/><Relationship Id="rId4" Type="http://schemas.openxmlformats.org/officeDocument/2006/relationships/worksheet" Target="worksheets/sheet4.xml"/><Relationship Id="rId9" Type="http://schemas.microsoft.com/office/2007/relationships/slicerCache" Target="slicerCaches/slicerCache1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57150</xdr:rowOff>
    </xdr:from>
    <xdr:to>
      <xdr:col>4</xdr:col>
      <xdr:colOff>285750</xdr:colOff>
      <xdr:row>13</xdr:row>
      <xdr:rowOff>104775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Fecha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ech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23975" y="57150"/>
              <a:ext cx="3990975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19051</xdr:colOff>
      <xdr:row>0</xdr:row>
      <xdr:rowOff>57151</xdr:rowOff>
    </xdr:from>
    <xdr:to>
      <xdr:col>6</xdr:col>
      <xdr:colOff>457201</xdr:colOff>
      <xdr:row>7</xdr:row>
      <xdr:rowOff>152401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Sucursal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ucursa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38826" y="57151"/>
              <a:ext cx="1828800" cy="1428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VENTAS%20ACUMULADAS%20POR%20SUCURSA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0201"/>
      <sheetName val="0202"/>
      <sheetName val="0204"/>
    </sheetNames>
    <sheetDataSet>
      <sheetData sheetId="0">
        <row r="56">
          <cell r="F56">
            <v>20328272552.338654</v>
          </cell>
        </row>
        <row r="67">
          <cell r="F67">
            <v>140305018.40481585</v>
          </cell>
        </row>
        <row r="68">
          <cell r="F68">
            <v>218710775.37</v>
          </cell>
        </row>
        <row r="69">
          <cell r="F69">
            <v>206251329.62169334</v>
          </cell>
        </row>
        <row r="70">
          <cell r="F70">
            <v>164621037.50047195</v>
          </cell>
        </row>
        <row r="71">
          <cell r="F71">
            <v>259747249.11109984</v>
          </cell>
        </row>
        <row r="72">
          <cell r="F72">
            <v>176762682.30178326</v>
          </cell>
        </row>
        <row r="73">
          <cell r="F73">
            <v>240033088.98807997</v>
          </cell>
        </row>
        <row r="74">
          <cell r="F74">
            <v>233987922.68212995</v>
          </cell>
        </row>
        <row r="75">
          <cell r="F75">
            <v>179248353.67815998</v>
          </cell>
        </row>
        <row r="76">
          <cell r="F76">
            <v>261447974.65747455</v>
          </cell>
        </row>
        <row r="77">
          <cell r="F77">
            <v>234025286.65824002</v>
          </cell>
        </row>
        <row r="78">
          <cell r="F78">
            <v>284634605.04080009</v>
          </cell>
        </row>
        <row r="79">
          <cell r="F79">
            <v>375560866.34719974</v>
          </cell>
        </row>
      </sheetData>
      <sheetData sheetId="1"/>
      <sheetData sheetId="2"/>
      <sheetData sheetId="3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NTABILIDAD AUX" refreshedDate="44022.496103703706" createdVersion="4" refreshedVersion="4" minRefreshableVersion="3" recordCount="2878">
  <cacheSource type="worksheet">
    <worksheetSource ref="A1:AE2879" sheet="ABRIL-JUNIO"/>
  </cacheSource>
  <cacheFields count="31">
    <cacheField name="Linea" numFmtId="0">
      <sharedItems containsBlank="1" containsMixedTypes="1" containsNumber="1" containsInteger="1" minValue="1" maxValue="200"/>
    </cacheField>
    <cacheField name="Fecha" numFmtId="14">
      <sharedItems containsSemiMixedTypes="0" containsNonDate="0" containsDate="1" containsString="0" minDate="2020-04-06T00:00:00" maxDate="2020-07-06T00:00:00" count="91">
        <d v="2020-04-06T00:00:00"/>
        <d v="2020-04-07T00:00:00"/>
        <d v="2020-04-08T00:00:00"/>
        <d v="2020-04-09T00:00:00"/>
        <d v="2020-04-10T00:00:00"/>
        <d v="2020-04-11T00:00:00"/>
        <d v="2020-04-12T00:00:00"/>
        <d v="2020-04-13T00:00:00"/>
        <d v="2020-04-14T00:00:00"/>
        <d v="2020-04-15T00:00:00"/>
        <d v="2020-04-16T00:00:00"/>
        <d v="2020-04-17T00:00:00"/>
        <d v="2020-04-18T00:00:00"/>
        <d v="2020-04-19T00:00:00"/>
        <d v="2020-04-20T00:00:00"/>
        <d v="2020-04-21T00:00:00"/>
        <d v="2020-04-22T00:00:00"/>
        <d v="2020-04-23T00:00:00"/>
        <d v="2020-04-24T00:00:00"/>
        <d v="2020-04-25T00:00:00"/>
        <d v="2020-04-26T00:00:00"/>
        <d v="2020-04-27T00:00:00"/>
        <d v="2020-04-28T00:00:00"/>
        <d v="2020-04-29T00:00:00"/>
        <d v="2020-04-30T00:00:00"/>
        <d v="2020-05-01T00:00:00"/>
        <d v="2020-05-02T00:00:00"/>
        <d v="2020-05-03T00:00:00"/>
        <d v="2020-05-04T00:00:00"/>
        <d v="2020-05-05T00:00:00"/>
        <d v="2020-05-06T00:00:00"/>
        <d v="2020-05-07T00:00:00"/>
        <d v="2020-05-08T00:00:00"/>
        <d v="2020-05-09T00:00:00"/>
        <d v="2020-05-10T00:00:00"/>
        <d v="2020-05-11T00:00:00"/>
        <d v="2020-05-12T00:00:00"/>
        <d v="2020-05-13T00:00:00"/>
        <d v="2020-05-14T00:00:00"/>
        <d v="2020-05-15T00:00:00"/>
        <d v="2020-05-16T00:00:00"/>
        <d v="2020-05-17T00:00:00"/>
        <d v="2020-05-18T00:00:00"/>
        <d v="2020-05-19T00:00:00"/>
        <d v="2020-05-20T00:00:00"/>
        <d v="2020-05-21T00:00:00"/>
        <d v="2020-05-22T00:00:00"/>
        <d v="2020-05-23T00:00:00"/>
        <d v="2020-05-24T00:00:00"/>
        <d v="2020-05-25T00:00:00"/>
        <d v="2020-05-26T00:00:00"/>
        <d v="2020-05-27T00:00:00"/>
        <d v="2020-05-28T00:00:00"/>
        <d v="2020-05-29T00:00:00"/>
        <d v="2020-05-30T00:00:00"/>
        <d v="2020-05-31T00:00:00"/>
        <d v="2020-06-01T00:00:00"/>
        <d v="2020-06-02T00:00:00"/>
        <d v="2020-06-03T00:00:00"/>
        <d v="2020-06-04T00:00:00"/>
        <d v="2020-06-05T00:00:00"/>
        <d v="2020-06-06T00:00:00"/>
        <d v="2020-06-07T00:00:00"/>
        <d v="2020-06-08T00:00:00"/>
        <d v="2020-06-09T00:00:00"/>
        <d v="2020-06-10T00:00:00"/>
        <d v="2020-06-11T00:00:00"/>
        <d v="2020-06-12T00:00:00"/>
        <d v="2020-06-13T00:00:00"/>
        <d v="2020-06-14T00:00:00"/>
        <d v="2020-06-15T00:00:00"/>
        <d v="2020-06-16T00:00:00"/>
        <d v="2020-06-17T00:00:00"/>
        <d v="2020-06-18T00:00:00"/>
        <d v="2020-06-19T00:00:00"/>
        <d v="2020-06-20T00:00:00"/>
        <d v="2020-06-21T00:00:00"/>
        <d v="2020-06-22T00:00:00"/>
        <d v="2020-06-23T00:00:00"/>
        <d v="2020-06-24T00:00:00"/>
        <d v="2020-06-25T00:00:00"/>
        <d v="2020-06-26T00:00:00"/>
        <d v="2020-06-27T00:00:00"/>
        <d v="2020-06-28T00:00:00"/>
        <d v="2020-06-29T00:00:00"/>
        <d v="2020-06-30T00:00:00"/>
        <d v="2020-07-01T00:00:00"/>
        <d v="2020-07-02T00:00:00"/>
        <d v="2020-07-03T00:00:00"/>
        <d v="2020-07-04T00:00:00"/>
        <d v="2020-07-05T00:00:00"/>
      </sharedItems>
    </cacheField>
    <cacheField name="Sucursal" numFmtId="0">
      <sharedItems count="3">
        <s v="0201"/>
        <s v="0204"/>
        <s v="0202"/>
      </sharedItems>
    </cacheField>
    <cacheField name="Caja" numFmtId="0">
      <sharedItems containsBlank="1"/>
    </cacheField>
    <cacheField name="Serial Fiscal" numFmtId="0">
      <sharedItems containsBlank="1"/>
    </cacheField>
    <cacheField name="No. (Z)" numFmtId="0">
      <sharedItems containsBlank="1" containsMixedTypes="1" containsNumber="1" containsInteger="1" minValue="1210" maxValue="1498"/>
    </cacheField>
    <cacheField name="Concepto" numFmtId="0">
      <sharedItems containsBlank="1"/>
    </cacheField>
    <cacheField name="No. Factura" numFmtId="0">
      <sharedItems containsBlank="1"/>
    </cacheField>
    <cacheField name="No. Nota  Credito" numFmtId="0">
      <sharedItems containsBlank="1"/>
    </cacheField>
    <cacheField name="No. Nota Debito" numFmtId="0">
      <sharedItems containsBlank="1"/>
    </cacheField>
    <cacheField name="Documento  Afectado" numFmtId="0">
      <sharedItems containsBlank="1"/>
    </cacheField>
    <cacheField name="Fecha Factura Devuelta" numFmtId="0">
      <sharedItems containsBlank="1"/>
    </cacheField>
    <cacheField name="Monto Factura Devuelta" numFmtId="0">
      <sharedItems containsString="0" containsBlank="1" containsNumber="1" minValue="0" maxValue="29770942.559999999"/>
    </cacheField>
    <cacheField name="Tipo Doc. Devuelto" numFmtId="0">
      <sharedItems containsBlank="1"/>
    </cacheField>
    <cacheField name="Descripcion" numFmtId="0">
      <sharedItems containsBlank="1"/>
    </cacheField>
    <cacheField name="Rif" numFmtId="0">
      <sharedItems containsBlank="1"/>
    </cacheField>
    <cacheField name="Total" numFmtId="0">
      <sharedItems containsSemiMixedTypes="0" containsString="0" containsNumber="1" minValue="-11757600" maxValue="807929000.61000001"/>
    </cacheField>
    <cacheField name="F.O.B" numFmtId="0">
      <sharedItems containsString="0" containsBlank="1" containsNumber="1" minValue="0" maxValue="19443926.948400002"/>
    </cacheField>
    <cacheField name="Exento" numFmtId="0">
      <sharedItems containsString="0" containsBlank="1" containsNumber="1" minValue="-11757600" maxValue="807929000.61000001"/>
    </cacheField>
    <cacheField name="Base General Imponible Contribuyentes" numFmtId="0">
      <sharedItems containsString="0" containsBlank="1" containsNumber="1" minValue="-1294000" maxValue="27864466.719999999"/>
    </cacheField>
    <cacheField name="Porc.General Con" numFmtId="0">
      <sharedItems containsBlank="1" containsMixedTypes="1" containsNumber="1" containsInteger="1" minValue="0" maxValue="0"/>
    </cacheField>
    <cacheField name="Debito General Fiscal Contribuyentes" numFmtId="0">
      <sharedItems containsString="0" containsBlank="1" containsNumber="1" minValue="-207040" maxValue="4458314.6752000004"/>
    </cacheField>
    <cacheField name="Base General Imponible no Contribuyentes" numFmtId="0">
      <sharedItems containsString="0" containsBlank="1" containsNumber="1" minValue="-3296854.52" maxValue="80569852.599999994"/>
    </cacheField>
    <cacheField name="Porc.General No Con" numFmtId="0">
      <sharedItems containsBlank="1" containsMixedTypes="1" containsNumber="1" containsInteger="1" minValue="0" maxValue="0"/>
    </cacheField>
    <cacheField name="Debito General Fiscal no Contribuyentes" numFmtId="0">
      <sharedItems containsString="0" containsBlank="1" containsNumber="1" minValue="-527496.72320000001" maxValue="12891176.415999999"/>
    </cacheField>
    <cacheField name="Base General Reducida Contribuyentes" numFmtId="0">
      <sharedItems containsString="0" containsBlank="1" containsNumber="1" containsInteger="1" minValue="0" maxValue="327600"/>
    </cacheField>
    <cacheField name="Porc.Reducida Con" numFmtId="0">
      <sharedItems containsBlank="1" containsMixedTypes="1" containsNumber="1" containsInteger="1" minValue="0" maxValue="0"/>
    </cacheField>
    <cacheField name="Debito Reducido Fiscal Contribuyentes" numFmtId="0">
      <sharedItems containsString="0" containsBlank="1" containsNumber="1" containsInteger="1" minValue="0" maxValue="16518900"/>
    </cacheField>
    <cacheField name="Base General Reducida no Contribuyentes" numFmtId="0">
      <sharedItems containsString="0" containsBlank="1" containsNumber="1" minValue="0" maxValue="1321512"/>
    </cacheField>
    <cacheField name="Porc.Reducida No Con" numFmtId="0">
      <sharedItems containsBlank="1" containsMixedTypes="1" containsNumber="1" containsInteger="1" minValue="0" maxValue="0"/>
    </cacheField>
    <cacheField name="Debito Reducido Fiscal no Contribuyentes" numFmtId="0">
      <sharedItems containsString="0" containsBlank="1" containsNumber="1" minValue="0" maxValue="91728"/>
    </cacheField>
  </cacheFields>
  <extLst>
    <ext xmlns:x14="http://schemas.microsoft.com/office/spreadsheetml/2009/9/main" uri="{725AE2AE-9491-48be-B2B4-4EB974FC3084}">
      <x14:pivotCacheDefinition pivotCacheId="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78">
  <r>
    <s v="1"/>
    <x v="0"/>
    <x v="0"/>
    <s v="001"/>
    <s v="Z1F0000700"/>
    <s v="1135"/>
    <s v="FC"/>
    <s v="000946834-00094719"/>
    <s v=""/>
    <s v=""/>
    <s v=""/>
    <s v=""/>
    <n v="0"/>
    <s v=""/>
    <s v="VENTAS NO CONTRIBUYENTES"/>
    <s v=""/>
    <n v="24083009.419999998"/>
    <n v="0"/>
    <n v="19873883.91"/>
    <m/>
    <s v="-"/>
    <m/>
    <n v="3628556.47"/>
    <s v="-"/>
    <n v="580569.04"/>
    <n v="0"/>
    <s v="-"/>
    <n v="0"/>
    <m/>
    <s v="-"/>
    <m/>
  </r>
  <r>
    <s v="2"/>
    <x v="0"/>
    <x v="1"/>
    <s v="001"/>
    <s v="Z1F0017854"/>
    <s v="0049"/>
    <s v="FC"/>
    <s v="001002821-001002857"/>
    <s v=""/>
    <s v=""/>
    <s v=""/>
    <s v=""/>
    <n v="0"/>
    <s v=""/>
    <s v="VENTAS NO CONTRIBUYENTES"/>
    <s v=""/>
    <n v="92719123.694000006"/>
    <n v="0"/>
    <n v="54349701.439999998"/>
    <n v="0"/>
    <s v="-"/>
    <n v="0"/>
    <n v="33077088.150000002"/>
    <s v="-"/>
    <n v="5292334.1039999994"/>
    <n v="0"/>
    <s v="-"/>
    <n v="0"/>
    <n v="0"/>
    <s v="-"/>
    <n v="0"/>
  </r>
  <r>
    <s v="3"/>
    <x v="0"/>
    <x v="0"/>
    <s v="002"/>
    <s v="Z1B8050002"/>
    <s v="1470"/>
    <s v="FC"/>
    <s v="00151040-00151067"/>
    <s v=""/>
    <s v=""/>
    <s v=""/>
    <s v=""/>
    <n v="0"/>
    <s v=""/>
    <s v="VENTAS NO CONTRIBUYENTES"/>
    <s v=""/>
    <n v="44466610.079999998"/>
    <n v="0"/>
    <n v="34532091.759999998"/>
    <m/>
    <s v="-"/>
    <m/>
    <n v="8564239.9299999997"/>
    <s v="-"/>
    <n v="1370278.39"/>
    <n v="0"/>
    <s v="-"/>
    <n v="0"/>
    <m/>
    <s v="-"/>
    <m/>
  </r>
  <r>
    <s v="4"/>
    <x v="0"/>
    <x v="0"/>
    <s v="002"/>
    <s v="Z1B8050149"/>
    <s v="1397"/>
    <s v="FC"/>
    <s v="00186971-00187011"/>
    <s v=""/>
    <s v=""/>
    <s v=""/>
    <s v=""/>
    <n v="0"/>
    <s v=""/>
    <s v="VENTAS NO CONTRIBUYENTES"/>
    <s v=""/>
    <n v="7982301.5999999996"/>
    <n v="0"/>
    <n v="7982301.5999999996"/>
    <m/>
    <s v="-"/>
    <m/>
    <m/>
    <s v="-"/>
    <m/>
    <n v="0"/>
    <s v="-"/>
    <n v="0"/>
    <m/>
    <s v="-"/>
    <m/>
  </r>
  <r>
    <s v="5"/>
    <x v="0"/>
    <x v="2"/>
    <s v="002"/>
    <s v="Z1F0008858"/>
    <s v="0495"/>
    <s v="FC"/>
    <s v="00074857-00074869"/>
    <s v=""/>
    <s v=""/>
    <s v=""/>
    <s v=""/>
    <n v="0"/>
    <s v=""/>
    <s v="VENTAS NO CONTRIBUYENTES"/>
    <s v=""/>
    <n v="4042840.2126000002"/>
    <n v="0"/>
    <n v="3866838.2150000003"/>
    <n v="0"/>
    <s v="-"/>
    <n v="0"/>
    <n v="151725.85999999999"/>
    <s v="-"/>
    <n v="24276.137600000002"/>
    <n v="0"/>
    <s v="-"/>
    <n v="0"/>
    <n v="0"/>
    <s v="-"/>
    <n v="0"/>
  </r>
  <r>
    <s v="6"/>
    <x v="0"/>
    <x v="2"/>
    <s v="002"/>
    <s v="Z1F0008858"/>
    <s v="0495"/>
    <s v="FC"/>
    <s v="00074870"/>
    <s v=""/>
    <s v=""/>
    <s v=""/>
    <s v=""/>
    <n v="0"/>
    <s v=""/>
    <s v="PANADERIA DELICATESES KEIVERY PAN"/>
    <s v="J-41304499-4 "/>
    <n v="353808"/>
    <n v="0"/>
    <n v="0"/>
    <n v="0"/>
    <s v="-"/>
    <n v="0"/>
    <n v="0"/>
    <s v="-"/>
    <n v="0"/>
    <n v="327600"/>
    <s v="8"/>
    <n v="26208"/>
    <n v="0"/>
    <s v="-"/>
    <n v="0"/>
  </r>
  <r>
    <s v="7"/>
    <x v="0"/>
    <x v="2"/>
    <s v="002"/>
    <s v="Z1F0008858"/>
    <s v="0495"/>
    <s v="FC"/>
    <s v="00074871-00074925"/>
    <s v=""/>
    <s v=""/>
    <s v=""/>
    <s v=""/>
    <n v="0"/>
    <s v=""/>
    <s v="VENTAS NO CONTRIBUYENTES"/>
    <s v=""/>
    <n v="14194105.692400001"/>
    <n v="0"/>
    <n v="12667558.870000001"/>
    <n v="0"/>
    <s v="-"/>
    <n v="0"/>
    <n v="1315988.6399999999"/>
    <s v="16"/>
    <n v="210558.18239999999"/>
    <n v="0"/>
    <s v="-"/>
    <n v="0"/>
    <n v="0"/>
    <s v="-"/>
    <n v="0"/>
  </r>
  <r>
    <s v="8"/>
    <x v="0"/>
    <x v="1"/>
    <s v="002"/>
    <s v="Z1F0017966"/>
    <s v="0047"/>
    <s v="FC"/>
    <s v="002001382-002001382"/>
    <s v=""/>
    <s v=""/>
    <s v=""/>
    <s v=""/>
    <n v="0"/>
    <s v=""/>
    <s v="VENTAS NO CONTRIBUYENTES"/>
    <s v=""/>
    <n v="918204"/>
    <n v="0"/>
    <n v="813456"/>
    <n v="0"/>
    <s v="-"/>
    <n v="0"/>
    <n v="90300"/>
    <s v="16"/>
    <n v="14448"/>
    <n v="0"/>
    <s v="-"/>
    <n v="0"/>
    <n v="0"/>
    <s v="-"/>
    <n v="0"/>
  </r>
  <r>
    <s v="9"/>
    <x v="0"/>
    <x v="1"/>
    <s v="002"/>
    <s v="Z1F0017966"/>
    <s v="0047"/>
    <s v="NC"/>
    <s v=""/>
    <s v="002000039"/>
    <s v=""/>
    <s v="005001506"/>
    <s v="6/4/2020"/>
    <n v="975018.57"/>
    <s v="VEN"/>
    <s v="LUIS AMAYA"/>
    <s v="V6466250"/>
    <n v="-643938.75"/>
    <n v="0"/>
    <n v="-643938.75"/>
    <n v="0"/>
    <s v="-"/>
    <n v="0"/>
    <n v="0"/>
    <s v="-"/>
    <n v="0"/>
    <n v="0"/>
    <s v="-"/>
    <n v="0"/>
    <n v="0"/>
    <s v="-"/>
    <n v="0"/>
  </r>
  <r>
    <s v="10"/>
    <x v="0"/>
    <x v="0"/>
    <s v="003"/>
    <s v="Z1B8051199"/>
    <s v="1554"/>
    <s v="FC"/>
    <s v="00172099-00172135"/>
    <s v=""/>
    <s v=""/>
    <s v=""/>
    <s v=""/>
    <n v="0"/>
    <s v=""/>
    <s v="VENTAS NO CONTRIBUYENTES"/>
    <s v=""/>
    <n v="35376093.910000004"/>
    <n v="0"/>
    <n v="24665594.690000001"/>
    <m/>
    <s v="-"/>
    <m/>
    <n v="9233188.9800000004"/>
    <s v="-"/>
    <n v="1477310.24"/>
    <n v="0"/>
    <s v="-"/>
    <n v="0"/>
    <m/>
    <s v="-"/>
    <m/>
  </r>
  <r>
    <s v="11"/>
    <x v="0"/>
    <x v="2"/>
    <s v="003"/>
    <s v="Z1F0008965"/>
    <s v="0490"/>
    <s v="FC"/>
    <s v="00074110-00074165"/>
    <s v=""/>
    <s v=""/>
    <s v=""/>
    <s v=""/>
    <n v="0"/>
    <s v=""/>
    <s v="VENTAS NO CONTRIBUYENTES"/>
    <s v=""/>
    <n v="15292593.386600003"/>
    <n v="0"/>
    <n v="13273706.142200002"/>
    <n v="0"/>
    <s v="-"/>
    <n v="0"/>
    <n v="1587916.5899999999"/>
    <s v="-"/>
    <n v="254066.65440000003"/>
    <n v="0"/>
    <s v="-"/>
    <n v="0"/>
    <n v="163800"/>
    <s v="8"/>
    <n v="13104"/>
  </r>
  <r>
    <s v="12"/>
    <x v="0"/>
    <x v="1"/>
    <s v="003"/>
    <s v="Z1F0017848"/>
    <s v="0045"/>
    <s v="FC"/>
    <s v="003002239-003002269"/>
    <s v=""/>
    <s v=""/>
    <s v=""/>
    <s v=""/>
    <n v="0"/>
    <s v=""/>
    <s v="VENTAS NO CONTRIBUYENTES"/>
    <s v=""/>
    <n v="31598870.134350006"/>
    <n v="0"/>
    <n v="21762390.589350004"/>
    <n v="0"/>
    <s v="-"/>
    <n v="0"/>
    <n v="8327220.2974000014"/>
    <s v="-"/>
    <n v="1332355.2475999999"/>
    <n v="0"/>
    <s v="-"/>
    <n v="0"/>
    <n v="163800"/>
    <s v="8"/>
    <n v="13104"/>
  </r>
  <r>
    <s v="13"/>
    <x v="0"/>
    <x v="1"/>
    <s v="003"/>
    <s v="Z1F0017848"/>
    <s v="0045"/>
    <s v="NC"/>
    <s v=""/>
    <s v="003000038"/>
    <s v=""/>
    <s v="003002252"/>
    <s v="12/12/2018"/>
    <n v="297"/>
    <s v="VEN"/>
    <s v="JESUS NUÑES"/>
    <s v="V5991254"/>
    <n v="-94862.79"/>
    <n v="0"/>
    <n v="-94862.79"/>
    <n v="0"/>
    <s v="-"/>
    <n v="0"/>
    <n v="0"/>
    <s v="-"/>
    <n v="0"/>
    <n v="0"/>
    <s v="-"/>
    <n v="0"/>
    <n v="0"/>
    <s v="-"/>
    <n v="0"/>
  </r>
  <r>
    <s v="14"/>
    <x v="0"/>
    <x v="0"/>
    <s v="004"/>
    <s v="Z1B8050937"/>
    <s v="1394"/>
    <s v="FC"/>
    <s v="00142717-00142762"/>
    <s v=""/>
    <s v=""/>
    <s v=""/>
    <s v=""/>
    <n v="0"/>
    <s v=""/>
    <s v="VENTAS NO CONTRIBUYENTES"/>
    <s v=""/>
    <n v="59116789.229999997"/>
    <n v="0"/>
    <n v="41033186.759999998"/>
    <m/>
    <s v="-"/>
    <m/>
    <n v="15589312.470000001"/>
    <s v="-"/>
    <n v="2494290"/>
    <n v="0"/>
    <s v="-"/>
    <n v="0"/>
    <m/>
    <s v="-"/>
    <m/>
  </r>
  <r>
    <s v="15"/>
    <x v="0"/>
    <x v="1"/>
    <s v="004"/>
    <s v="Z1F0017963"/>
    <s v="0045"/>
    <s v="FC"/>
    <s v="004001371-004001396"/>
    <s v=""/>
    <s v=""/>
    <s v=""/>
    <s v=""/>
    <n v="0"/>
    <s v=""/>
    <s v="VENTAS NO CONTRIBUYENTES"/>
    <s v=""/>
    <n v="28781067.78365"/>
    <n v="0"/>
    <n v="21303367.056849997"/>
    <n v="0"/>
    <s v="-"/>
    <n v="0"/>
    <n v="6446293.7300000014"/>
    <s v="16"/>
    <n v="1031406.9968000002"/>
    <n v="0"/>
    <s v="-"/>
    <n v="0"/>
    <n v="0"/>
    <s v="-"/>
    <n v="0"/>
  </r>
  <r>
    <s v="16"/>
    <x v="0"/>
    <x v="1"/>
    <s v="004"/>
    <s v="Z1F0017963"/>
    <s v="0045"/>
    <s v="FC"/>
    <s v="004001397"/>
    <s v=""/>
    <s v=""/>
    <s v=""/>
    <s v=""/>
    <n v="0"/>
    <s v=""/>
    <s v="INVERSUCAC.A"/>
    <s v="J314858947"/>
    <n v="1144211.4626"/>
    <n v="0"/>
    <n v="333330.15500000003"/>
    <n v="699035.61"/>
    <s v="16"/>
    <n v="111845.6976"/>
    <n v="0"/>
    <s v="-"/>
    <n v="0"/>
    <n v="0"/>
    <s v="-"/>
    <n v="0"/>
    <n v="0"/>
    <s v="-"/>
    <n v="0"/>
  </r>
  <r>
    <s v="17"/>
    <x v="0"/>
    <x v="1"/>
    <s v="004"/>
    <s v="Z1F0017963"/>
    <s v="0045"/>
    <s v="FC"/>
    <s v="004001398-004001400"/>
    <s v=""/>
    <s v=""/>
    <s v=""/>
    <s v=""/>
    <n v="0"/>
    <s v=""/>
    <s v="VENTAS NO CONTRIBUYENTES"/>
    <s v=""/>
    <n v="9537510.4938000012"/>
    <n v="0"/>
    <n v="5773369.7350000013"/>
    <n v="0"/>
    <s v="-"/>
    <n v="0"/>
    <n v="3244948.9299999997"/>
    <s v="16"/>
    <n v="519191.82880000002"/>
    <n v="0"/>
    <s v="-"/>
    <n v="0"/>
    <n v="0"/>
    <s v="-"/>
    <n v="0"/>
  </r>
  <r>
    <s v="18"/>
    <x v="0"/>
    <x v="0"/>
    <s v="005"/>
    <s v="Z1B8050363"/>
    <s v="1548"/>
    <s v="FC"/>
    <s v="00152620-00152659"/>
    <s v=""/>
    <s v=""/>
    <s v=""/>
    <s v=""/>
    <n v="0"/>
    <s v=""/>
    <s v="VENTAS NO CONTRIBUYENTES"/>
    <s v=""/>
    <n v="43733253.450000003"/>
    <n v="0"/>
    <n v="31667900.359999999"/>
    <m/>
    <s v="-"/>
    <m/>
    <n v="10401166.460000001"/>
    <s v="-"/>
    <n v="1664186.63"/>
    <n v="0"/>
    <s v="-"/>
    <n v="0"/>
    <m/>
    <s v="-"/>
    <m/>
  </r>
  <r>
    <s v="19"/>
    <x v="0"/>
    <x v="1"/>
    <s v="005"/>
    <s v="Z1F0017998"/>
    <s v="0042"/>
    <s v="FC"/>
    <s v="005001481-005001515"/>
    <s v=""/>
    <s v=""/>
    <s v=""/>
    <s v=""/>
    <n v="0"/>
    <s v=""/>
    <s v="VENTAS NO CONTRIBUYENTES"/>
    <s v=""/>
    <n v="38370559.557800002"/>
    <n v="0"/>
    <n v="27213056.141400002"/>
    <n v="0"/>
    <s v="-"/>
    <n v="0"/>
    <n v="8551013.2899999991"/>
    <s v="16"/>
    <n v="1368162.1264000002"/>
    <n v="0"/>
    <s v="-"/>
    <n v="0"/>
    <n v="1146600"/>
    <s v="8"/>
    <n v="91728"/>
  </r>
  <r>
    <s v="20"/>
    <x v="0"/>
    <x v="0"/>
    <s v="006"/>
    <s v="Z1B8044815"/>
    <s v="1456"/>
    <s v="FC"/>
    <s v="00132638-00132668"/>
    <s v=""/>
    <s v=""/>
    <s v=""/>
    <s v=""/>
    <n v="0"/>
    <s v=""/>
    <s v="VENTAS NO CONTRIBUYENTES"/>
    <s v=""/>
    <n v="31985302.919999998"/>
    <n v="0"/>
    <n v="22929790.129999999"/>
    <m/>
    <s v="-"/>
    <m/>
    <n v="7806476.54"/>
    <s v="-"/>
    <n v="1249036.25"/>
    <n v="0"/>
    <s v="-"/>
    <n v="0"/>
    <m/>
    <s v="-"/>
    <m/>
  </r>
  <r>
    <s v="21"/>
    <x v="0"/>
    <x v="0"/>
    <s v="007"/>
    <s v="Z1B8050013"/>
    <s v="1513"/>
    <s v="FC"/>
    <s v="00160307-00160355"/>
    <s v=""/>
    <s v=""/>
    <s v=""/>
    <s v=""/>
    <n v="0"/>
    <s v=""/>
    <s v="VENTAS NO CONTRIBUYENTES"/>
    <s v=""/>
    <n v="44755308"/>
    <n v="0"/>
    <n v="33918681.950000003"/>
    <m/>
    <s v="-"/>
    <m/>
    <n v="9341919.0099999998"/>
    <s v="-"/>
    <n v="1494707.04"/>
    <n v="0"/>
    <s v="-"/>
    <n v="0"/>
    <m/>
    <s v="-"/>
    <m/>
  </r>
  <r>
    <s v="22"/>
    <x v="0"/>
    <x v="0"/>
    <s v="008"/>
    <s v="Z1B8050003"/>
    <s v="1467"/>
    <s v="FC"/>
    <s v="00159645-00159691"/>
    <s v=""/>
    <s v=""/>
    <s v=""/>
    <s v=""/>
    <n v="0"/>
    <s v=""/>
    <s v="VENTAS NO CONTRIBUYENTES"/>
    <s v=""/>
    <n v="48061949.639999993"/>
    <n v="0"/>
    <n v="36565129.149999999"/>
    <m/>
    <s v="-"/>
    <m/>
    <n v="9758548.6999999993"/>
    <s v="-"/>
    <n v="1561367.79"/>
    <n v="0"/>
    <s v="-"/>
    <n v="0"/>
    <n v="163800"/>
    <s v="-"/>
    <n v="13104"/>
  </r>
  <r>
    <s v="23"/>
    <x v="0"/>
    <x v="0"/>
    <s v="009"/>
    <s v="Z1B8014458"/>
    <s v="1464"/>
    <s v="FC"/>
    <s v="00166348-00166384"/>
    <s v=""/>
    <s v=""/>
    <s v=""/>
    <s v=""/>
    <n v="0"/>
    <s v=""/>
    <s v="VENTAS NO CONTRIBUYENTES"/>
    <s v=""/>
    <n v="41905913.649999999"/>
    <n v="0"/>
    <n v="32920161.43"/>
    <m/>
    <s v="-"/>
    <m/>
    <n v="7593834.6699999999"/>
    <s v="-"/>
    <n v="1215013.55"/>
    <n v="0"/>
    <s v="-"/>
    <n v="0"/>
    <n v="163800"/>
    <s v="-"/>
    <n v="13104"/>
  </r>
  <r>
    <s v="24"/>
    <x v="0"/>
    <x v="0"/>
    <s v="010"/>
    <s v="Z1F0000341"/>
    <s v="0988"/>
    <s v="FC"/>
    <s v="00066197-00066204"/>
    <s v=""/>
    <s v=""/>
    <s v=""/>
    <s v=""/>
    <n v="0"/>
    <s v=""/>
    <s v="VENTAS NO CONTRIBUYENTES"/>
    <s v=""/>
    <n v="9384087.5199999996"/>
    <n v="0"/>
    <n v="5737322.2300000004"/>
    <m/>
    <s v="-"/>
    <m/>
    <n v="3143763.18"/>
    <s v="-"/>
    <n v="503002.11"/>
    <n v="0"/>
    <s v="-"/>
    <n v="0"/>
    <m/>
    <s v="-"/>
    <m/>
  </r>
  <r>
    <s v="25"/>
    <x v="0"/>
    <x v="0"/>
    <s v="011"/>
    <s v="Z1F0004616"/>
    <s v="0370"/>
    <s v="FC"/>
    <s v="00058539-00058619"/>
    <s v=""/>
    <s v=""/>
    <s v=""/>
    <s v=""/>
    <n v="0"/>
    <s v=""/>
    <s v="VENTAS NO CONTRIBUYENTES"/>
    <s v=""/>
    <n v="18109859.1908"/>
    <n v="0"/>
    <n v="16031092.350000001"/>
    <n v="0"/>
    <s v="-"/>
    <n v="0"/>
    <n v="1792040.38"/>
    <s v="-"/>
    <n v="286726.4608"/>
    <n v="0"/>
    <s v="-"/>
    <n v="0"/>
    <n v="0"/>
    <s v="-"/>
    <n v="0"/>
  </r>
  <r>
    <s v="26"/>
    <x v="0"/>
    <x v="0"/>
    <s v="012"/>
    <s v="Z1B8038506"/>
    <s v="1319"/>
    <s v="FC"/>
    <s v="00068817-00068827"/>
    <s v=""/>
    <s v=""/>
    <s v=""/>
    <s v=""/>
    <n v="0"/>
    <s v=""/>
    <s v="VENTAS NO CONTRIBUYENTES"/>
    <s v=""/>
    <n v="2618256.3200000003"/>
    <n v="0"/>
    <n v="600976.54"/>
    <m/>
    <s v="-"/>
    <m/>
    <n v="1739034.29"/>
    <s v="-"/>
    <n v="278245.49"/>
    <n v="0"/>
    <s v="-"/>
    <n v="0"/>
    <m/>
    <s v="-"/>
    <m/>
  </r>
  <r>
    <s v="27"/>
    <x v="0"/>
    <x v="0"/>
    <s v="013"/>
    <s v="Z1B8050578"/>
    <s v="1278"/>
    <s v="FC"/>
    <s v="00127630-00127656"/>
    <s v=""/>
    <s v=""/>
    <s v=""/>
    <s v=""/>
    <n v="0"/>
    <s v=""/>
    <s v="VENTAS NO CONTRIBUYENTES"/>
    <s v=""/>
    <n v="8258982.145200002"/>
    <n v="0"/>
    <n v="7204314.5300000021"/>
    <n v="0"/>
    <s v="-"/>
    <n v="0"/>
    <n v="909196.22"/>
    <s v="16"/>
    <n v="145471.39519999997"/>
    <n v="0"/>
    <s v="-"/>
    <n v="0"/>
    <n v="0"/>
    <s v="-"/>
    <n v="0"/>
  </r>
  <r>
    <s v="28"/>
    <x v="0"/>
    <x v="0"/>
    <s v="014"/>
    <s v="Z1F0000338"/>
    <s v="1159"/>
    <s v="FC"/>
    <s v="00047567-00047578"/>
    <s v=""/>
    <s v=""/>
    <s v=""/>
    <s v=""/>
    <n v="0"/>
    <s v=""/>
    <s v="VENTAS NO CONTRIBUYENTES"/>
    <s v=""/>
    <n v="720666.65"/>
    <n v="0"/>
    <n v="478249.85"/>
    <m/>
    <s v="-"/>
    <m/>
    <n v="208980"/>
    <s v="-"/>
    <n v="33436.800000000003"/>
    <n v="0"/>
    <s v="-"/>
    <n v="0"/>
    <m/>
    <s v="-"/>
    <m/>
  </r>
  <r>
    <s v="29"/>
    <x v="0"/>
    <x v="0"/>
    <s v="015"/>
    <s v="Z1B8050356"/>
    <s v="1291"/>
    <s v="FC"/>
    <s v="00082311-00082337"/>
    <s v=""/>
    <s v=""/>
    <s v=""/>
    <s v=""/>
    <n v="0"/>
    <s v=""/>
    <s v="VENTAS NO CONTRIBUYENTES"/>
    <s v=""/>
    <n v="27830624.440000001"/>
    <n v="0"/>
    <n v="22157534.530000001"/>
    <m/>
    <s v="-"/>
    <m/>
    <n v="4890594.75"/>
    <s v="-"/>
    <n v="782495.16"/>
    <n v="0"/>
    <s v="-"/>
    <n v="0"/>
    <m/>
    <s v="-"/>
    <m/>
  </r>
  <r>
    <s v="30"/>
    <x v="1"/>
    <x v="0"/>
    <s v="001"/>
    <s v="Z1F0000700"/>
    <s v="1136"/>
    <s v="FC"/>
    <s v="00094720-00094772"/>
    <s v=""/>
    <s v=""/>
    <s v=""/>
    <s v=""/>
    <n v="0"/>
    <s v=""/>
    <s v="VENTAS NO CONTRIBUYENTES"/>
    <s v=""/>
    <n v="45056356.249999993"/>
    <n v="0"/>
    <n v="39992571.409999996"/>
    <m/>
    <s v="-"/>
    <m/>
    <n v="4060324.86"/>
    <s v="-"/>
    <n v="649651.98"/>
    <n v="0"/>
    <s v="-"/>
    <n v="0"/>
    <n v="327600"/>
    <s v="8"/>
    <n v="26208"/>
  </r>
  <r>
    <s v="31"/>
    <x v="1"/>
    <x v="1"/>
    <s v="001"/>
    <s v="Z1F0017854"/>
    <s v="0050"/>
    <s v="FC"/>
    <s v="001002858-001002927"/>
    <s v=""/>
    <s v=""/>
    <s v=""/>
    <s v=""/>
    <n v="0"/>
    <s v=""/>
    <s v="VENTAS NO CONTRIBUYENTES"/>
    <s v=""/>
    <n v="69775360.524799973"/>
    <n v="0"/>
    <n v="49180928.676999979"/>
    <n v="0"/>
    <s v="-"/>
    <n v="0"/>
    <n v="17601317.110199995"/>
    <s v="16"/>
    <n v="2816210.7375999992"/>
    <n v="0"/>
    <s v="-"/>
    <n v="0"/>
    <n v="163800"/>
    <s v="8"/>
    <n v="13104"/>
  </r>
  <r>
    <s v="32"/>
    <x v="1"/>
    <x v="0"/>
    <s v="002"/>
    <s v="Z1B8050002"/>
    <s v="1471"/>
    <s v="FC"/>
    <s v="00151068-00151110"/>
    <s v=""/>
    <s v=""/>
    <s v=""/>
    <s v=""/>
    <n v="0"/>
    <s v=""/>
    <s v="VENTAS NO CONTRIBUYENTES"/>
    <s v=""/>
    <n v="67789375.460000008"/>
    <n v="0"/>
    <n v="50158964.170000002"/>
    <m/>
    <s v="-"/>
    <m/>
    <n v="15198630.42"/>
    <s v="-"/>
    <n v="2431780.87"/>
    <n v="0"/>
    <s v="-"/>
    <n v="0"/>
    <m/>
    <s v="8"/>
    <m/>
  </r>
  <r>
    <s v="33"/>
    <x v="1"/>
    <x v="0"/>
    <s v="002"/>
    <s v="Z1B8050149"/>
    <s v="1398"/>
    <s v="FC"/>
    <s v="00187012-00187067"/>
    <s v=""/>
    <s v=""/>
    <s v=""/>
    <s v=""/>
    <n v="0"/>
    <s v=""/>
    <s v="VENTAS NO CONTRIBUYENTES"/>
    <s v=""/>
    <n v="15755301.66"/>
    <n v="0"/>
    <n v="15755301.66"/>
    <m/>
    <s v="-"/>
    <m/>
    <m/>
    <s v="-"/>
    <m/>
    <n v="0"/>
    <s v="-"/>
    <n v="0"/>
    <m/>
    <s v="8"/>
    <m/>
  </r>
  <r>
    <s v="34"/>
    <x v="1"/>
    <x v="2"/>
    <s v="002"/>
    <s v="Z1F0008858"/>
    <s v="0496"/>
    <s v="FC"/>
    <s v="00074926-00074992"/>
    <s v=""/>
    <s v=""/>
    <s v=""/>
    <s v=""/>
    <n v="0"/>
    <s v=""/>
    <s v="VENTAS NO CONTRIBUYENTES"/>
    <s v=""/>
    <n v="17275037.545799997"/>
    <n v="0"/>
    <n v="15494643.619799996"/>
    <n v="0"/>
    <s v="-"/>
    <n v="0"/>
    <n v="1534822.3499999999"/>
    <s v="16"/>
    <n v="245571.576"/>
    <n v="0"/>
    <s v="-"/>
    <n v="0"/>
    <n v="0"/>
    <s v="-"/>
    <n v="0"/>
  </r>
  <r>
    <s v="35"/>
    <x v="1"/>
    <x v="2"/>
    <s v="002"/>
    <s v="Z1F0008858"/>
    <s v="0496"/>
    <s v="FC"/>
    <s v="00074993"/>
    <s v=""/>
    <s v=""/>
    <s v=""/>
    <s v=""/>
    <n v="0"/>
    <s v=""/>
    <s v="DORIVERO"/>
    <s v="V195555926"/>
    <n v="298333.09999999998"/>
    <n v="0"/>
    <n v="298333.09999999998"/>
    <n v="0"/>
    <s v="-"/>
    <n v="0"/>
    <n v="0"/>
    <s v="-"/>
    <n v="0"/>
    <n v="0"/>
    <s v="-"/>
    <n v="0"/>
    <n v="0"/>
    <s v="-"/>
    <n v="0"/>
  </r>
  <r>
    <s v="36"/>
    <x v="1"/>
    <x v="2"/>
    <s v="002"/>
    <s v="Z1F0008858"/>
    <s v="0496"/>
    <s v="FC"/>
    <s v="00074994-00075008"/>
    <s v=""/>
    <s v=""/>
    <s v=""/>
    <s v=""/>
    <n v="0"/>
    <s v=""/>
    <s v="VENTAS NO CONTRIBUYENTES"/>
    <s v=""/>
    <n v="3682193.5494000004"/>
    <n v="0"/>
    <n v="3098033.5458000004"/>
    <n v="0"/>
    <s v="-"/>
    <n v="0"/>
    <n v="503586.21"/>
    <s v="-"/>
    <n v="80573.793600000005"/>
    <n v="0"/>
    <s v="-"/>
    <n v="0"/>
    <n v="0"/>
    <s v="-"/>
    <n v="0"/>
  </r>
  <r>
    <s v="37"/>
    <x v="1"/>
    <x v="1"/>
    <s v="002"/>
    <s v="Z1F0017966"/>
    <s v="0048"/>
    <s v="FC"/>
    <s v="002001383"/>
    <s v=""/>
    <s v=""/>
    <s v=""/>
    <s v=""/>
    <n v="0"/>
    <s v=""/>
    <s v="FREDDY GONZALEZ"/>
    <s v="V5515573"/>
    <n v="3445273.4871999999"/>
    <n v="0"/>
    <n v="1897674.08"/>
    <n v="0"/>
    <s v="-"/>
    <n v="0"/>
    <n v="1334137.42"/>
    <s v="16"/>
    <n v="213461.9872"/>
    <n v="0"/>
    <s v="-"/>
    <n v="0"/>
    <n v="0"/>
    <s v="-"/>
    <n v="0"/>
  </r>
  <r>
    <s v="38"/>
    <x v="1"/>
    <x v="0"/>
    <s v="003"/>
    <s v="Z1B8051199"/>
    <s v="1555"/>
    <s v="FC"/>
    <s v="00172136-00172166"/>
    <s v=""/>
    <s v=""/>
    <s v=""/>
    <s v=""/>
    <n v="0"/>
    <s v=""/>
    <s v="VENTAS NO CONTRIBUYENTES"/>
    <s v=""/>
    <n v="49901219.979999997"/>
    <n v="0"/>
    <n v="36958094.68"/>
    <m/>
    <s v="-"/>
    <m/>
    <n v="11157866.640000001"/>
    <s v="-"/>
    <n v="1785258.66"/>
    <n v="0"/>
    <s v="-"/>
    <n v="0"/>
    <m/>
    <s v="8"/>
    <m/>
  </r>
  <r>
    <s v="39"/>
    <x v="1"/>
    <x v="2"/>
    <s v="003"/>
    <s v="Z1F0008965"/>
    <s v="0491"/>
    <s v="FC"/>
    <s v="00074166-00074232"/>
    <s v=""/>
    <s v=""/>
    <s v=""/>
    <s v=""/>
    <n v="0"/>
    <s v=""/>
    <s v="VENTAS NO CONTRIBUYENTES"/>
    <s v=""/>
    <n v="18858981.455999997"/>
    <n v="0"/>
    <n v="17456995.247999996"/>
    <n v="0"/>
    <s v="-"/>
    <n v="0"/>
    <n v="1208608.7999999998"/>
    <s v="16"/>
    <n v="193377.408"/>
    <n v="0"/>
    <s v="-"/>
    <n v="0"/>
    <n v="0"/>
    <s v="-"/>
    <n v="0"/>
  </r>
  <r>
    <s v="40"/>
    <x v="1"/>
    <x v="1"/>
    <s v="003"/>
    <s v="Z1F0017848"/>
    <s v="0046"/>
    <s v="FC"/>
    <s v="003002270-003002308"/>
    <s v=""/>
    <s v=""/>
    <s v=""/>
    <s v=""/>
    <n v="0"/>
    <s v=""/>
    <s v="VENTAS NO CONTRIBUYENTES"/>
    <s v=""/>
    <n v="43117701.658299997"/>
    <n v="0"/>
    <n v="32319225.537900001"/>
    <n v="0"/>
    <s v="-"/>
    <n v="0"/>
    <n v="9156527.6899999976"/>
    <s v="16"/>
    <n v="1465044.4303999997"/>
    <n v="0"/>
    <s v="-"/>
    <n v="0"/>
    <n v="163800"/>
    <s v="8"/>
    <n v="13104"/>
  </r>
  <r>
    <s v="41"/>
    <x v="1"/>
    <x v="0"/>
    <s v="004"/>
    <s v="Z1B8050937"/>
    <s v="1395"/>
    <s v="FC"/>
    <s v="00142763-00142815"/>
    <s v=""/>
    <s v=""/>
    <s v=""/>
    <s v=""/>
    <n v="0"/>
    <s v=""/>
    <s v="VENTAS NO CONTRIBUYENTES"/>
    <s v=""/>
    <n v="77303775.280000001"/>
    <n v="0"/>
    <n v="63082389.740000002"/>
    <m/>
    <s v="-"/>
    <m/>
    <n v="12259815.119999999"/>
    <s v="-"/>
    <n v="1961570.42"/>
    <n v="0"/>
    <s v="-"/>
    <n v="0"/>
    <m/>
    <s v="8"/>
    <m/>
  </r>
  <r>
    <s v="42"/>
    <x v="1"/>
    <x v="1"/>
    <s v="004"/>
    <s v="Z1F0017963"/>
    <s v="0047"/>
    <s v="FC"/>
    <s v="004001401-004001419"/>
    <s v=""/>
    <s v=""/>
    <s v=""/>
    <s v=""/>
    <n v="0"/>
    <s v=""/>
    <s v="VENTAS NO CONTRIBUYENTES"/>
    <s v=""/>
    <n v="29152753.442499995"/>
    <n v="0"/>
    <n v="19567536.829299998"/>
    <n v="0"/>
    <s v="-"/>
    <n v="0"/>
    <n v="8263117.7700000005"/>
    <s v="16"/>
    <n v="1322098.8432"/>
    <n v="0"/>
    <s v="-"/>
    <n v="0"/>
    <n v="0"/>
    <s v="-"/>
    <n v="0"/>
  </r>
  <r>
    <s v="43"/>
    <x v="1"/>
    <x v="0"/>
    <s v="005"/>
    <s v="Z1B8050363"/>
    <s v="1549"/>
    <s v="FC"/>
    <s v="00152660-00152714"/>
    <s v=""/>
    <s v=""/>
    <s v=""/>
    <s v=""/>
    <n v="0"/>
    <s v=""/>
    <s v="VENTAS NO CONTRIBUYENTES"/>
    <s v=""/>
    <n v="67516195.879999995"/>
    <n v="0"/>
    <n v="52202413.049999997"/>
    <m/>
    <s v="-"/>
    <m/>
    <n v="13201536.92"/>
    <s v="-"/>
    <n v="2112245.91"/>
    <n v="0"/>
    <s v="-"/>
    <n v="0"/>
    <m/>
    <s v="8"/>
    <m/>
  </r>
  <r>
    <s v="44"/>
    <x v="1"/>
    <x v="1"/>
    <s v="005"/>
    <s v="Z1F0017998"/>
    <s v="0043"/>
    <s v="FC"/>
    <s v="005001516-005001535"/>
    <s v=""/>
    <s v=""/>
    <s v=""/>
    <s v=""/>
    <n v="0"/>
    <s v=""/>
    <s v="VENTAS NO CONTRIBUYENTES"/>
    <s v=""/>
    <n v="32088878.873399999"/>
    <n v="0"/>
    <n v="15498375.187400002"/>
    <n v="0"/>
    <s v="-"/>
    <n v="0"/>
    <n v="14302158.349999998"/>
    <s v="16"/>
    <n v="2288345.3359999997"/>
    <n v="0"/>
    <s v="-"/>
    <n v="0"/>
    <n v="0"/>
    <s v="-"/>
    <n v="0"/>
  </r>
  <r>
    <s v="45"/>
    <x v="1"/>
    <x v="0"/>
    <s v="006"/>
    <s v="Z1B8044815"/>
    <s v="1457"/>
    <s v="FC"/>
    <s v="00132669-00132702"/>
    <s v=""/>
    <s v=""/>
    <s v=""/>
    <s v=""/>
    <n v="0"/>
    <s v=""/>
    <s v="VENTAS NO CONTRIBUYENTES"/>
    <s v=""/>
    <n v="27009439.27"/>
    <n v="0"/>
    <n v="18505723.800000001"/>
    <m/>
    <s v="-"/>
    <m/>
    <n v="7330789.2000000002"/>
    <s v="-"/>
    <n v="1172926.27"/>
    <n v="0"/>
    <s v="-"/>
    <n v="0"/>
    <m/>
    <s v="8"/>
    <m/>
  </r>
  <r>
    <s v="46"/>
    <x v="1"/>
    <x v="0"/>
    <s v="007"/>
    <s v="Z1B8050013"/>
    <s v="1514"/>
    <s v="FC"/>
    <s v="00160356-00160397"/>
    <s v=""/>
    <s v=""/>
    <s v=""/>
    <s v=""/>
    <n v="0"/>
    <s v=""/>
    <s v="VENTAS NO CONTRIBUYENTES"/>
    <s v=""/>
    <n v="88820176.620000005"/>
    <n v="0"/>
    <n v="67377088.430000007"/>
    <m/>
    <s v="-"/>
    <m/>
    <n v="18485420.850000001"/>
    <s v="-"/>
    <n v="2957667.34"/>
    <n v="0"/>
    <s v="-"/>
    <n v="0"/>
    <m/>
    <s v="8"/>
    <m/>
  </r>
  <r>
    <s v="47"/>
    <x v="1"/>
    <x v="0"/>
    <s v="008"/>
    <s v="Z1B8050003"/>
    <s v="1468"/>
    <s v="FC"/>
    <s v="00159692-00159748"/>
    <s v=""/>
    <s v=""/>
    <s v=""/>
    <s v=""/>
    <n v="0"/>
    <s v=""/>
    <s v="VENTAS NO CONTRIBUYENTES"/>
    <s v=""/>
    <n v="55931653.75"/>
    <n v="0"/>
    <n v="35743509.719999999"/>
    <m/>
    <s v="-"/>
    <m/>
    <n v="17403572.440000001"/>
    <s v="-"/>
    <n v="2784571.59"/>
    <n v="0"/>
    <s v="-"/>
    <n v="0"/>
    <m/>
    <s v="8"/>
    <m/>
  </r>
  <r>
    <s v="48"/>
    <x v="1"/>
    <x v="0"/>
    <s v="009"/>
    <s v="Z1B8014458"/>
    <s v="1465"/>
    <s v="FC"/>
    <s v="00166385-00166422"/>
    <s v=""/>
    <s v=""/>
    <s v=""/>
    <s v=""/>
    <n v="0"/>
    <s v=""/>
    <s v="VENTAS NO CONTRIBUYENTES"/>
    <s v=""/>
    <n v="53977454.11999999"/>
    <n v="0"/>
    <n v="36578844.729999997"/>
    <m/>
    <s v="-"/>
    <m/>
    <n v="14998801.199999999"/>
    <s v="-"/>
    <n v="2399808.19"/>
    <n v="0"/>
    <s v="-"/>
    <n v="0"/>
    <m/>
    <s v="8"/>
    <m/>
  </r>
  <r>
    <s v="49"/>
    <x v="1"/>
    <x v="0"/>
    <s v="010"/>
    <s v="Z1F0000341"/>
    <s v="0989"/>
    <s v="FC"/>
    <s v="00066205-00066241"/>
    <s v=""/>
    <s v=""/>
    <s v=""/>
    <s v=""/>
    <n v="0"/>
    <s v=""/>
    <s v="VENTAS NO CONTRIBUYENTES"/>
    <s v=""/>
    <n v="43040970.770000003"/>
    <n v="0"/>
    <n v="33559513.289999999"/>
    <m/>
    <s v="-"/>
    <m/>
    <n v="8173670.2400000002"/>
    <s v="-"/>
    <n v="1307787.24"/>
    <n v="0"/>
    <s v="-"/>
    <n v="0"/>
    <m/>
    <s v="8"/>
    <m/>
  </r>
  <r>
    <s v="50"/>
    <x v="1"/>
    <x v="0"/>
    <s v="011"/>
    <s v="Z1F0004616"/>
    <s v="0371"/>
    <s v="FC"/>
    <s v="00058620-00058700"/>
    <s v=""/>
    <s v=""/>
    <s v=""/>
    <s v=""/>
    <n v="0"/>
    <s v=""/>
    <s v="VENTAS NO CONTRIBUYENTES"/>
    <s v=""/>
    <n v="23632986.753899999"/>
    <n v="0"/>
    <n v="21666926.454699997"/>
    <n v="0"/>
    <s v="-"/>
    <n v="0"/>
    <n v="1542376.12"/>
    <s v="-"/>
    <n v="246780.17920000001"/>
    <n v="0"/>
    <s v="-"/>
    <n v="0"/>
    <n v="163800"/>
    <s v="8"/>
    <n v="13104"/>
  </r>
  <r>
    <s v="51"/>
    <x v="1"/>
    <x v="0"/>
    <s v="012"/>
    <s v="Z1B8038506"/>
    <s v="1320"/>
    <s v="FC"/>
    <s v="00068828-00068857"/>
    <s v=""/>
    <s v=""/>
    <s v=""/>
    <s v=""/>
    <n v="0"/>
    <s v=""/>
    <s v="VENTAS NO CONTRIBUYENTES"/>
    <s v=""/>
    <n v="11122153.25"/>
    <n v="0"/>
    <n v="3558997.3000000003"/>
    <m/>
    <s v="-"/>
    <m/>
    <n v="6519962.0300000003"/>
    <s v="-"/>
    <n v="1043193.9199999999"/>
    <n v="0"/>
    <s v="-"/>
    <n v="0"/>
    <m/>
    <s v="8"/>
    <m/>
  </r>
  <r>
    <s v="52"/>
    <x v="1"/>
    <x v="0"/>
    <s v="013"/>
    <s v="Z1B8050578"/>
    <s v="1279"/>
    <s v="FC"/>
    <s v="00127657-00127699"/>
    <s v=""/>
    <s v=""/>
    <s v=""/>
    <s v=""/>
    <n v="0"/>
    <s v=""/>
    <s v="VENTAS NO CONTRIBUYENTES"/>
    <s v=""/>
    <n v="10775610.609699998"/>
    <n v="0"/>
    <n v="8251329.5752999987"/>
    <n v="0"/>
    <s v="-"/>
    <n v="0"/>
    <n v="2176104.34"/>
    <s v="16"/>
    <n v="348176.69439999998"/>
    <n v="0"/>
    <s v="-"/>
    <n v="0"/>
    <n v="0"/>
    <s v="-"/>
    <n v="0"/>
  </r>
  <r>
    <s v="53"/>
    <x v="1"/>
    <x v="0"/>
    <s v="014"/>
    <s v="Z1F0000338"/>
    <s v="1160"/>
    <s v="FC"/>
    <s v="00047579-00047600"/>
    <s v=""/>
    <s v=""/>
    <s v=""/>
    <s v=""/>
    <n v="0"/>
    <s v=""/>
    <s v="VENTAS NO CONTRIBUYENTES"/>
    <s v=""/>
    <n v="10052682.33"/>
    <n v="0"/>
    <n v="9374165.6500000004"/>
    <m/>
    <s v="-"/>
    <m/>
    <n v="584928.17000000004"/>
    <s v="-"/>
    <n v="93588.51"/>
    <n v="0"/>
    <s v="-"/>
    <n v="0"/>
    <m/>
    <s v="8"/>
    <m/>
  </r>
  <r>
    <s v="54"/>
    <x v="1"/>
    <x v="0"/>
    <s v="015"/>
    <s v="Z1B8050356"/>
    <s v="1292"/>
    <s v="FC"/>
    <s v="00082338-00082360"/>
    <s v=""/>
    <s v=""/>
    <s v=""/>
    <s v=""/>
    <n v="0"/>
    <s v=""/>
    <s v="VENTAS NO CONTRIBUYENTES"/>
    <s v=""/>
    <n v="29835052.98"/>
    <n v="0"/>
    <n v="16207367.390000001"/>
    <m/>
    <s v="-"/>
    <m/>
    <n v="11748004.82"/>
    <s v="-"/>
    <n v="1879680.77"/>
    <n v="0"/>
    <s v="-"/>
    <n v="0"/>
    <m/>
    <s v="8"/>
    <m/>
  </r>
  <r>
    <s v="55"/>
    <x v="2"/>
    <x v="0"/>
    <s v="001"/>
    <s v="Z1F0000700"/>
    <s v="1137"/>
    <s v="FC"/>
    <s v="00094773-00094829"/>
    <s v=""/>
    <s v=""/>
    <s v=""/>
    <s v=""/>
    <n v="0"/>
    <s v=""/>
    <s v="VENTAS NO CONTRIBUYENTES"/>
    <s v=""/>
    <n v="87156090.320000008"/>
    <n v="0"/>
    <n v="56425951.710000001"/>
    <m/>
    <s v="-"/>
    <m/>
    <n v="26491498.800000001"/>
    <s v="16"/>
    <n v="4238639.8099999996"/>
    <n v="0"/>
    <s v="-"/>
    <n v="0"/>
    <m/>
    <s v="-"/>
    <m/>
  </r>
  <r>
    <s v="56"/>
    <x v="2"/>
    <x v="1"/>
    <s v="001"/>
    <s v="Z1F0017854"/>
    <s v="0051"/>
    <s v="FC"/>
    <s v="001002928-001002991"/>
    <s v=""/>
    <s v=""/>
    <s v=""/>
    <s v=""/>
    <n v="0"/>
    <s v=""/>
    <s v="VENTAS NO CONTRIBUYENTES"/>
    <s v=""/>
    <n v="119284543.09309998"/>
    <n v="0"/>
    <n v="88625460.690999985"/>
    <n v="0"/>
    <s v="-"/>
    <n v="0"/>
    <n v="26430243.449999999"/>
    <s v="16"/>
    <n v="4228838.9521000003"/>
    <n v="0"/>
    <s v="-"/>
    <n v="0"/>
    <n v="0"/>
    <s v="-"/>
    <n v="0"/>
  </r>
  <r>
    <s v="57"/>
    <x v="2"/>
    <x v="0"/>
    <s v="002"/>
    <s v="Z1B8050002"/>
    <s v="1472"/>
    <s v="FC"/>
    <s v="00151112-00151151"/>
    <s v=""/>
    <s v=""/>
    <s v=""/>
    <s v=""/>
    <n v="0"/>
    <s v=""/>
    <s v="VENTAS NO CONTRIBUYENTES"/>
    <s v=""/>
    <n v="64001175.479999997"/>
    <n v="0"/>
    <n v="45582889.729999997"/>
    <m/>
    <s v="-"/>
    <m/>
    <n v="15877832.539999999"/>
    <s v="16"/>
    <n v="2540453.21"/>
    <n v="0"/>
    <s v="-"/>
    <n v="0"/>
    <m/>
    <s v="-"/>
    <m/>
  </r>
  <r>
    <s v="58"/>
    <x v="2"/>
    <x v="0"/>
    <s v="002"/>
    <s v="Z1B8050149"/>
    <s v="1399"/>
    <s v="FC"/>
    <s v="00187068-00187121"/>
    <s v=""/>
    <s v=""/>
    <s v=""/>
    <s v=""/>
    <n v="0"/>
    <s v=""/>
    <s v="VENTAS NO CONTRIBUYENTES"/>
    <s v=""/>
    <n v="11700205.609999999"/>
    <n v="0"/>
    <n v="11700205.609999999"/>
    <m/>
    <s v="-"/>
    <m/>
    <m/>
    <s v="16"/>
    <m/>
    <n v="0"/>
    <s v="-"/>
    <n v="0"/>
    <m/>
    <s v="-"/>
    <m/>
  </r>
  <r>
    <s v="59"/>
    <x v="2"/>
    <x v="2"/>
    <s v="002"/>
    <s v="Z1F0008858"/>
    <s v="0497"/>
    <s v="FC"/>
    <s v="00075009-00075109"/>
    <s v=""/>
    <s v=""/>
    <s v=""/>
    <s v=""/>
    <n v="0"/>
    <s v=""/>
    <s v="VENTAS NO CONTRIBUYENTES"/>
    <s v=""/>
    <n v="32051251.700399991"/>
    <n v="0"/>
    <n v="27864052.25999999"/>
    <n v="0"/>
    <s v="-"/>
    <n v="0"/>
    <n v="3609654.6900000004"/>
    <s v="-"/>
    <n v="577544.75040000002"/>
    <n v="0"/>
    <s v="-"/>
    <n v="0"/>
    <n v="0"/>
    <s v="-"/>
    <n v="0"/>
  </r>
  <r>
    <s v="60"/>
    <x v="2"/>
    <x v="1"/>
    <s v="002"/>
    <s v="Z1F0017966"/>
    <s v="0050"/>
    <s v="FC"/>
    <s v="002001384-002001402"/>
    <s v=""/>
    <s v=""/>
    <s v=""/>
    <s v=""/>
    <n v="0"/>
    <s v=""/>
    <s v="VENTAS NO CONTRIBUYENTES"/>
    <s v=""/>
    <n v="25230094.854800001"/>
    <n v="0"/>
    <n v="13586279.01"/>
    <n v="0"/>
    <s v="-"/>
    <n v="0"/>
    <n v="10037772.279999999"/>
    <s v="-"/>
    <n v="1606043.5648000001"/>
    <n v="0"/>
    <s v="-"/>
    <n v="0"/>
    <n v="0"/>
    <s v="-"/>
    <n v="0"/>
  </r>
  <r>
    <s v="61"/>
    <x v="2"/>
    <x v="0"/>
    <s v="003"/>
    <s v="Z1B8051199"/>
    <s v="1556"/>
    <s v="FC"/>
    <s v="00172167-00172220"/>
    <s v=""/>
    <s v=""/>
    <s v=""/>
    <s v=""/>
    <n v="0"/>
    <s v=""/>
    <s v="VENTAS NO CONTRIBUYENTES"/>
    <s v=""/>
    <n v="84003949.999999985"/>
    <n v="0"/>
    <n v="62910107.68"/>
    <m/>
    <s v="-"/>
    <m/>
    <n v="18184346.829999998"/>
    <s v="16"/>
    <n v="2909495.49"/>
    <n v="0"/>
    <s v="-"/>
    <n v="0"/>
    <m/>
    <s v="-"/>
    <m/>
  </r>
  <r>
    <s v="62"/>
    <x v="2"/>
    <x v="2"/>
    <s v="003"/>
    <s v="Z1F0008965"/>
    <s v="0492"/>
    <s v="FC"/>
    <s v="00074233-00074310"/>
    <s v=""/>
    <s v=""/>
    <s v=""/>
    <s v=""/>
    <n v="0"/>
    <s v=""/>
    <s v="VENTAS NO CONTRIBUYENTES"/>
    <s v=""/>
    <n v="24076633.535599999"/>
    <n v="0"/>
    <n v="17997006.419999998"/>
    <n v="0"/>
    <s v="-"/>
    <n v="0"/>
    <n v="5088554.4100000011"/>
    <s v="16"/>
    <n v="814168.70559999999"/>
    <n v="0"/>
    <s v="-"/>
    <n v="0"/>
    <n v="163800"/>
    <s v="8"/>
    <n v="13104"/>
  </r>
  <r>
    <s v="63"/>
    <x v="2"/>
    <x v="1"/>
    <s v="003"/>
    <s v="Z1F0017848"/>
    <s v="0047"/>
    <s v="FC"/>
    <s v="003002309-003002312"/>
    <s v=""/>
    <s v=""/>
    <s v=""/>
    <s v=""/>
    <n v="0"/>
    <s v=""/>
    <s v="VENTAS NO CONTRIBUYENTES"/>
    <s v=""/>
    <n v="2760671.3448000001"/>
    <n v="0"/>
    <n v="1815033.8"/>
    <n v="0"/>
    <s v="-"/>
    <n v="0"/>
    <n v="815204.78"/>
    <s v="16"/>
    <n v="130432.7648"/>
    <n v="0"/>
    <s v="-"/>
    <n v="0"/>
    <n v="0"/>
    <s v="-"/>
    <n v="0"/>
  </r>
  <r>
    <s v="64"/>
    <x v="2"/>
    <x v="1"/>
    <s v="003"/>
    <s v="Z1F0017848"/>
    <s v="0047"/>
    <s v="FC"/>
    <s v="003002313"/>
    <s v=""/>
    <s v=""/>
    <s v=""/>
    <s v=""/>
    <n v="0"/>
    <s v=""/>
    <s v="DOMENICO DELMELO"/>
    <s v="V065562878"/>
    <n v="3067538.1708"/>
    <n v="0"/>
    <n v="2457041.33"/>
    <n v="526290.38"/>
    <s v="16"/>
    <n v="84206.460800000001"/>
    <n v="0"/>
    <s v="-"/>
    <n v="0"/>
    <n v="0"/>
    <s v="-"/>
    <n v="0"/>
    <n v="0"/>
    <s v="-"/>
    <n v="0"/>
  </r>
  <r>
    <s v="65"/>
    <x v="2"/>
    <x v="1"/>
    <s v="003"/>
    <s v="Z1F0017848"/>
    <s v="0047"/>
    <s v="FC"/>
    <s v="003002314-003002350"/>
    <s v=""/>
    <s v=""/>
    <s v=""/>
    <s v=""/>
    <n v="0"/>
    <s v=""/>
    <s v="VENTAS NO CONTRIBUYENTES"/>
    <s v=""/>
    <n v="49239147.320300013"/>
    <n v="0"/>
    <n v="35718971.554000005"/>
    <n v="0"/>
    <s v="-"/>
    <n v="0"/>
    <n v="11655323.936500004"/>
    <s v="-"/>
    <n v="1864851.8297999997"/>
    <n v="0"/>
    <s v="-"/>
    <n v="0"/>
    <n v="0"/>
    <s v="-"/>
    <n v="0"/>
  </r>
  <r>
    <s v="66"/>
    <x v="2"/>
    <x v="1"/>
    <s v="003"/>
    <s v="Z1F0017848"/>
    <s v="0047"/>
    <s v="FC"/>
    <s v="003002351"/>
    <s v=""/>
    <s v=""/>
    <s v=""/>
    <s v=""/>
    <n v="0"/>
    <s v=""/>
    <s v="DISTRIBUDORA IRUNMOLE C.A"/>
    <s v="J409154734"/>
    <n v="2243430.7952000001"/>
    <n v="0"/>
    <n v="972655.47"/>
    <n v="1095495.97"/>
    <s v="16"/>
    <n v="175279.35519999999"/>
    <n v="0"/>
    <s v="-"/>
    <n v="0"/>
    <n v="0"/>
    <s v="-"/>
    <n v="0"/>
    <n v="0"/>
    <s v="-"/>
    <n v="0"/>
  </r>
  <r>
    <s v="67"/>
    <x v="2"/>
    <x v="1"/>
    <s v="003"/>
    <s v="Z1F0017848"/>
    <s v="0047"/>
    <s v="FC"/>
    <s v="003002352-003002354"/>
    <s v=""/>
    <s v=""/>
    <s v=""/>
    <s v=""/>
    <n v="0"/>
    <s v=""/>
    <s v="VENTAS NO CONTRIBUYENTES"/>
    <s v=""/>
    <n v="3633730.2733999998"/>
    <n v="0"/>
    <n v="1796939.3049999999"/>
    <n v="0"/>
    <s v="-"/>
    <n v="0"/>
    <n v="1583440.49"/>
    <s v="-"/>
    <n v="253350.47839999999"/>
    <n v="0"/>
    <s v="-"/>
    <n v="0"/>
    <n v="0"/>
    <s v="-"/>
    <n v="0"/>
  </r>
  <r>
    <s v="68"/>
    <x v="2"/>
    <x v="1"/>
    <s v="003"/>
    <s v="Z1F0017848"/>
    <s v="0047"/>
    <s v="FC"/>
    <s v="003002355"/>
    <s v=""/>
    <s v=""/>
    <s v=""/>
    <s v=""/>
    <n v="0"/>
    <s v=""/>
    <s v="LEON RIVAS Y ASOCIADOS C.A."/>
    <s v="J311038078"/>
    <n v="3539185.7151983799"/>
    <n v="0"/>
    <n v="1603141.3999971"/>
    <n v="1669003.72000122"/>
    <s v="16"/>
    <n v="267040.59520005999"/>
    <n v="0"/>
    <s v="-"/>
    <n v="0"/>
    <n v="0"/>
    <s v="-"/>
    <n v="0"/>
    <n v="0"/>
    <s v="-"/>
    <n v="0"/>
  </r>
  <r>
    <s v="69"/>
    <x v="2"/>
    <x v="0"/>
    <s v="004"/>
    <s v="Z1B8050937"/>
    <s v="1396"/>
    <s v="FC"/>
    <s v="00142816-00142866"/>
    <s v=""/>
    <s v=""/>
    <s v=""/>
    <s v=""/>
    <n v="0"/>
    <s v=""/>
    <s v="VENTAS NO CONTRIBUYENTES"/>
    <s v=""/>
    <n v="52311310.880000003"/>
    <n v="0"/>
    <n v="38969710.799999997"/>
    <m/>
    <s v="-"/>
    <m/>
    <n v="11501379.380000001"/>
    <s v="16"/>
    <n v="1840220.7"/>
    <n v="0"/>
    <s v="-"/>
    <n v="0"/>
    <m/>
    <s v="-"/>
    <m/>
  </r>
  <r>
    <s v="70"/>
    <x v="2"/>
    <x v="0"/>
    <s v="005"/>
    <s v="Z1B8050363"/>
    <s v="1550"/>
    <s v="FC"/>
    <s v="00152715-00152771"/>
    <s v=""/>
    <s v=""/>
    <s v=""/>
    <s v=""/>
    <n v="0"/>
    <s v=""/>
    <s v="VENTAS NO CONTRIBUYENTES"/>
    <s v=""/>
    <n v="83033250.25"/>
    <n v="0"/>
    <n v="61515351.390000001"/>
    <m/>
    <s v="-"/>
    <m/>
    <n v="18549912.809999999"/>
    <s v="16"/>
    <n v="2967986.05"/>
    <n v="0"/>
    <s v="-"/>
    <n v="0"/>
    <m/>
    <s v="-"/>
    <m/>
  </r>
  <r>
    <s v="71"/>
    <x v="2"/>
    <x v="1"/>
    <s v="005"/>
    <s v="Z1F0017998"/>
    <s v="0044"/>
    <s v="FC"/>
    <s v="005001536-005001592"/>
    <s v=""/>
    <s v=""/>
    <s v=""/>
    <s v=""/>
    <n v="0"/>
    <s v=""/>
    <s v="VENTAS NO CONTRIBUYENTES"/>
    <s v=""/>
    <n v="62071646.865999989"/>
    <n v="0"/>
    <n v="45013687.249999985"/>
    <n v="0"/>
    <s v="-"/>
    <n v="0"/>
    <n v="14705137.600000003"/>
    <s v="-"/>
    <n v="2352822.0160000003"/>
    <n v="0"/>
    <s v="-"/>
    <n v="0"/>
    <n v="0"/>
    <s v="-"/>
    <n v="0"/>
  </r>
  <r>
    <s v="72"/>
    <x v="2"/>
    <x v="0"/>
    <s v="006"/>
    <s v="Z1B8044815"/>
    <s v="1458"/>
    <s v="FC"/>
    <s v="00132703-00132736"/>
    <s v=""/>
    <s v=""/>
    <s v=""/>
    <s v=""/>
    <n v="0"/>
    <s v=""/>
    <s v="VENTAS NO CONTRIBUYENTES"/>
    <s v=""/>
    <n v="62704365.160000004"/>
    <n v="0"/>
    <n v="47460154.329999998"/>
    <m/>
    <s v="-"/>
    <m/>
    <n v="13141561.060000001"/>
    <s v="16"/>
    <n v="2102649.77"/>
    <n v="0"/>
    <s v="-"/>
    <n v="0"/>
    <m/>
    <s v="-"/>
    <m/>
  </r>
  <r>
    <s v="73"/>
    <x v="2"/>
    <x v="0"/>
    <s v="007"/>
    <s v="Z1B8050013"/>
    <s v="1515"/>
    <s v="FC"/>
    <s v="00160398-00160435"/>
    <s v=""/>
    <s v=""/>
    <s v=""/>
    <s v=""/>
    <n v="0"/>
    <s v=""/>
    <s v="VENTAS NO CONTRIBUYENTES"/>
    <s v=""/>
    <n v="56189978.729999997"/>
    <n v="0"/>
    <n v="40504963.350000001"/>
    <m/>
    <s v="-"/>
    <m/>
    <n v="13521564.98"/>
    <s v="16"/>
    <n v="2163450.4"/>
    <n v="0"/>
    <s v="-"/>
    <n v="0"/>
    <m/>
    <s v="-"/>
    <m/>
  </r>
  <r>
    <s v="74"/>
    <x v="2"/>
    <x v="0"/>
    <s v="008"/>
    <s v="Z1B8050003"/>
    <s v="1469"/>
    <s v="FC"/>
    <s v="00159749-00159816"/>
    <s v=""/>
    <s v=""/>
    <s v=""/>
    <s v=""/>
    <n v="0"/>
    <s v=""/>
    <s v="VENTAS NO CONTRIBUYENTES"/>
    <s v=""/>
    <n v="51274107.769999996"/>
    <n v="0"/>
    <n v="38237540.979999997"/>
    <m/>
    <s v="-"/>
    <m/>
    <n v="10987868.25"/>
    <s v="16"/>
    <n v="1758058.92"/>
    <n v="0"/>
    <s v="-"/>
    <n v="0"/>
    <n v="269110.76"/>
    <s v="-"/>
    <n v="21528.86"/>
  </r>
  <r>
    <s v="75"/>
    <x v="2"/>
    <x v="0"/>
    <s v="009"/>
    <s v="Z1B8014458"/>
    <s v="1466"/>
    <s v="FC"/>
    <s v="00166423-00166445"/>
    <s v=""/>
    <s v=""/>
    <s v=""/>
    <s v=""/>
    <n v="0"/>
    <s v=""/>
    <s v="VENTAS NO CONTRIBUYENTES"/>
    <s v=""/>
    <n v="30280146.530000001"/>
    <n v="0"/>
    <n v="22434110.120000001"/>
    <m/>
    <s v="-"/>
    <m/>
    <n v="6763824.4900000002"/>
    <s v="16"/>
    <n v="1082211.92"/>
    <n v="0"/>
    <s v="-"/>
    <n v="0"/>
    <m/>
    <s v="-"/>
    <m/>
  </r>
  <r>
    <s v="76"/>
    <x v="2"/>
    <x v="0"/>
    <s v="010"/>
    <s v="Z1F0000341"/>
    <s v="0990"/>
    <s v="FC"/>
    <s v="00066242-00066270"/>
    <s v=""/>
    <s v=""/>
    <s v=""/>
    <s v=""/>
    <n v="0"/>
    <s v=""/>
    <s v="VENTAS NO CONTRIBUYENTES"/>
    <s v=""/>
    <n v="58043234.049999997"/>
    <n v="0"/>
    <n v="36770197.649999999"/>
    <m/>
    <s v="-"/>
    <m/>
    <n v="18338824.48"/>
    <s v="16"/>
    <n v="2934211.92"/>
    <n v="0"/>
    <s v="-"/>
    <n v="0"/>
    <m/>
    <s v="-"/>
    <m/>
  </r>
  <r>
    <s v="77"/>
    <x v="2"/>
    <x v="0"/>
    <s v="010"/>
    <s v="Z1F0000341"/>
    <s v="0990"/>
    <s v="NC"/>
    <m/>
    <s v="00000119"/>
    <s v=""/>
    <s v=""/>
    <s v=""/>
    <n v="0"/>
    <s v=""/>
    <s v="NOTA DE CREDITO"/>
    <s v=""/>
    <n v="-80409.45"/>
    <n v="0"/>
    <n v="-80409.45"/>
    <m/>
    <s v="-"/>
    <m/>
    <n v="0"/>
    <s v="16"/>
    <n v="0"/>
    <n v="0"/>
    <s v="-"/>
    <n v="0"/>
    <m/>
    <s v="-"/>
    <m/>
  </r>
  <r>
    <s v="78"/>
    <x v="2"/>
    <x v="0"/>
    <s v="011"/>
    <s v="Z1F0004616"/>
    <s v="0372"/>
    <s v="FC"/>
    <s v="00058701-00058801"/>
    <s v=""/>
    <s v=""/>
    <s v=""/>
    <s v=""/>
    <n v="0"/>
    <s v=""/>
    <s v="VENTAS NO CONTRIBUYENTES"/>
    <s v=""/>
    <n v="28068651.349000003"/>
    <n v="0"/>
    <n v="25705709.425000004"/>
    <n v="0"/>
    <s v="-"/>
    <n v="0"/>
    <n v="2037018.9"/>
    <s v="16"/>
    <n v="325923.02399999998"/>
    <n v="0"/>
    <s v="-"/>
    <n v="0"/>
    <n v="0"/>
    <s v="-"/>
    <n v="0"/>
  </r>
  <r>
    <s v="79"/>
    <x v="2"/>
    <x v="0"/>
    <s v="012"/>
    <s v="Z1B8038506"/>
    <s v="1321"/>
    <s v="FC"/>
    <s v="00068857"/>
    <s v=""/>
    <s v=""/>
    <s v=""/>
    <s v=""/>
    <n v="0"/>
    <s v=""/>
    <s v="VENTAS NO CONTRIBUYENTES"/>
    <s v=""/>
    <n v="0"/>
    <n v="0"/>
    <n v="0"/>
    <m/>
    <s v="-"/>
    <m/>
    <n v="0"/>
    <s v="16"/>
    <n v="0"/>
    <n v="0"/>
    <s v="-"/>
    <n v="0"/>
    <m/>
    <s v="-"/>
    <m/>
  </r>
  <r>
    <s v="80"/>
    <x v="2"/>
    <x v="0"/>
    <s v="014"/>
    <s v="Z1F0000338"/>
    <s v="1161"/>
    <s v="FC"/>
    <s v="00047601-00047615"/>
    <s v=""/>
    <s v=""/>
    <s v=""/>
    <s v=""/>
    <n v="0"/>
    <s v=""/>
    <s v="VENTAS NO CONTRIBUYENTES"/>
    <s v=""/>
    <n v="8433962.8999999985"/>
    <n v="0"/>
    <n v="3818955.26"/>
    <m/>
    <s v="-"/>
    <m/>
    <n v="3978454.86"/>
    <s v="16"/>
    <n v="636552.78"/>
    <n v="0"/>
    <s v="-"/>
    <n v="0"/>
    <m/>
    <s v="-"/>
    <m/>
  </r>
  <r>
    <s v="81"/>
    <x v="2"/>
    <x v="0"/>
    <s v="015"/>
    <s v="Z1B8050356"/>
    <s v="1293"/>
    <s v="FC"/>
    <s v="00082361-00082398"/>
    <s v=""/>
    <s v=""/>
    <s v=""/>
    <s v=""/>
    <n v="0"/>
    <s v=""/>
    <s v="VENTAS NO CONTRIBUYENTES"/>
    <s v=""/>
    <n v="69007521.219999999"/>
    <n v="0"/>
    <n v="49877475.600000001"/>
    <m/>
    <m/>
    <m/>
    <n v="16491418.640000001"/>
    <m/>
    <n v="2638626.98"/>
    <n v="0"/>
    <s v="-"/>
    <n v="0"/>
    <m/>
    <s v="-"/>
    <m/>
  </r>
  <r>
    <s v="82"/>
    <x v="3"/>
    <x v="0"/>
    <s v="001"/>
    <s v="Z1F0000700"/>
    <s v="1138"/>
    <s v="FC"/>
    <s v="00094830-00094874"/>
    <s v=""/>
    <s v=""/>
    <s v=""/>
    <s v=""/>
    <n v="0"/>
    <s v=""/>
    <s v="VENTAS NO CONTRIBUYENTES"/>
    <s v=""/>
    <n v="66820418.210000001"/>
    <n v="0"/>
    <n v="52462498.200000003"/>
    <m/>
    <s v="-"/>
    <m/>
    <n v="12377517.25"/>
    <s v="-"/>
    <n v="1980402.76"/>
    <n v="0"/>
    <s v="-"/>
    <n v="0"/>
    <m/>
    <s v="-"/>
    <m/>
  </r>
  <r>
    <s v="83"/>
    <x v="3"/>
    <x v="1"/>
    <s v="001"/>
    <s v="Z1F0017854"/>
    <s v="0052"/>
    <s v="FC"/>
    <s v="001002992-001003036"/>
    <s v=""/>
    <s v=""/>
    <s v=""/>
    <s v=""/>
    <n v="0"/>
    <s v=""/>
    <s v="VENTAS NO CONTRIBUYENTES"/>
    <s v=""/>
    <n v="77236511.096601143"/>
    <n v="0"/>
    <n v="51665860.933201976"/>
    <n v="0"/>
    <s v="-"/>
    <n v="0"/>
    <n v="21793112.536699083"/>
    <s v="-"/>
    <n v="3486898.0059000808"/>
    <n v="0"/>
    <s v="-"/>
    <n v="0"/>
    <n v="269110.76"/>
    <s v="8"/>
    <n v="21528.860799999999"/>
  </r>
  <r>
    <s v="84"/>
    <x v="3"/>
    <x v="1"/>
    <s v="001"/>
    <s v="Z1F0017854"/>
    <s v="0052"/>
    <s v="FC"/>
    <s v="001003037"/>
    <s v=""/>
    <s v=""/>
    <s v=""/>
    <s v=""/>
    <n v="0"/>
    <s v=""/>
    <s v="DISTRIBUDORA IRUNMOLE C.A"/>
    <s v="J409154734"/>
    <n v="5503250.0467999997"/>
    <n v="0"/>
    <n v="4047565.1999999997"/>
    <n v="1254900.73"/>
    <s v="16"/>
    <n v="200784.11679999999"/>
    <n v="0"/>
    <s v="-"/>
    <n v="0"/>
    <n v="0"/>
    <s v="-"/>
    <n v="0"/>
    <n v="0"/>
    <s v="-"/>
    <n v="0"/>
  </r>
  <r>
    <s v="85"/>
    <x v="3"/>
    <x v="1"/>
    <s v="001"/>
    <s v="Z1F0017854"/>
    <s v="0052"/>
    <s v="FC"/>
    <s v="001003038-001003043"/>
    <s v=""/>
    <s v=""/>
    <s v=""/>
    <s v=""/>
    <n v="0"/>
    <s v=""/>
    <s v="VENTAS NO CONTRIBUYENTES"/>
    <s v=""/>
    <n v="3686761.5918000005"/>
    <n v="0"/>
    <n v="3424740.2350000003"/>
    <n v="0"/>
    <s v="-"/>
    <n v="0"/>
    <n v="225880.48"/>
    <s v="-"/>
    <n v="36140.876800000005"/>
    <n v="0"/>
    <s v="-"/>
    <n v="0"/>
    <n v="0"/>
    <s v="-"/>
    <n v="0"/>
  </r>
  <r>
    <s v="86"/>
    <x v="3"/>
    <x v="1"/>
    <s v="001"/>
    <s v="Z1F0017854"/>
    <s v="0052"/>
    <s v="FC"/>
    <s v="001003044"/>
    <s v=""/>
    <s v=""/>
    <s v=""/>
    <s v=""/>
    <n v="0"/>
    <s v=""/>
    <s v="COMERCIALIZADORA XABOM"/>
    <s v="J412346881"/>
    <n v="8416708.6373999994"/>
    <n v="0"/>
    <n v="4533372.4149999991"/>
    <n v="3347703.64"/>
    <s v="16"/>
    <n v="535632.58239999996"/>
    <n v="0"/>
    <s v="-"/>
    <n v="0"/>
    <n v="0"/>
    <s v="-"/>
    <n v="0"/>
    <n v="0"/>
    <s v="-"/>
    <n v="0"/>
  </r>
  <r>
    <s v="87"/>
    <x v="3"/>
    <x v="0"/>
    <s v="002"/>
    <s v="Z1B8050002"/>
    <s v="1473"/>
    <s v="FC"/>
    <s v="00151152-00151186"/>
    <s v=""/>
    <s v=""/>
    <s v=""/>
    <s v=""/>
    <n v="0"/>
    <s v=""/>
    <s v="VENTAS NO CONTRIBUYENTES"/>
    <s v=""/>
    <n v="69321454.370000005"/>
    <n v="0"/>
    <n v="49001726.57"/>
    <m/>
    <s v="-"/>
    <m/>
    <n v="17266455.329999998"/>
    <s v="-"/>
    <n v="2762632.85"/>
    <n v="0"/>
    <s v="-"/>
    <n v="0"/>
    <n v="269110.76"/>
    <s v="-"/>
    <n v="21528.86"/>
  </r>
  <r>
    <s v="88"/>
    <x v="3"/>
    <x v="0"/>
    <s v="002"/>
    <s v="Z1B8050149"/>
    <s v="1400"/>
    <s v="FC"/>
    <s v="00187122-00187189"/>
    <s v=""/>
    <s v=""/>
    <s v=""/>
    <s v=""/>
    <n v="0"/>
    <s v=""/>
    <s v="VENTAS NO CONTRIBUYENTES"/>
    <s v=""/>
    <n v="11817610.23"/>
    <n v="0"/>
    <n v="11817610.23"/>
    <m/>
    <s v="-"/>
    <m/>
    <m/>
    <s v="-"/>
    <m/>
    <n v="0"/>
    <s v="-"/>
    <n v="0"/>
    <m/>
    <s v="-"/>
    <m/>
  </r>
  <r>
    <s v="89"/>
    <x v="3"/>
    <x v="2"/>
    <s v="002"/>
    <s v="Z1F0008858"/>
    <s v="0498"/>
    <s v="FC"/>
    <s v="00075110-00075212"/>
    <s v=""/>
    <s v=""/>
    <s v=""/>
    <s v=""/>
    <n v="0"/>
    <s v=""/>
    <s v="VENTAS NO CONTRIBUYENTES"/>
    <s v=""/>
    <n v="25698696.881800003"/>
    <n v="0"/>
    <n v="22746932.465"/>
    <n v="0"/>
    <s v="-"/>
    <n v="0"/>
    <n v="2294073.1000000006"/>
    <s v="-"/>
    <n v="367051.696"/>
    <n v="0"/>
    <s v="-"/>
    <n v="0"/>
    <n v="269110.76"/>
    <s v="8"/>
    <n v="21528.860799999999"/>
  </r>
  <r>
    <s v="90"/>
    <x v="3"/>
    <x v="1"/>
    <s v="002"/>
    <s v="Z1F0017966"/>
    <s v="0051"/>
    <s v="FC"/>
    <s v="002001403-002001407"/>
    <s v=""/>
    <s v=""/>
    <s v=""/>
    <s v=""/>
    <n v="0"/>
    <s v=""/>
    <s v="VENTAS NO CONTRIBUYENTES"/>
    <s v=""/>
    <n v="10013346.9838"/>
    <n v="0"/>
    <n v="7213907.1750000007"/>
    <n v="0"/>
    <s v="-"/>
    <n v="0"/>
    <n v="2413310.1799999997"/>
    <s v="-"/>
    <n v="386129.62880000001"/>
    <n v="0"/>
    <s v="-"/>
    <n v="0"/>
    <n v="0"/>
    <s v="-"/>
    <n v="0"/>
  </r>
  <r>
    <s v="91"/>
    <x v="3"/>
    <x v="0"/>
    <s v="003"/>
    <s v="Z1B8051199"/>
    <s v="1557"/>
    <s v="FC"/>
    <s v="00172221-00172258"/>
    <s v=""/>
    <s v=""/>
    <s v=""/>
    <s v=""/>
    <n v="0"/>
    <s v=""/>
    <s v="VENTAS NO CONTRIBUYENTES"/>
    <s v=""/>
    <n v="39154145.25"/>
    <n v="0"/>
    <n v="29609621.940000001"/>
    <m/>
    <s v="-"/>
    <m/>
    <n v="8228037.3399999999"/>
    <s v="-"/>
    <n v="1316485.97"/>
    <n v="0"/>
    <s v="-"/>
    <n v="0"/>
    <m/>
    <s v="-"/>
    <m/>
  </r>
  <r>
    <s v="92"/>
    <x v="3"/>
    <x v="2"/>
    <s v="003"/>
    <s v="Z1F0008965"/>
    <s v="0493"/>
    <s v="FC"/>
    <s v="00074311-00074317"/>
    <s v=""/>
    <s v=""/>
    <s v=""/>
    <s v=""/>
    <n v="0"/>
    <s v=""/>
    <s v="VENTAS NO CONTRIBUYENTES"/>
    <s v=""/>
    <n v="1661688.4"/>
    <n v="0"/>
    <n v="1661688.4"/>
    <n v="0"/>
    <s v="-"/>
    <n v="0"/>
    <n v="0"/>
    <s v="-"/>
    <n v="0"/>
    <n v="0"/>
    <s v="-"/>
    <n v="0"/>
    <n v="0"/>
    <s v="-"/>
    <n v="0"/>
  </r>
  <r>
    <s v="93"/>
    <x v="3"/>
    <x v="2"/>
    <s v="003"/>
    <s v="Z1F0008965"/>
    <s v="0493"/>
    <s v="FC"/>
    <s v="00074318"/>
    <s v=""/>
    <s v=""/>
    <s v=""/>
    <s v=""/>
    <n v="0"/>
    <s v=""/>
    <s v="EDILSA MENDOZA"/>
    <s v="V156659183 "/>
    <n v="357028"/>
    <n v="0"/>
    <n v="357028"/>
    <n v="0"/>
    <s v="-"/>
    <n v="0"/>
    <n v="0"/>
    <s v="-"/>
    <n v="0"/>
    <n v="0"/>
    <s v="-"/>
    <n v="0"/>
    <n v="0"/>
    <s v="-"/>
    <n v="0"/>
  </r>
  <r>
    <s v="94"/>
    <x v="3"/>
    <x v="2"/>
    <s v="003"/>
    <s v="Z1F0008965"/>
    <s v="0493"/>
    <s v="FC"/>
    <s v="00074319-00074361"/>
    <s v=""/>
    <s v=""/>
    <s v=""/>
    <s v=""/>
    <n v="0"/>
    <s v=""/>
    <s v="VENTAS NO CONTRIBUYENTES"/>
    <s v=""/>
    <n v="12515244.525799999"/>
    <n v="0"/>
    <n v="11155434.375"/>
    <n v="0"/>
    <s v="-"/>
    <n v="0"/>
    <n v="1172250.1299999999"/>
    <s v="-"/>
    <n v="187560.0208"/>
    <n v="0"/>
    <s v="-"/>
    <n v="0"/>
    <n v="0"/>
    <s v="-"/>
    <n v="0"/>
  </r>
  <r>
    <s v="95"/>
    <x v="3"/>
    <x v="2"/>
    <s v="003"/>
    <s v="Z1F0008965"/>
    <s v="0493"/>
    <s v="FC"/>
    <s v="00074362"/>
    <s v=""/>
    <s v=""/>
    <s v=""/>
    <s v=""/>
    <n v="0"/>
    <s v=""/>
    <s v="RAY ORTIZ"/>
    <s v="V142113106 "/>
    <n v="197778"/>
    <n v="0"/>
    <n v="197778"/>
    <n v="0"/>
    <s v="-"/>
    <n v="0"/>
    <n v="0"/>
    <s v="-"/>
    <n v="0"/>
    <n v="0"/>
    <s v="-"/>
    <n v="0"/>
    <n v="0"/>
    <s v="-"/>
    <n v="0"/>
  </r>
  <r>
    <s v="96"/>
    <x v="3"/>
    <x v="2"/>
    <s v="003"/>
    <s v="Z1F0008965"/>
    <s v="0493"/>
    <s v="FC"/>
    <s v="00074363-00074417"/>
    <s v=""/>
    <s v=""/>
    <s v=""/>
    <s v=""/>
    <n v="0"/>
    <s v=""/>
    <s v="VENTAS NO CONTRIBUYENTES"/>
    <s v=""/>
    <n v="18070871.926599998"/>
    <n v="0"/>
    <n v="14983919.215799998"/>
    <n v="0"/>
    <s v="-"/>
    <n v="0"/>
    <n v="2661166.13"/>
    <s v="-"/>
    <n v="425786.5808"/>
    <n v="0"/>
    <s v="-"/>
    <n v="0"/>
    <n v="0"/>
    <s v="-"/>
    <n v="0"/>
  </r>
  <r>
    <s v="97"/>
    <x v="3"/>
    <x v="1"/>
    <s v="003"/>
    <s v="Z1F0017848"/>
    <s v="0048"/>
    <s v="FC"/>
    <s v="003002356-003002404"/>
    <s v=""/>
    <s v=""/>
    <s v=""/>
    <s v=""/>
    <n v="0"/>
    <s v=""/>
    <s v="VENTAS NO CONTRIBUYENTES"/>
    <s v=""/>
    <n v="59004658.083549991"/>
    <n v="0"/>
    <n v="33656351.689999983"/>
    <n v="0"/>
    <s v="-"/>
    <n v="0"/>
    <n v="21851988.270250004"/>
    <s v="-"/>
    <n v="3496318.1233000006"/>
    <n v="0"/>
    <s v="-"/>
    <n v="0"/>
    <n v="0"/>
    <s v="-"/>
    <n v="0"/>
  </r>
  <r>
    <s v="98"/>
    <x v="3"/>
    <x v="1"/>
    <s v="003"/>
    <s v="Z1F0017848"/>
    <s v="0048"/>
    <s v="FC"/>
    <s v="003002405"/>
    <s v=""/>
    <s v=""/>
    <s v=""/>
    <s v=""/>
    <n v="0"/>
    <s v=""/>
    <s v="UFS PROINT C.A"/>
    <s v="J405838400"/>
    <n v="8081083.1781000001"/>
    <n v="0"/>
    <n v="5899313.3200000003"/>
    <n v="1880836.0845999999"/>
    <s v="16"/>
    <n v="300933.77350000001"/>
    <n v="0"/>
    <s v="-"/>
    <n v="0"/>
    <n v="0"/>
    <s v="-"/>
    <n v="0"/>
    <n v="0"/>
    <s v="-"/>
    <n v="0"/>
  </r>
  <r>
    <s v="99"/>
    <x v="3"/>
    <x v="1"/>
    <s v="003"/>
    <s v="Z1F0017848"/>
    <s v="0048"/>
    <s v="FC"/>
    <s v="003002406-003002443"/>
    <s v=""/>
    <s v=""/>
    <s v=""/>
    <s v=""/>
    <n v="0"/>
    <s v=""/>
    <s v="VENTAS NO CONTRIBUYENTES"/>
    <s v=""/>
    <n v="34553081.706600003"/>
    <n v="0"/>
    <n v="26318120.41"/>
    <n v="0"/>
    <s v="-"/>
    <n v="0"/>
    <n v="7099104.5659999996"/>
    <s v="16"/>
    <n v="1135856.7305999999"/>
    <n v="0"/>
    <s v="-"/>
    <n v="0"/>
    <n v="0"/>
    <s v="-"/>
    <n v="0"/>
  </r>
  <r>
    <s v="100"/>
    <x v="3"/>
    <x v="1"/>
    <s v="003"/>
    <s v="Z1F0017848"/>
    <s v="0048"/>
    <s v="NC"/>
    <s v=""/>
    <s v="003000040"/>
    <s v=""/>
    <s v="003002391"/>
    <s v="23/7/2019"/>
    <n v="10350"/>
    <s v="VEN"/>
    <s v="RAQUEL MEJIAS"/>
    <s v="V12885519"/>
    <n v="-29345.665000000001"/>
    <n v="0"/>
    <n v="-29345.665000000001"/>
    <n v="0"/>
    <s v="-"/>
    <n v="0"/>
    <n v="0"/>
    <s v="-"/>
    <n v="0"/>
    <n v="0"/>
    <s v="-"/>
    <n v="0"/>
    <n v="0"/>
    <s v="-"/>
    <n v="0"/>
  </r>
  <r>
    <s v="101"/>
    <x v="3"/>
    <x v="0"/>
    <s v="004"/>
    <s v="Z1B8050937"/>
    <s v="1397"/>
    <s v="FC"/>
    <s v="00142867-00142904"/>
    <s v=""/>
    <s v=""/>
    <s v=""/>
    <s v=""/>
    <n v="0"/>
    <s v=""/>
    <s v="VENTAS NO CONTRIBUYENTES"/>
    <s v=""/>
    <n v="61005224.839999996"/>
    <n v="0"/>
    <n v="48412416.990000002"/>
    <m/>
    <s v="-"/>
    <m/>
    <n v="10855868.84"/>
    <s v="-"/>
    <n v="1736939.01"/>
    <n v="0"/>
    <s v="-"/>
    <n v="0"/>
    <m/>
    <s v="-"/>
    <m/>
  </r>
  <r>
    <s v="102"/>
    <x v="3"/>
    <x v="1"/>
    <s v="004"/>
    <s v="Z1F0017963"/>
    <s v="0049"/>
    <s v="FC"/>
    <s v="004001420"/>
    <s v=""/>
    <s v=""/>
    <s v=""/>
    <s v=""/>
    <n v="0"/>
    <s v=""/>
    <s v="TOYTEQ  MOTORS C.A"/>
    <s v="J306672354"/>
    <n v="257050"/>
    <n v="0"/>
    <n v="142500"/>
    <n v="98750"/>
    <s v="16"/>
    <n v="15800"/>
    <n v="0"/>
    <s v="-"/>
    <n v="0"/>
    <n v="0"/>
    <s v="-"/>
    <n v="0"/>
    <n v="0"/>
    <s v="-"/>
    <n v="0"/>
  </r>
  <r>
    <s v="103"/>
    <x v="3"/>
    <x v="1"/>
    <s v="004"/>
    <s v="Z1F0017963"/>
    <s v="0049"/>
    <s v="FC"/>
    <s v="004001421-004001442"/>
    <s v=""/>
    <s v=""/>
    <s v=""/>
    <s v=""/>
    <n v="0"/>
    <s v=""/>
    <s v="VENTAS NO CONTRIBUYENTES"/>
    <s v=""/>
    <n v="22548487.553600002"/>
    <n v="0"/>
    <n v="13952949.66"/>
    <n v="0"/>
    <s v="-"/>
    <n v="0"/>
    <n v="7409946.46"/>
    <s v="16"/>
    <n v="1185591.4336000001"/>
    <n v="0"/>
    <s v="-"/>
    <n v="0"/>
    <n v="0"/>
    <s v="-"/>
    <n v="0"/>
  </r>
  <r>
    <s v="104"/>
    <x v="3"/>
    <x v="0"/>
    <s v="005"/>
    <s v="Z1B8050363"/>
    <s v="1551"/>
    <s v="FC"/>
    <s v="00152772-00152811"/>
    <s v=""/>
    <s v=""/>
    <s v=""/>
    <s v=""/>
    <n v="0"/>
    <s v=""/>
    <s v="VENTAS NO CONTRIBUYENTES"/>
    <s v=""/>
    <n v="62474940.050000004"/>
    <n v="0"/>
    <n v="40490151.890000001"/>
    <m/>
    <s v="-"/>
    <m/>
    <n v="18952403.59"/>
    <s v="-"/>
    <n v="3032384.57"/>
    <n v="0"/>
    <s v="-"/>
    <n v="0"/>
    <m/>
    <s v="-"/>
    <m/>
  </r>
  <r>
    <s v="105"/>
    <x v="3"/>
    <x v="1"/>
    <s v="005"/>
    <s v="Z1F0017998"/>
    <s v="0045"/>
    <s v="FC"/>
    <s v="005001593-005001630"/>
    <s v=""/>
    <s v=""/>
    <s v=""/>
    <s v=""/>
    <n v="0"/>
    <s v=""/>
    <s v="VENTAS NO CONTRIBUYENTES"/>
    <s v=""/>
    <n v="39606304.921049997"/>
    <n v="0"/>
    <n v="26878724.57720001"/>
    <n v="0"/>
    <s v="-"/>
    <n v="0"/>
    <n v="10721500.623349998"/>
    <s v="-"/>
    <n v="1715440.0996999997"/>
    <n v="0"/>
    <s v="-"/>
    <n v="0"/>
    <n v="269110.76"/>
    <s v="8"/>
    <n v="21528.860799999999"/>
  </r>
  <r>
    <s v="106"/>
    <x v="3"/>
    <x v="0"/>
    <s v="006"/>
    <s v="Z1B8044815"/>
    <s v="1459"/>
    <s v="FC"/>
    <s v="00132737-00132773"/>
    <s v=""/>
    <s v=""/>
    <s v=""/>
    <s v=""/>
    <n v="0"/>
    <s v=""/>
    <s v="VENTAS NO CONTRIBUYENTES"/>
    <s v=""/>
    <n v="39534762.620000005"/>
    <n v="0"/>
    <n v="27210043.57"/>
    <m/>
    <s v="-"/>
    <m/>
    <n v="10624757.800000001"/>
    <s v="-"/>
    <n v="1699961.25"/>
    <n v="0"/>
    <s v="-"/>
    <n v="0"/>
    <m/>
    <s v="-"/>
    <m/>
  </r>
  <r>
    <s v="107"/>
    <x v="3"/>
    <x v="0"/>
    <s v="007"/>
    <s v="Z1B8050013"/>
    <s v="1516"/>
    <s v="FC"/>
    <s v="00160436-00160477"/>
    <s v=""/>
    <s v=""/>
    <s v=""/>
    <s v=""/>
    <n v="0"/>
    <s v=""/>
    <s v="VENTAS NO CONTRIBUYENTES"/>
    <s v=""/>
    <n v="59767813.459999993"/>
    <n v="0"/>
    <n v="40890195.259999998"/>
    <m/>
    <s v="-"/>
    <m/>
    <n v="16273808.789999999"/>
    <s v="-"/>
    <n v="2603809.41"/>
    <n v="0"/>
    <s v="-"/>
    <n v="0"/>
    <m/>
    <s v="-"/>
    <m/>
  </r>
  <r>
    <s v="108"/>
    <x v="3"/>
    <x v="0"/>
    <s v="008"/>
    <s v="Z1B8050003"/>
    <s v="1470"/>
    <s v="FC"/>
    <s v="00159817-00159864"/>
    <s v=""/>
    <s v=""/>
    <s v=""/>
    <s v=""/>
    <n v="0"/>
    <s v=""/>
    <s v="VENTAS NO CONTRIBUYENTES"/>
    <s v=""/>
    <n v="75050498.010000005"/>
    <n v="0"/>
    <n v="49620767.950000003"/>
    <m/>
    <s v="-"/>
    <m/>
    <n v="21922181.09"/>
    <s v="-"/>
    <n v="3507548.97"/>
    <n v="0"/>
    <s v="-"/>
    <n v="0"/>
    <m/>
    <s v="-"/>
    <m/>
  </r>
  <r>
    <s v="109"/>
    <x v="3"/>
    <x v="0"/>
    <s v="009"/>
    <s v="Z1B8014458"/>
    <s v="1467"/>
    <s v="FC"/>
    <s v="00166446-00166509"/>
    <s v=""/>
    <s v=""/>
    <s v=""/>
    <s v=""/>
    <n v="0"/>
    <s v=""/>
    <s v="VENTAS NO CONTRIBUYENTES"/>
    <s v=""/>
    <n v="62246154.449999996"/>
    <n v="0"/>
    <n v="45986068.619999997"/>
    <m/>
    <s v="-"/>
    <m/>
    <n v="14017315.369999999"/>
    <s v="-"/>
    <n v="2242770.46"/>
    <n v="0"/>
    <s v="-"/>
    <n v="0"/>
    <m/>
    <s v="-"/>
    <m/>
  </r>
  <r>
    <s v="110"/>
    <x v="3"/>
    <x v="0"/>
    <s v="010"/>
    <s v="Z1F0000341"/>
    <s v="0991"/>
    <s v="FC"/>
    <s v="00066271-00066318"/>
    <s v=""/>
    <s v=""/>
    <s v=""/>
    <s v=""/>
    <n v="0"/>
    <s v=""/>
    <s v="VENTAS NO CONTRIBUYENTES"/>
    <s v=""/>
    <n v="38149124.039999999"/>
    <n v="0"/>
    <n v="29969818.34"/>
    <m/>
    <s v="-"/>
    <m/>
    <n v="7051125.5999999996"/>
    <s v="-"/>
    <n v="1128180.1000000001"/>
    <n v="0"/>
    <s v="-"/>
    <n v="0"/>
    <m/>
    <s v="-"/>
    <m/>
  </r>
  <r>
    <s v="111"/>
    <x v="3"/>
    <x v="0"/>
    <s v="011"/>
    <s v="Z1F0004616"/>
    <s v="0373"/>
    <s v="FC"/>
    <s v="00058802-00058899"/>
    <s v=""/>
    <s v=""/>
    <s v=""/>
    <s v=""/>
    <n v="0"/>
    <s v=""/>
    <s v="VENTAS NO CONTRIBUYENTES"/>
    <s v=""/>
    <n v="26706749.634999994"/>
    <n v="0"/>
    <n v="24328762.974999994"/>
    <n v="0"/>
    <s v="-"/>
    <n v="0"/>
    <n v="2049988.5"/>
    <s v="-"/>
    <n v="327998.15999999997"/>
    <n v="0"/>
    <s v="-"/>
    <n v="0"/>
    <n v="0"/>
    <s v="-"/>
    <n v="0"/>
  </r>
  <r>
    <s v="112"/>
    <x v="3"/>
    <x v="0"/>
    <s v="012"/>
    <s v="Z1B8038506"/>
    <s v="1322"/>
    <s v="FC"/>
    <s v="00068858-00068877"/>
    <s v=""/>
    <s v=""/>
    <s v=""/>
    <s v=""/>
    <n v="0"/>
    <s v=""/>
    <s v="VENTAS NO CONTRIBUYENTES"/>
    <s v=""/>
    <n v="7251272.4700000007"/>
    <n v="0"/>
    <n v="2304768.59"/>
    <m/>
    <s v="-"/>
    <m/>
    <n v="4264227.4800000004"/>
    <s v="-"/>
    <n v="682276.4"/>
    <n v="0"/>
    <s v="-"/>
    <n v="0"/>
    <m/>
    <s v="-"/>
    <m/>
  </r>
  <r>
    <s v="113"/>
    <x v="3"/>
    <x v="0"/>
    <s v="013"/>
    <s v="Z1B8050578"/>
    <s v="1281"/>
    <s v="FC"/>
    <s v="00127700-00127738"/>
    <s v=""/>
    <s v=""/>
    <s v=""/>
    <s v=""/>
    <n v="0"/>
    <s v=""/>
    <s v="VENTAS NO CONTRIBUYENTES"/>
    <s v=""/>
    <n v="9588838.973600002"/>
    <n v="0"/>
    <n v="8701575.0300000012"/>
    <n v="0"/>
    <s v="-"/>
    <n v="0"/>
    <n v="764882.71"/>
    <s v="-"/>
    <n v="122381.23359999999"/>
    <n v="0"/>
    <s v="-"/>
    <n v="0"/>
    <n v="0"/>
    <s v="-"/>
    <n v="0"/>
  </r>
  <r>
    <s v="114"/>
    <x v="3"/>
    <x v="0"/>
    <s v="014"/>
    <s v="Z1F0000338"/>
    <s v="1462"/>
    <s v="FC"/>
    <s v="00047616-00047628"/>
    <s v=""/>
    <s v=""/>
    <s v=""/>
    <s v=""/>
    <n v="0"/>
    <s v=""/>
    <s v="VENTAS NO CONTRIBUYENTES"/>
    <s v=""/>
    <n v="2803141.9899999998"/>
    <n v="0"/>
    <n v="390592.55"/>
    <m/>
    <s v="-"/>
    <m/>
    <n v="2079784"/>
    <s v="-"/>
    <n v="332765.44"/>
    <n v="0"/>
    <s v="-"/>
    <n v="0"/>
    <m/>
    <s v="-"/>
    <m/>
  </r>
  <r>
    <s v="115"/>
    <x v="3"/>
    <x v="0"/>
    <s v="015"/>
    <s v="Z1B8050356"/>
    <s v="1294"/>
    <s v="FC"/>
    <s v="00082399-00082429"/>
    <s v=""/>
    <s v=""/>
    <s v=""/>
    <s v=""/>
    <n v="0"/>
    <s v=""/>
    <s v="VENTAS NO CONTRIBUYENTES"/>
    <s v=""/>
    <n v="64226199.159999996"/>
    <n v="0"/>
    <n v="49557609.659999996"/>
    <m/>
    <m/>
    <m/>
    <n v="12645335.779999999"/>
    <m/>
    <n v="2023253.72"/>
    <n v="0"/>
    <s v="-"/>
    <n v="0"/>
    <m/>
    <s v="-"/>
    <m/>
  </r>
  <r>
    <s v="116"/>
    <x v="4"/>
    <x v="0"/>
    <s v="001"/>
    <s v="Z1F0000700"/>
    <s v="1139"/>
    <s v="FC"/>
    <s v="00094875-00094902"/>
    <s v=""/>
    <s v=""/>
    <s v=""/>
    <s v=""/>
    <n v="0"/>
    <s v=""/>
    <s v="VENTAS NO CONTRIBUYENTES"/>
    <s v=""/>
    <n v="36498322.410000004"/>
    <n v="0"/>
    <n v="27299187.890000001"/>
    <m/>
    <s v="-"/>
    <m/>
    <n v="7930288.3799999999"/>
    <s v="-"/>
    <n v="1268846.1399999999"/>
    <n v="0"/>
    <s v="-"/>
    <n v="0"/>
    <m/>
    <s v="-"/>
    <m/>
  </r>
  <r>
    <s v="117"/>
    <x v="4"/>
    <x v="1"/>
    <s v="001"/>
    <s v="Z1F0017854"/>
    <s v="0053"/>
    <s v="FC"/>
    <s v="001003045-001003097"/>
    <s v=""/>
    <s v=""/>
    <s v=""/>
    <s v=""/>
    <n v="0"/>
    <s v=""/>
    <s v="VENTAS NO CONTRIBUYENTES"/>
    <s v=""/>
    <n v="58233111.531600013"/>
    <n v="0"/>
    <n v="38828858.752400011"/>
    <n v="0"/>
    <s v="-"/>
    <n v="0"/>
    <n v="16727804.120000001"/>
    <s v="16"/>
    <n v="2676448.6592000001"/>
    <n v="0"/>
    <s v="-"/>
    <n v="0"/>
    <n v="0"/>
    <s v="-"/>
    <n v="0"/>
  </r>
  <r>
    <s v="118"/>
    <x v="4"/>
    <x v="0"/>
    <s v="002"/>
    <s v="Z1B8050002"/>
    <s v="1474"/>
    <s v="FC"/>
    <s v="00151187-00151209"/>
    <s v=""/>
    <s v=""/>
    <s v=""/>
    <s v=""/>
    <n v="0"/>
    <s v=""/>
    <s v="VENTAS NO CONTRIBUYENTES"/>
    <s v=""/>
    <n v="44567450.110000007"/>
    <n v="0"/>
    <n v="31783106.260000002"/>
    <m/>
    <s v="-"/>
    <m/>
    <n v="11020986.08"/>
    <s v="-"/>
    <n v="1763357.77"/>
    <n v="0"/>
    <s v="-"/>
    <n v="0"/>
    <m/>
    <s v="-"/>
    <m/>
  </r>
  <r>
    <s v="119"/>
    <x v="4"/>
    <x v="0"/>
    <s v="002"/>
    <s v="Z1B8050149"/>
    <s v="1401"/>
    <s v="FC"/>
    <s v="00187190-00187198"/>
    <s v=""/>
    <s v=""/>
    <s v=""/>
    <s v=""/>
    <n v="0"/>
    <s v=""/>
    <s v="VENTAS NO CONTRIBUYENTES"/>
    <s v=""/>
    <n v="4691703.13"/>
    <n v="0"/>
    <n v="4691703.13"/>
    <m/>
    <s v="-"/>
    <m/>
    <m/>
    <s v="-"/>
    <m/>
    <n v="0"/>
    <s v="-"/>
    <n v="0"/>
    <m/>
    <s v="-"/>
    <m/>
  </r>
  <r>
    <s v="120"/>
    <x v="4"/>
    <x v="2"/>
    <s v="002"/>
    <s v="Z1F0008858"/>
    <s v="0499"/>
    <s v="FC"/>
    <s v="00075213-00075223"/>
    <s v=""/>
    <s v=""/>
    <s v=""/>
    <s v=""/>
    <n v="0"/>
    <s v=""/>
    <s v="VENTAS NO CONTRIBUYENTES"/>
    <s v=""/>
    <n v="2617328.1720000003"/>
    <n v="0"/>
    <n v="2111021"/>
    <n v="0"/>
    <s v="-"/>
    <n v="0"/>
    <n v="436471.7"/>
    <s v="-"/>
    <n v="69835.472000000009"/>
    <n v="0"/>
    <s v="-"/>
    <n v="0"/>
    <n v="0"/>
    <s v="-"/>
    <n v="0"/>
  </r>
  <r>
    <s v="121"/>
    <x v="4"/>
    <x v="2"/>
    <s v="002"/>
    <s v="Z1F0008858"/>
    <s v="0499"/>
    <s v="FC"/>
    <s v="00075224"/>
    <s v=""/>
    <s v=""/>
    <s v=""/>
    <s v=""/>
    <n v="0"/>
    <s v=""/>
    <s v="YERLI BELLO"/>
    <s v="V147586042"/>
    <n v="163408.285"/>
    <n v="0"/>
    <n v="163408.285"/>
    <n v="0"/>
    <s v="-"/>
    <n v="0"/>
    <n v="0"/>
    <s v="-"/>
    <n v="0"/>
    <n v="0"/>
    <s v="-"/>
    <n v="0"/>
    <n v="0"/>
    <s v="-"/>
    <n v="0"/>
  </r>
  <r>
    <s v="122"/>
    <x v="4"/>
    <x v="2"/>
    <s v="002"/>
    <s v="Z1F0008858"/>
    <s v="0499"/>
    <s v="FC"/>
    <s v="00075225-00075303"/>
    <s v=""/>
    <s v=""/>
    <s v=""/>
    <s v=""/>
    <n v="0"/>
    <s v=""/>
    <s v="VENTAS NO CONTRIBUYENTES"/>
    <s v=""/>
    <n v="26717376.910599995"/>
    <n v="0"/>
    <n v="24999423.684999995"/>
    <n v="0"/>
    <s v="-"/>
    <n v="0"/>
    <n v="1480994.1600000001"/>
    <s v="-"/>
    <n v="236959.0656"/>
    <n v="0"/>
    <s v="-"/>
    <n v="0"/>
    <n v="0"/>
    <s v="-"/>
    <n v="0"/>
  </r>
  <r>
    <s v="123"/>
    <x v="4"/>
    <x v="0"/>
    <s v="003"/>
    <s v="Z1B8051199"/>
    <s v="1558"/>
    <s v="FC"/>
    <s v="00172259-00172279"/>
    <s v=""/>
    <s v=""/>
    <s v=""/>
    <s v=""/>
    <n v="0"/>
    <s v=""/>
    <s v="VENTAS NO CONTRIBUYENTES"/>
    <s v=""/>
    <n v="42106560.160000004"/>
    <n v="0"/>
    <n v="32425318.07"/>
    <m/>
    <s v="-"/>
    <m/>
    <n v="8345898.3499999996"/>
    <s v="-"/>
    <n v="1335343.74"/>
    <n v="0"/>
    <s v="-"/>
    <n v="0"/>
    <m/>
    <s v="-"/>
    <m/>
  </r>
  <r>
    <s v="124"/>
    <x v="4"/>
    <x v="2"/>
    <s v="003"/>
    <s v="Z1F0008965"/>
    <s v="0494"/>
    <s v="FC"/>
    <s v="00074418-00074502"/>
    <s v=""/>
    <s v=""/>
    <s v=""/>
    <s v=""/>
    <n v="0"/>
    <s v=""/>
    <s v="VENTAS NO CONTRIBUYENTES"/>
    <s v=""/>
    <n v="20539173.888799999"/>
    <n v="0"/>
    <n v="19689770.059999999"/>
    <n v="0"/>
    <s v="-"/>
    <n v="0"/>
    <n v="732244.68"/>
    <s v="16"/>
    <n v="117159.1488"/>
    <n v="0"/>
    <s v="-"/>
    <n v="0"/>
    <n v="0"/>
    <s v="-"/>
    <n v="0"/>
  </r>
  <r>
    <s v="125"/>
    <x v="4"/>
    <x v="1"/>
    <s v="003"/>
    <s v="Z1F0017848"/>
    <s v="0049"/>
    <s v="FC"/>
    <s v="003002444-003002489"/>
    <s v=""/>
    <s v=""/>
    <s v=""/>
    <s v=""/>
    <n v="0"/>
    <s v=""/>
    <s v="VENTAS NO CONTRIBUYENTES"/>
    <s v=""/>
    <n v="68472703.766294777"/>
    <n v="0"/>
    <n v="39690522.996395729"/>
    <n v="0"/>
    <s v="-"/>
    <n v="0"/>
    <n v="24812224.801699601"/>
    <s v="-"/>
    <n v="3969955.9681994501"/>
    <n v="0"/>
    <s v="-"/>
    <n v="0"/>
    <n v="0"/>
    <s v="-"/>
    <n v="0"/>
  </r>
  <r>
    <s v="126"/>
    <x v="4"/>
    <x v="0"/>
    <s v="004"/>
    <s v="Z1B8050937"/>
    <s v="1398"/>
    <s v="FC"/>
    <s v="00142905-00142927"/>
    <s v=""/>
    <s v=""/>
    <s v=""/>
    <s v=""/>
    <n v="0"/>
    <s v=""/>
    <s v="VENTAS NO CONTRIBUYENTES"/>
    <s v=""/>
    <n v="44161050.270000003"/>
    <n v="0"/>
    <n v="30500354.84"/>
    <m/>
    <s v="-"/>
    <m/>
    <n v="11776461.58"/>
    <s v="-"/>
    <n v="1884233.85"/>
    <n v="0"/>
    <s v="-"/>
    <n v="0"/>
    <m/>
    <s v="-"/>
    <m/>
  </r>
  <r>
    <s v="127"/>
    <x v="4"/>
    <x v="1"/>
    <s v="004"/>
    <s v="Z1F0017963"/>
    <s v="0050"/>
    <s v="FC"/>
    <s v="004001443-004001470"/>
    <s v=""/>
    <s v=""/>
    <s v=""/>
    <s v=""/>
    <n v="0"/>
    <s v=""/>
    <s v="VENTAS NO CONTRIBUYENTES"/>
    <s v=""/>
    <n v="39787817.703949995"/>
    <n v="0"/>
    <n v="22023540.905000001"/>
    <n v="0"/>
    <s v="-"/>
    <n v="0"/>
    <n v="15063480.32595"/>
    <s v="-"/>
    <n v="2410156.8522000001"/>
    <n v="0"/>
    <s v="-"/>
    <n v="0"/>
    <n v="269110.76"/>
    <s v="8"/>
    <n v="21528.860799999999"/>
  </r>
  <r>
    <s v="128"/>
    <x v="4"/>
    <x v="0"/>
    <s v="005"/>
    <s v="Z1B8050363"/>
    <s v="1552"/>
    <s v="FC"/>
    <s v="00152812-00152852"/>
    <s v=""/>
    <s v=""/>
    <s v=""/>
    <s v=""/>
    <n v="0"/>
    <s v=""/>
    <s v="VENTAS NO CONTRIBUYENTES"/>
    <s v=""/>
    <n v="71080250.599999994"/>
    <n v="0"/>
    <n v="58008514.369999997"/>
    <m/>
    <s v="-"/>
    <m/>
    <n v="11018186.73"/>
    <s v="-"/>
    <n v="1762909.88"/>
    <n v="0"/>
    <s v="-"/>
    <n v="0"/>
    <n v="269110.76"/>
    <s v="-"/>
    <n v="21528.86"/>
  </r>
  <r>
    <s v="129"/>
    <x v="4"/>
    <x v="1"/>
    <s v="005"/>
    <s v="Z1F0017998"/>
    <s v="0046"/>
    <s v="FC"/>
    <s v="005001631-005001642"/>
    <s v=""/>
    <s v=""/>
    <s v=""/>
    <s v=""/>
    <n v="0"/>
    <s v=""/>
    <s v="VENTAS NO CONTRIBUYENTES"/>
    <s v=""/>
    <n v="17610947.555000003"/>
    <n v="0"/>
    <n v="12389278.326600002"/>
    <n v="0"/>
    <s v="-"/>
    <n v="0"/>
    <n v="4501438.99"/>
    <s v="16"/>
    <n v="720230.23840000003"/>
    <n v="0"/>
    <s v="-"/>
    <n v="0"/>
    <n v="0"/>
    <s v="-"/>
    <n v="0"/>
  </r>
  <r>
    <s v="130"/>
    <x v="4"/>
    <x v="1"/>
    <s v="005"/>
    <s v="Z1F0017998"/>
    <s v="0046"/>
    <s v="FC"/>
    <s v="005001643"/>
    <s v=""/>
    <s v=""/>
    <s v=""/>
    <s v=""/>
    <n v="0"/>
    <s v=""/>
    <s v="CORPORACION LENOTRE GOURMET C.A"/>
    <s v="J317391004"/>
    <n v="55341"/>
    <n v="0"/>
    <n v="55341"/>
    <n v="0"/>
    <s v="-"/>
    <n v="0"/>
    <n v="0"/>
    <s v="-"/>
    <n v="0"/>
    <n v="0"/>
    <s v="-"/>
    <n v="0"/>
    <n v="0"/>
    <s v="-"/>
    <n v="0"/>
  </r>
  <r>
    <s v="131"/>
    <x v="4"/>
    <x v="1"/>
    <s v="005"/>
    <s v="Z1F0017998"/>
    <s v="0046"/>
    <s v="FC"/>
    <s v="005001644-005001666"/>
    <s v=""/>
    <s v=""/>
    <s v=""/>
    <s v=""/>
    <n v="0"/>
    <s v=""/>
    <s v="VENTAS NO CONTRIBUYENTES"/>
    <s v=""/>
    <n v="37047264.181500003"/>
    <n v="0"/>
    <n v="25647745.735000003"/>
    <n v="0"/>
    <s v="-"/>
    <n v="0"/>
    <n v="9827171.0745999999"/>
    <s v="16"/>
    <n v="1572347.3719000004"/>
    <n v="0"/>
    <s v="-"/>
    <n v="0"/>
    <n v="0"/>
    <s v="-"/>
    <n v="0"/>
  </r>
  <r>
    <s v="132"/>
    <x v="4"/>
    <x v="0"/>
    <s v="006"/>
    <s v="Z1B8044815"/>
    <s v="1460"/>
    <s v="FC"/>
    <s v="00132774-00132821"/>
    <s v=""/>
    <s v=""/>
    <s v=""/>
    <s v=""/>
    <n v="0"/>
    <s v=""/>
    <s v="VENTAS NO CONTRIBUYENTES"/>
    <s v=""/>
    <n v="68272749.049999997"/>
    <n v="0"/>
    <n v="48476726.829999998"/>
    <m/>
    <s v="-"/>
    <m/>
    <n v="17065536.399999999"/>
    <s v="-"/>
    <n v="2730485.82"/>
    <n v="0"/>
    <s v="-"/>
    <n v="0"/>
    <m/>
    <s v="-"/>
    <m/>
  </r>
  <r>
    <s v="133"/>
    <x v="4"/>
    <x v="0"/>
    <s v="007"/>
    <s v="Z1B8050013"/>
    <s v="1517"/>
    <s v="FC"/>
    <s v="00160478-00160497"/>
    <s v=""/>
    <s v=""/>
    <s v=""/>
    <s v=""/>
    <n v="0"/>
    <s v=""/>
    <s v="VENTAS NO CONTRIBUYENTES"/>
    <s v=""/>
    <n v="28015384.479999997"/>
    <n v="0"/>
    <n v="22259789.449999999"/>
    <m/>
    <s v="-"/>
    <m/>
    <n v="4961719.8499999996"/>
    <s v="-"/>
    <n v="793875.18"/>
    <n v="0"/>
    <s v="-"/>
    <n v="0"/>
    <m/>
    <s v="-"/>
    <m/>
  </r>
  <r>
    <s v="134"/>
    <x v="4"/>
    <x v="0"/>
    <s v="008"/>
    <s v="Z1B8050003"/>
    <s v="1471"/>
    <s v="FC"/>
    <s v="00159865-00159882"/>
    <s v=""/>
    <s v=""/>
    <s v=""/>
    <s v=""/>
    <n v="0"/>
    <s v=""/>
    <s v="VENTAS NO CONTRIBUYENTES"/>
    <s v=""/>
    <n v="26712189.770000003"/>
    <n v="0"/>
    <n v="17414299.690000001"/>
    <m/>
    <s v="-"/>
    <m/>
    <n v="7764871.0899999999"/>
    <s v="-"/>
    <n v="1242379.3700000001"/>
    <n v="0"/>
    <s v="-"/>
    <n v="0"/>
    <n v="269110.76"/>
    <s v="-"/>
    <n v="21528.86"/>
  </r>
  <r>
    <s v="135"/>
    <x v="4"/>
    <x v="0"/>
    <s v="009"/>
    <s v="Z1B8014458"/>
    <s v="1468"/>
    <s v="FC"/>
    <s v="00166510-00166524"/>
    <s v=""/>
    <s v=""/>
    <s v=""/>
    <s v=""/>
    <n v="0"/>
    <s v=""/>
    <s v="VENTAS NO CONTRIBUYENTES"/>
    <s v=""/>
    <n v="21733775.939999998"/>
    <n v="0"/>
    <n v="15382432.26"/>
    <m/>
    <s v="-"/>
    <m/>
    <n v="5475296.2800000003"/>
    <s v="-"/>
    <n v="876047.4"/>
    <n v="0"/>
    <s v="-"/>
    <n v="0"/>
    <m/>
    <s v="-"/>
    <m/>
  </r>
  <r>
    <s v="136"/>
    <x v="4"/>
    <x v="0"/>
    <s v="010"/>
    <s v="Z1F0000341"/>
    <s v="0992"/>
    <s v="FC"/>
    <s v="00066319-00066335"/>
    <s v=""/>
    <s v=""/>
    <s v=""/>
    <s v=""/>
    <n v="0"/>
    <s v=""/>
    <s v="VENTAS NO CONTRIBUYENTES"/>
    <s v=""/>
    <n v="19315820.09"/>
    <n v="0"/>
    <n v="13986365.869999999"/>
    <m/>
    <s v="-"/>
    <m/>
    <n v="4594357.09"/>
    <s v="-"/>
    <n v="735097.13"/>
    <n v="0"/>
    <s v="-"/>
    <n v="0"/>
    <m/>
    <s v="-"/>
    <m/>
  </r>
  <r>
    <s v="137"/>
    <x v="4"/>
    <x v="0"/>
    <s v="011"/>
    <s v="Z1F0004616"/>
    <s v="0374"/>
    <s v="FC"/>
    <s v="00058900-00058977"/>
    <s v=""/>
    <s v=""/>
    <s v=""/>
    <s v=""/>
    <n v="0"/>
    <s v=""/>
    <s v="VENTAS NO CONTRIBUYENTES"/>
    <s v=""/>
    <n v="26137030.6182"/>
    <n v="0"/>
    <n v="24744445.607000001"/>
    <n v="0"/>
    <s v="-"/>
    <n v="0"/>
    <n v="1200504.3200000001"/>
    <s v="-"/>
    <n v="192080.6912"/>
    <n v="0"/>
    <s v="-"/>
    <n v="0"/>
    <n v="0"/>
    <s v="-"/>
    <n v="0"/>
  </r>
  <r>
    <s v="138"/>
    <x v="4"/>
    <x v="0"/>
    <s v="012"/>
    <s v="Z1B8038506"/>
    <s v="1323"/>
    <s v="FC"/>
    <s v="00068878-00068895"/>
    <s v=""/>
    <s v=""/>
    <s v=""/>
    <s v=""/>
    <n v="0"/>
    <s v=""/>
    <s v="VENTAS NO CONTRIBUYENTES"/>
    <s v=""/>
    <n v="22342194.370000001"/>
    <n v="0"/>
    <n v="9132465.1199999992"/>
    <m/>
    <s v="-"/>
    <m/>
    <n v="11387697.630000001"/>
    <s v="-"/>
    <n v="1822031.62"/>
    <n v="0"/>
    <s v="-"/>
    <n v="0"/>
    <m/>
    <s v="-"/>
    <m/>
  </r>
  <r>
    <s v="139"/>
    <x v="4"/>
    <x v="0"/>
    <s v="013"/>
    <s v="Z1B8050578"/>
    <s v="1282"/>
    <s v="FC"/>
    <s v="00127739-00127778"/>
    <s v=""/>
    <s v=""/>
    <s v=""/>
    <s v=""/>
    <n v="0"/>
    <s v=""/>
    <s v="VENTAS NO CONTRIBUYENTES"/>
    <s v=""/>
    <n v="11205253.579600001"/>
    <n v="0"/>
    <n v="10566863.17"/>
    <n v="0"/>
    <s v="-"/>
    <n v="0"/>
    <n v="550336.55999999994"/>
    <s v="-"/>
    <n v="88053.849600000001"/>
    <n v="0"/>
    <s v="-"/>
    <n v="0"/>
    <n v="0"/>
    <s v="-"/>
    <n v="0"/>
  </r>
  <r>
    <s v="140"/>
    <x v="4"/>
    <x v="0"/>
    <s v="014"/>
    <s v="Z1F0000338"/>
    <s v="1463"/>
    <s v="FC"/>
    <s v="00047629-00047630"/>
    <s v=""/>
    <s v=""/>
    <s v=""/>
    <s v=""/>
    <n v="0"/>
    <s v=""/>
    <s v="VENTAS NO CONTRIBUYENTES"/>
    <s v=""/>
    <n v="724950"/>
    <n v="0"/>
    <n v="624900"/>
    <m/>
    <s v="-"/>
    <m/>
    <n v="86250"/>
    <s v="-"/>
    <n v="13800"/>
    <n v="0"/>
    <s v="-"/>
    <n v="0"/>
    <m/>
    <s v="-"/>
    <m/>
  </r>
  <r>
    <s v="141"/>
    <x v="4"/>
    <x v="0"/>
    <s v="015"/>
    <s v="Z1B8050356"/>
    <s v="1295"/>
    <s v="FC"/>
    <s v="00082430-00082447"/>
    <s v=""/>
    <s v=""/>
    <s v=""/>
    <s v=""/>
    <n v="0"/>
    <s v=""/>
    <s v="VENTAS NO CONTRIBUYENTES"/>
    <s v=""/>
    <n v="33949460.869999997"/>
    <n v="0"/>
    <n v="26810512.25"/>
    <m/>
    <m/>
    <m/>
    <n v="6154266.0499999998"/>
    <m/>
    <n v="984682.57"/>
    <n v="0"/>
    <s v="-"/>
    <n v="0"/>
    <m/>
    <s v="-"/>
    <m/>
  </r>
  <r>
    <s v="142"/>
    <x v="5"/>
    <x v="0"/>
    <s v="001"/>
    <s v="Z1F0000700"/>
    <s v="1140"/>
    <s v="FC"/>
    <s v="00094903-00094976"/>
    <s v=""/>
    <s v=""/>
    <s v=""/>
    <s v=""/>
    <n v="0"/>
    <s v=""/>
    <s v="VENTAS NO CONTRIBUYENTES"/>
    <s v=""/>
    <n v="60365853.979999997"/>
    <n v="0"/>
    <n v="46079049"/>
    <m/>
    <s v="-"/>
    <m/>
    <n v="12316211.189999999"/>
    <s v="-"/>
    <n v="1970593.79"/>
    <n v="0"/>
    <s v="-"/>
    <n v="0"/>
    <m/>
    <s v="-"/>
    <m/>
  </r>
  <r>
    <s v="143"/>
    <x v="5"/>
    <x v="1"/>
    <s v="001"/>
    <s v="Z1F0017854"/>
    <s v="0054"/>
    <s v="FC"/>
    <s v="001003098-001003120"/>
    <s v=""/>
    <s v=""/>
    <s v=""/>
    <s v=""/>
    <n v="0"/>
    <s v=""/>
    <s v="VENTAS NO CONTRIBUYENTES"/>
    <s v=""/>
    <n v="48330125.27745001"/>
    <n v="0"/>
    <n v="35104205.465000004"/>
    <n v="0"/>
    <s v="-"/>
    <n v="0"/>
    <n v="11401655.010750001"/>
    <s v="16"/>
    <n v="1824264.8017"/>
    <n v="0"/>
    <s v="-"/>
    <n v="0"/>
    <n v="0"/>
    <s v="-"/>
    <n v="0"/>
  </r>
  <r>
    <s v="144"/>
    <x v="5"/>
    <x v="1"/>
    <s v="001"/>
    <s v="Z1F0017854"/>
    <s v="0054"/>
    <s v="FC"/>
    <s v="001003121"/>
    <s v=""/>
    <s v=""/>
    <s v=""/>
    <s v=""/>
    <n v="0"/>
    <s v=""/>
    <s v="FEDERACION CCN"/>
    <s v="J303383009"/>
    <n v="4157812.4051999999"/>
    <n v="0"/>
    <n v="3587786.7"/>
    <n v="491401.47"/>
    <s v="16"/>
    <n v="78624.235199999996"/>
    <n v="0"/>
    <s v="-"/>
    <n v="0"/>
    <n v="0"/>
    <s v="-"/>
    <n v="0"/>
    <n v="0"/>
    <s v="-"/>
    <n v="0"/>
  </r>
  <r>
    <s v="145"/>
    <x v="5"/>
    <x v="1"/>
    <s v="001"/>
    <s v="Z1F0017854"/>
    <s v="0054"/>
    <s v="FC"/>
    <s v="001003122-001003136"/>
    <s v=""/>
    <s v=""/>
    <s v=""/>
    <s v=""/>
    <n v="0"/>
    <s v=""/>
    <s v="VENTAS NO CONTRIBUYENTES"/>
    <s v=""/>
    <n v="34766081.143600002"/>
    <n v="0"/>
    <n v="16125336.489999998"/>
    <n v="0"/>
    <s v="-"/>
    <n v="0"/>
    <n v="16069607.460000001"/>
    <s v="16"/>
    <n v="2571137.1936000008"/>
    <n v="0"/>
    <s v="-"/>
    <n v="0"/>
    <n v="0"/>
    <s v="-"/>
    <n v="0"/>
  </r>
  <r>
    <s v="146"/>
    <x v="5"/>
    <x v="0"/>
    <s v="002"/>
    <s v="Z1B8050002"/>
    <s v="1475"/>
    <s v="FC"/>
    <s v="00151210-00151267"/>
    <s v=""/>
    <s v=""/>
    <s v=""/>
    <s v=""/>
    <n v="0"/>
    <s v=""/>
    <s v="VENTAS NO CONTRIBUYENTES"/>
    <s v=""/>
    <n v="63012155.980000004"/>
    <n v="0"/>
    <n v="47000005.729999997"/>
    <m/>
    <s v="-"/>
    <m/>
    <n v="13803577.800000001"/>
    <s v="-"/>
    <n v="2208572.4500000002"/>
    <n v="0"/>
    <s v="-"/>
    <n v="0"/>
    <m/>
    <s v="-"/>
    <m/>
  </r>
  <r>
    <s v="147"/>
    <x v="5"/>
    <x v="0"/>
    <s v="002"/>
    <s v="Z1B8050149"/>
    <s v="1402"/>
    <s v="FC"/>
    <s v="00187199-00187205"/>
    <s v=""/>
    <s v=""/>
    <s v=""/>
    <s v=""/>
    <n v="0"/>
    <s v=""/>
    <s v="VENTAS NO CONTRIBUYENTES"/>
    <s v=""/>
    <n v="936636.64"/>
    <n v="0"/>
    <n v="936636.64"/>
    <m/>
    <s v="-"/>
    <m/>
    <m/>
    <s v="-"/>
    <m/>
    <n v="0"/>
    <s v="-"/>
    <n v="0"/>
    <m/>
    <s v="-"/>
    <m/>
  </r>
  <r>
    <s v="148"/>
    <x v="5"/>
    <x v="2"/>
    <s v="002"/>
    <s v="Z1F0008858"/>
    <s v="0500"/>
    <s v="FC"/>
    <s v="00075304-00075393"/>
    <s v=""/>
    <s v=""/>
    <s v=""/>
    <s v=""/>
    <n v="0"/>
    <s v=""/>
    <s v="VENTAS NO CONTRIBUYENTES"/>
    <s v=""/>
    <n v="24573844.544399984"/>
    <n v="0"/>
    <n v="20934559.619999982"/>
    <n v="0"/>
    <s v="-"/>
    <n v="0"/>
    <n v="3137314.59"/>
    <s v="-"/>
    <n v="501970.33440000005"/>
    <n v="0"/>
    <s v="-"/>
    <n v="0"/>
    <n v="0"/>
    <s v="-"/>
    <n v="0"/>
  </r>
  <r>
    <s v="149"/>
    <x v="5"/>
    <x v="1"/>
    <s v="002"/>
    <s v="Z1F0017966"/>
    <s v="0053"/>
    <s v="FC"/>
    <s v="002001409-002001452"/>
    <s v=""/>
    <s v=""/>
    <s v=""/>
    <s v=""/>
    <n v="0"/>
    <s v=""/>
    <s v="VENTAS NO CONTRIBUYENTES"/>
    <s v=""/>
    <n v="78201100.260499313"/>
    <n v="0"/>
    <n v="49153477.930000074"/>
    <n v="0"/>
    <s v="-"/>
    <n v="0"/>
    <n v="25041053.733199082"/>
    <s v="-"/>
    <n v="4006568.5973001602"/>
    <n v="0"/>
    <s v="-"/>
    <n v="0"/>
    <n v="0"/>
    <s v="-"/>
    <n v="0"/>
  </r>
  <r>
    <s v="150"/>
    <x v="5"/>
    <x v="0"/>
    <s v="003"/>
    <s v="Z1B8051199"/>
    <s v="1559"/>
    <s v="FC"/>
    <s v="00172280-00172345"/>
    <s v=""/>
    <s v=""/>
    <s v=""/>
    <s v=""/>
    <n v="0"/>
    <s v=""/>
    <s v="VENTAS NO CONTRIBUYENTES"/>
    <s v=""/>
    <n v="78897374.739999995"/>
    <n v="0"/>
    <n v="56208742.409999996"/>
    <m/>
    <s v="-"/>
    <m/>
    <n v="19559165.800000001"/>
    <s v="-"/>
    <n v="3129466.53"/>
    <n v="0"/>
    <s v="-"/>
    <n v="0"/>
    <m/>
    <s v="-"/>
    <m/>
  </r>
  <r>
    <s v="151"/>
    <x v="5"/>
    <x v="2"/>
    <s v="003"/>
    <s v="Z1F0008965"/>
    <s v="0495"/>
    <s v="FC"/>
    <s v="00074503-00074577"/>
    <s v=""/>
    <s v=""/>
    <s v=""/>
    <s v=""/>
    <n v="0"/>
    <s v=""/>
    <s v="VENTAS NO CONTRIBUYENTES"/>
    <s v=""/>
    <n v="21714229.652199998"/>
    <n v="0"/>
    <n v="18405880.744999997"/>
    <n v="0"/>
    <s v="-"/>
    <n v="0"/>
    <n v="2852024.92"/>
    <s v="16"/>
    <n v="456323.98719999997"/>
    <n v="0"/>
    <s v="-"/>
    <n v="0"/>
    <n v="0"/>
    <s v="-"/>
    <n v="0"/>
  </r>
  <r>
    <s v="152"/>
    <x v="5"/>
    <x v="1"/>
    <s v="003"/>
    <s v="Z1F0017848"/>
    <s v="0050"/>
    <s v="FC"/>
    <s v="003002490-003002553"/>
    <s v=""/>
    <s v=""/>
    <s v=""/>
    <s v=""/>
    <n v="0"/>
    <s v=""/>
    <s v="VENTAS NO CONTRIBUYENTES"/>
    <s v=""/>
    <n v="106719349.69725001"/>
    <n v="0"/>
    <n v="73445429.363000005"/>
    <n v="0"/>
    <s v="-"/>
    <n v="0"/>
    <n v="28684414.081249997"/>
    <s v="16"/>
    <n v="4589506.2529999996"/>
    <n v="0"/>
    <s v="-"/>
    <n v="0"/>
    <n v="0"/>
    <s v="-"/>
    <n v="0"/>
  </r>
  <r>
    <s v="153"/>
    <x v="5"/>
    <x v="1"/>
    <s v="003"/>
    <s v="Z1F0017848"/>
    <s v="0050"/>
    <s v="FC"/>
    <s v="003002554"/>
    <s v=""/>
    <s v=""/>
    <s v=""/>
    <s v=""/>
    <n v="0"/>
    <s v=""/>
    <s v="FRANCIS"/>
    <s v="V114699292"/>
    <n v="1036852.5952"/>
    <n v="0"/>
    <n v="774954.5"/>
    <n v="225774.22"/>
    <s v="16"/>
    <n v="36123.875200000002"/>
    <n v="0"/>
    <s v="-"/>
    <n v="0"/>
    <n v="0"/>
    <s v="-"/>
    <n v="0"/>
    <n v="0"/>
    <s v="-"/>
    <n v="0"/>
  </r>
  <r>
    <s v="154"/>
    <x v="5"/>
    <x v="1"/>
    <s v="003"/>
    <s v="Z1F0017848"/>
    <s v="0050"/>
    <s v="FC"/>
    <s v="003002555-003002558"/>
    <s v=""/>
    <s v=""/>
    <s v=""/>
    <s v=""/>
    <n v="0"/>
    <s v=""/>
    <s v="VENTAS NO CONTRIBUYENTES"/>
    <s v=""/>
    <n v="13156898.772600001"/>
    <n v="0"/>
    <n v="5684560.5750000002"/>
    <n v="0"/>
    <s v="-"/>
    <n v="0"/>
    <n v="6441670.8600000003"/>
    <s v="16"/>
    <n v="1030667.3376"/>
    <n v="0"/>
    <s v="-"/>
    <n v="0"/>
    <n v="0"/>
    <s v="-"/>
    <n v="0"/>
  </r>
  <r>
    <s v="155"/>
    <x v="5"/>
    <x v="1"/>
    <s v="003"/>
    <s v="Z1F0017848"/>
    <s v="0050"/>
    <s v="NC"/>
    <s v=""/>
    <s v="003000041"/>
    <s v=""/>
    <s v="003002476"/>
    <s v="13/12/2018"/>
    <n v="649.6"/>
    <s v="VEN"/>
    <s v="BARBARA CARDOZO"/>
    <s v="V20754171"/>
    <n v="-175950"/>
    <n v="0"/>
    <n v="-175950"/>
    <n v="0"/>
    <s v="-"/>
    <n v="0"/>
    <n v="0"/>
    <s v="-"/>
    <n v="0"/>
    <n v="0"/>
    <s v="-"/>
    <n v="0"/>
    <n v="0"/>
    <s v="-"/>
    <n v="0"/>
  </r>
  <r>
    <s v="156"/>
    <x v="5"/>
    <x v="0"/>
    <s v="004"/>
    <s v="Z1B8050937"/>
    <s v="1399"/>
    <s v="FC"/>
    <s v="00142928-00142948"/>
    <s v=""/>
    <s v=""/>
    <s v=""/>
    <s v=""/>
    <n v="0"/>
    <s v=""/>
    <s v="VENTAS NO CONTRIBUYENTES"/>
    <s v=""/>
    <n v="55705397.300000004"/>
    <n v="0"/>
    <n v="39359501.289999999"/>
    <m/>
    <s v="-"/>
    <m/>
    <n v="14091289.66"/>
    <s v="-"/>
    <n v="2254606.35"/>
    <n v="0"/>
    <s v="-"/>
    <n v="0"/>
    <m/>
    <s v="-"/>
    <m/>
  </r>
  <r>
    <s v="157"/>
    <x v="5"/>
    <x v="1"/>
    <s v="004"/>
    <s v="Z1F0017963"/>
    <s v="0051"/>
    <s v="FC"/>
    <s v="004001471-004001493"/>
    <s v=""/>
    <s v=""/>
    <s v=""/>
    <s v=""/>
    <n v="0"/>
    <s v=""/>
    <s v="VENTAS NO CONTRIBUYENTES"/>
    <s v=""/>
    <n v="27373891.167399999"/>
    <n v="0"/>
    <n v="19152384.625"/>
    <n v="0"/>
    <s v="-"/>
    <n v="0"/>
    <n v="7087505.6399999997"/>
    <s v="16"/>
    <n v="1134000.9023999998"/>
    <n v="0"/>
    <s v="-"/>
    <n v="0"/>
    <n v="0"/>
    <s v="-"/>
    <n v="0"/>
  </r>
  <r>
    <s v="158"/>
    <x v="5"/>
    <x v="0"/>
    <s v="005"/>
    <s v="Z1B8050363"/>
    <s v="1553"/>
    <s v="FC"/>
    <s v="00152853-00152915"/>
    <s v=""/>
    <s v=""/>
    <s v=""/>
    <s v=""/>
    <n v="0"/>
    <s v=""/>
    <s v="VENTAS NO CONTRIBUYENTES"/>
    <s v=""/>
    <n v="80090821.019999996"/>
    <n v="0"/>
    <n v="56852678.859999999"/>
    <m/>
    <s v="-"/>
    <m/>
    <n v="19531778.379999999"/>
    <s v="-"/>
    <n v="3125084.54"/>
    <n v="0"/>
    <s v="-"/>
    <n v="0"/>
    <n v="538221.52"/>
    <s v="-"/>
    <n v="43057.72"/>
  </r>
  <r>
    <s v="159"/>
    <x v="5"/>
    <x v="1"/>
    <s v="005"/>
    <s v="Z1F0017998"/>
    <s v="0047"/>
    <s v="FC"/>
    <s v="005001667-005001702"/>
    <s v=""/>
    <s v=""/>
    <s v=""/>
    <s v=""/>
    <n v="0"/>
    <s v=""/>
    <s v="VENTAS NO CONTRIBUYENTES"/>
    <s v=""/>
    <n v="43175982.817550018"/>
    <n v="0"/>
    <n v="29669811.930000022"/>
    <n v="0"/>
    <s v="-"/>
    <n v="0"/>
    <n v="11392699.367849998"/>
    <s v="16"/>
    <n v="1822831.8988999997"/>
    <n v="0"/>
    <s v="-"/>
    <n v="0"/>
    <n v="269110.76"/>
    <s v="8"/>
    <n v="21528.860799999999"/>
  </r>
  <r>
    <s v="160"/>
    <x v="5"/>
    <x v="0"/>
    <s v="006"/>
    <s v="Z1B8044815"/>
    <s v="1461"/>
    <s v="FC"/>
    <s v="00132822-00132889"/>
    <s v=""/>
    <s v=""/>
    <s v=""/>
    <s v=""/>
    <n v="0"/>
    <s v=""/>
    <s v="VENTAS NO CONTRIBUYENTES"/>
    <s v=""/>
    <n v="59557427.339999996"/>
    <n v="0"/>
    <n v="45368680.109999999"/>
    <m/>
    <s v="-"/>
    <m/>
    <n v="12231678.65"/>
    <s v="-"/>
    <n v="1957068.58"/>
    <n v="0"/>
    <s v="-"/>
    <n v="0"/>
    <m/>
    <s v="-"/>
    <m/>
  </r>
  <r>
    <s v="161"/>
    <x v="5"/>
    <x v="0"/>
    <s v="007"/>
    <s v="Z1B8050013"/>
    <s v="1518"/>
    <s v="FC"/>
    <s v="00160498-00160535"/>
    <s v=""/>
    <s v=""/>
    <s v=""/>
    <s v=""/>
    <n v="0"/>
    <s v=""/>
    <s v="VENTAS NO CONTRIBUYENTES"/>
    <s v=""/>
    <n v="75293279.180000007"/>
    <n v="0"/>
    <n v="55721489.049999997"/>
    <m/>
    <s v="-"/>
    <m/>
    <n v="16872232.870000001"/>
    <s v="-"/>
    <n v="2699557.26"/>
    <n v="0"/>
    <s v="-"/>
    <n v="0"/>
    <m/>
    <s v="-"/>
    <m/>
  </r>
  <r>
    <s v="162"/>
    <x v="5"/>
    <x v="0"/>
    <s v="008"/>
    <s v="Z1B8050003"/>
    <s v="1472"/>
    <s v="FC"/>
    <s v="00159883-00159936"/>
    <s v=""/>
    <s v=""/>
    <s v=""/>
    <s v=""/>
    <n v="0"/>
    <s v=""/>
    <s v="VENTAS NO CONTRIBUYENTES"/>
    <s v=""/>
    <n v="54063319.299999997"/>
    <n v="0"/>
    <n v="43499749.130000003"/>
    <m/>
    <s v="-"/>
    <m/>
    <n v="9106526.0099999998"/>
    <s v="-"/>
    <n v="1457044.16"/>
    <n v="0"/>
    <s v="-"/>
    <n v="0"/>
    <m/>
    <s v="-"/>
    <m/>
  </r>
  <r>
    <s v="163"/>
    <x v="5"/>
    <x v="0"/>
    <s v="009"/>
    <s v="Z1B8014458"/>
    <s v="1469"/>
    <s v="FC"/>
    <s v="00166525-00166565"/>
    <s v=""/>
    <s v=""/>
    <s v=""/>
    <s v=""/>
    <n v="0"/>
    <s v=""/>
    <s v="VENTAS NO CONTRIBUYENTES"/>
    <s v=""/>
    <n v="43560489.279999994"/>
    <n v="0"/>
    <n v="31463898.66"/>
    <m/>
    <s v="-"/>
    <m/>
    <n v="10428095.359999999"/>
    <s v="-"/>
    <n v="1668495.26"/>
    <n v="0"/>
    <s v="-"/>
    <n v="0"/>
    <m/>
    <s v="-"/>
    <m/>
  </r>
  <r>
    <s v="164"/>
    <x v="5"/>
    <x v="0"/>
    <s v="010"/>
    <s v="Z1F0000341"/>
    <s v="0994"/>
    <s v="FC"/>
    <s v="00066336-00066369"/>
    <s v=""/>
    <s v=""/>
    <s v=""/>
    <s v=""/>
    <n v="0"/>
    <s v=""/>
    <s v="VENTAS NO CONTRIBUYENTES"/>
    <s v=""/>
    <n v="56613925.610000007"/>
    <n v="0"/>
    <n v="39021654.090000004"/>
    <m/>
    <s v="-"/>
    <m/>
    <n v="15165751.310000001"/>
    <s v="-"/>
    <n v="2426520.21"/>
    <n v="0"/>
    <s v="-"/>
    <n v="0"/>
    <m/>
    <s v="-"/>
    <m/>
  </r>
  <r>
    <s v="165"/>
    <x v="5"/>
    <x v="0"/>
    <s v="011"/>
    <s v="Z1F0004616"/>
    <s v="0375"/>
    <s v="FC"/>
    <s v="00058978-00059062"/>
    <s v=""/>
    <s v=""/>
    <s v=""/>
    <s v=""/>
    <n v="0"/>
    <s v=""/>
    <s v="VENTAS NO CONTRIBUYENTES"/>
    <s v=""/>
    <n v="25251454.078599986"/>
    <n v="0"/>
    <n v="23223476.584999986"/>
    <n v="0"/>
    <s v="-"/>
    <n v="0"/>
    <n v="1748256.46"/>
    <s v="-"/>
    <n v="279721.03359999997"/>
    <n v="0"/>
    <s v="-"/>
    <n v="0"/>
    <n v="0"/>
    <s v="-"/>
    <n v="0"/>
  </r>
  <r>
    <s v="166"/>
    <x v="5"/>
    <x v="0"/>
    <s v="012"/>
    <s v="Z1B8038506"/>
    <s v="1324"/>
    <s v="FC"/>
    <s v="00068896-00068924"/>
    <s v=""/>
    <s v=""/>
    <s v=""/>
    <s v=""/>
    <n v="0"/>
    <s v=""/>
    <s v="VENTAS NO CONTRIBUYENTES"/>
    <s v=""/>
    <n v="9456087.209999999"/>
    <n v="0"/>
    <n v="3275873.56"/>
    <m/>
    <s v="-"/>
    <m/>
    <n v="5327770.3899999997"/>
    <s v="-"/>
    <n v="852443.26"/>
    <n v="0"/>
    <s v="-"/>
    <n v="0"/>
    <m/>
    <s v="-"/>
    <m/>
  </r>
  <r>
    <s v="167"/>
    <x v="5"/>
    <x v="0"/>
    <s v="013"/>
    <s v="Z1B8050578"/>
    <s v="1283"/>
    <s v="FC"/>
    <s v="00127779-00127835"/>
    <s v=""/>
    <s v=""/>
    <s v=""/>
    <s v=""/>
    <n v="0"/>
    <s v=""/>
    <s v="VENTAS NO CONTRIBUYENTES"/>
    <s v=""/>
    <n v="18301265.532599997"/>
    <n v="0"/>
    <n v="12938190.134999998"/>
    <n v="0"/>
    <s v="-"/>
    <n v="0"/>
    <n v="4623340.8599999994"/>
    <s v="16"/>
    <n v="739734.53759999992"/>
    <n v="0"/>
    <s v="-"/>
    <n v="0"/>
    <n v="0"/>
    <s v="-"/>
    <n v="0"/>
  </r>
  <r>
    <s v="168"/>
    <x v="5"/>
    <x v="0"/>
    <s v="013"/>
    <s v="Z1B8050578"/>
    <s v="1283"/>
    <s v="NC"/>
    <s v=""/>
    <s v="00000019"/>
    <s v=""/>
    <s v="00127816"/>
    <s v="11/4/2020"/>
    <n v="598156.61"/>
    <s v="VEN"/>
    <s v="CARMEN PIÑERO"/>
    <s v="V6875793 "/>
    <n v="-179775"/>
    <n v="0"/>
    <n v="-179775"/>
    <n v="0"/>
    <s v="-"/>
    <n v="0"/>
    <n v="0"/>
    <s v="-"/>
    <n v="0"/>
    <n v="0"/>
    <s v="-"/>
    <n v="0"/>
    <n v="0"/>
    <s v="-"/>
    <n v="0"/>
  </r>
  <r>
    <s v="169"/>
    <x v="5"/>
    <x v="0"/>
    <s v="014"/>
    <s v="Z1F0000338"/>
    <s v="1464"/>
    <s v="FC"/>
    <s v="00047631-00047657"/>
    <s v=""/>
    <s v=""/>
    <s v=""/>
    <s v=""/>
    <n v="0"/>
    <s v=""/>
    <s v="VENTAS NO CONTRIBUYENTES"/>
    <s v=""/>
    <n v="14429868.440000001"/>
    <n v="0"/>
    <n v="10882024.390000001"/>
    <m/>
    <s v="-"/>
    <m/>
    <n v="3058486.25"/>
    <s v="-"/>
    <n v="489357.8"/>
    <n v="0"/>
    <s v="-"/>
    <n v="0"/>
    <m/>
    <s v="-"/>
    <m/>
  </r>
  <r>
    <s v="170"/>
    <x v="5"/>
    <x v="0"/>
    <s v="015"/>
    <s v="Z1B8050356"/>
    <s v="1296"/>
    <s v="FC"/>
    <s v="0082448-00082482"/>
    <s v=""/>
    <s v=""/>
    <s v=""/>
    <s v=""/>
    <n v="0"/>
    <s v=""/>
    <s v="VENTAS NO CONTRIBUYENTES"/>
    <s v=""/>
    <n v="60735803.18"/>
    <n v="0"/>
    <n v="48688171.280000001"/>
    <m/>
    <s v="-"/>
    <m/>
    <n v="10385889.57"/>
    <s v="-"/>
    <n v="1661742.33"/>
    <n v="0"/>
    <s v="-"/>
    <n v="0"/>
    <m/>
    <s v="-"/>
    <m/>
  </r>
  <r>
    <s v="171"/>
    <x v="6"/>
    <x v="0"/>
    <s v="001"/>
    <s v="Z1F0000700"/>
    <s v="1141"/>
    <s v="FC"/>
    <s v="00094977-00095003"/>
    <s v=""/>
    <s v=""/>
    <s v=""/>
    <s v=""/>
    <n v="0"/>
    <s v=""/>
    <s v="VENTAS NO CONTRIBUYENTES"/>
    <s v=""/>
    <n v="21059270.73"/>
    <n v="0"/>
    <n v="16854043.870000001"/>
    <m/>
    <s v="-"/>
    <m/>
    <n v="3625195.57"/>
    <s v="-"/>
    <n v="580031.29"/>
    <n v="0"/>
    <s v="-"/>
    <n v="0"/>
    <m/>
    <s v="-"/>
    <m/>
  </r>
  <r>
    <s v="172"/>
    <x v="6"/>
    <x v="1"/>
    <s v="001"/>
    <s v="Z1F0017854"/>
    <s v="0055"/>
    <s v="FC"/>
    <s v="00003138-00003139"/>
    <s v=""/>
    <s v=""/>
    <s v=""/>
    <s v=""/>
    <n v="0"/>
    <s v=""/>
    <s v="VENTAS NO CONTRIBUYENTES"/>
    <s v=""/>
    <n v="1789153.2836"/>
    <n v="0"/>
    <n v="1783121.04"/>
    <n v="0"/>
    <s v="-"/>
    <n v="0"/>
    <n v="5200.21"/>
    <s v="-"/>
    <n v="832.03359999999998"/>
    <n v="0"/>
    <s v="-"/>
    <n v="0"/>
    <n v="0"/>
    <s v="-"/>
    <n v="0"/>
  </r>
  <r>
    <s v="173"/>
    <x v="6"/>
    <x v="1"/>
    <s v="001"/>
    <s v="Z1F0017854"/>
    <s v="0055"/>
    <s v="FC"/>
    <s v="001003139-001003177"/>
    <s v=""/>
    <s v=""/>
    <s v=""/>
    <s v=""/>
    <n v="0"/>
    <s v=""/>
    <s v="VENTAS NO CONTRIBUYENTES"/>
    <s v=""/>
    <n v="64174049.347599998"/>
    <n v="0"/>
    <n v="43141188.189999998"/>
    <n v="0"/>
    <s v="-"/>
    <n v="0"/>
    <n v="18131776.860000003"/>
    <s v="-"/>
    <n v="2901084.2975999997"/>
    <n v="0"/>
    <s v="-"/>
    <n v="0"/>
    <n v="0"/>
    <s v="-"/>
    <n v="0"/>
  </r>
  <r>
    <s v="174"/>
    <x v="6"/>
    <x v="0"/>
    <s v="002"/>
    <s v="Z1B8050002"/>
    <s v="1476"/>
    <s v="FC"/>
    <s v="00151268-00151300"/>
    <s v=""/>
    <s v=""/>
    <s v=""/>
    <s v=""/>
    <n v="0"/>
    <s v=""/>
    <s v="VENTAS NO CONTRIBUYENTES"/>
    <s v=""/>
    <n v="55227599.899999999"/>
    <n v="0"/>
    <n v="38849502.259999998"/>
    <m/>
    <s v="-"/>
    <m/>
    <n v="14119049.689999999"/>
    <s v="-"/>
    <n v="2259047.9500000002"/>
    <n v="0"/>
    <s v="-"/>
    <n v="0"/>
    <m/>
    <s v="-"/>
    <m/>
  </r>
  <r>
    <s v="175"/>
    <x v="6"/>
    <x v="0"/>
    <s v="002"/>
    <s v="Z1B8050149"/>
    <s v="1403"/>
    <s v="FC"/>
    <s v="00187205-00187210"/>
    <s v=""/>
    <s v=""/>
    <s v=""/>
    <s v=""/>
    <n v="0"/>
    <s v=""/>
    <s v="VENTAS NO CONTRIBUYENTES"/>
    <s v=""/>
    <n v="956908.12"/>
    <n v="0"/>
    <n v="956908.12"/>
    <m/>
    <s v="-"/>
    <m/>
    <m/>
    <s v="-"/>
    <m/>
    <n v="0"/>
    <s v="-"/>
    <n v="0"/>
    <m/>
    <s v="-"/>
    <m/>
  </r>
  <r>
    <s v="176"/>
    <x v="6"/>
    <x v="2"/>
    <s v="002"/>
    <s v="Z1F0008858"/>
    <s v="0501"/>
    <s v="FC"/>
    <s v="00075394-00075443"/>
    <s v=""/>
    <s v=""/>
    <s v=""/>
    <s v=""/>
    <n v="0"/>
    <s v=""/>
    <s v="VENTAS NO CONTRIBUYENTES"/>
    <s v=""/>
    <n v="14783015.2414"/>
    <n v="0"/>
    <n v="13816718.375"/>
    <n v="0"/>
    <s v="-"/>
    <n v="0"/>
    <n v="833014.54"/>
    <s v="-"/>
    <n v="133282.32639999999"/>
    <n v="0"/>
    <s v="-"/>
    <n v="0"/>
    <n v="0"/>
    <s v="-"/>
    <n v="0"/>
  </r>
  <r>
    <s v="177"/>
    <x v="6"/>
    <x v="2"/>
    <s v="002"/>
    <s v="Z1F0008858"/>
    <s v="0501"/>
    <s v="NC"/>
    <s v=""/>
    <s v="00000085"/>
    <s v=""/>
    <s v="00075404"/>
    <s v="12/4/2020"/>
    <n v="531431.74"/>
    <s v="VEN"/>
    <s v="BANEZA GIMENES"/>
    <s v="V16589115"/>
    <n v="-42900"/>
    <n v="0"/>
    <n v="-42900"/>
    <n v="0"/>
    <s v="-"/>
    <n v="0"/>
    <n v="0"/>
    <s v="-"/>
    <n v="0"/>
    <n v="0"/>
    <s v="-"/>
    <n v="0"/>
    <n v="0"/>
    <s v="-"/>
    <n v="0"/>
  </r>
  <r>
    <s v="178"/>
    <x v="6"/>
    <x v="1"/>
    <s v="002"/>
    <s v="Z1F0017966"/>
    <s v="0054"/>
    <s v="FC"/>
    <s v="00001452"/>
    <s v=""/>
    <s v=""/>
    <s v=""/>
    <s v=""/>
    <n v="0"/>
    <s v=""/>
    <s v="MAXIMO RANGEL"/>
    <s v="V18646334"/>
    <n v="697136.4"/>
    <n v="0"/>
    <n v="625750"/>
    <n v="0"/>
    <s v="-"/>
    <n v="0"/>
    <n v="61540"/>
    <s v="16"/>
    <n v="9846.4"/>
    <n v="0"/>
    <s v="-"/>
    <n v="0"/>
    <n v="0"/>
    <s v="-"/>
    <n v="0"/>
  </r>
  <r>
    <s v="179"/>
    <x v="6"/>
    <x v="1"/>
    <s v="002"/>
    <s v="Z1F0017966"/>
    <s v="0054"/>
    <s v="FC"/>
    <s v="002001454-002001472"/>
    <s v=""/>
    <s v=""/>
    <s v=""/>
    <s v=""/>
    <n v="0"/>
    <s v=""/>
    <s v="VENTAS NO CONTRIBUYENTES"/>
    <s v=""/>
    <n v="15434447.383149998"/>
    <n v="0"/>
    <n v="11240723.584199999"/>
    <n v="0"/>
    <s v="-"/>
    <n v="0"/>
    <n v="3615279.13705"/>
    <s v="-"/>
    <n v="578444.66189999995"/>
    <n v="0"/>
    <s v="-"/>
    <n v="0"/>
    <n v="0"/>
    <s v="-"/>
    <n v="0"/>
  </r>
  <r>
    <s v="180"/>
    <x v="6"/>
    <x v="1"/>
    <s v="002"/>
    <s v="Z1F0017966"/>
    <s v="0054"/>
    <s v="NC"/>
    <s v=""/>
    <s v="002000042"/>
    <s v=""/>
    <s v="002001446"/>
    <s v="7/12/2018"/>
    <n v="492.75"/>
    <s v="VEN"/>
    <s v="LARRY DIQUEZ"/>
    <s v="V20131066"/>
    <n v="-300562.5"/>
    <n v="0"/>
    <n v="-300562.5"/>
    <n v="0"/>
    <s v="-"/>
    <n v="0"/>
    <n v="0"/>
    <s v="-"/>
    <n v="0"/>
    <n v="0"/>
    <s v="-"/>
    <n v="0"/>
    <n v="0"/>
    <s v="-"/>
    <n v="0"/>
  </r>
  <r>
    <s v="181"/>
    <x v="6"/>
    <x v="0"/>
    <s v="003"/>
    <s v="Z1B8051199"/>
    <s v="1560"/>
    <s v="FC"/>
    <s v="00172346-00172387"/>
    <s v=""/>
    <s v=""/>
    <s v=""/>
    <s v=""/>
    <n v="0"/>
    <s v=""/>
    <s v="VENTAS NO CONTRIBUYENTES"/>
    <s v=""/>
    <n v="74153979.190000013"/>
    <n v="0"/>
    <n v="45471003.700000003"/>
    <m/>
    <s v="-"/>
    <m/>
    <n v="24726703.010000002"/>
    <s v="-"/>
    <n v="3956272.48"/>
    <n v="0"/>
    <s v="-"/>
    <n v="0"/>
    <m/>
    <s v="-"/>
    <m/>
  </r>
  <r>
    <s v="182"/>
    <x v="6"/>
    <x v="2"/>
    <s v="003"/>
    <s v="Z1F0008965"/>
    <s v="0496"/>
    <s v="FC"/>
    <s v="00074578-00074611"/>
    <s v=""/>
    <s v=""/>
    <s v=""/>
    <s v=""/>
    <n v="0"/>
    <s v=""/>
    <s v="VENTAS NO CONTRIBUYENTES"/>
    <s v=""/>
    <n v="8572998.4442000017"/>
    <n v="0"/>
    <n v="7486483.7250000024"/>
    <n v="0"/>
    <s v="-"/>
    <n v="0"/>
    <n v="936650.62000000011"/>
    <s v="-"/>
    <n v="149864.0992"/>
    <n v="0"/>
    <s v="-"/>
    <n v="0"/>
    <n v="0"/>
    <s v="-"/>
    <n v="0"/>
  </r>
  <r>
    <s v="183"/>
    <x v="6"/>
    <x v="1"/>
    <s v="003"/>
    <s v="Z1F0017848"/>
    <s v="0051"/>
    <s v="FC"/>
    <s v="003002559-003002560"/>
    <s v=""/>
    <s v=""/>
    <s v=""/>
    <s v=""/>
    <n v="0"/>
    <s v=""/>
    <s v="VENTAS NO CONTRIBUYENTES"/>
    <s v=""/>
    <n v="5517407.1937999995"/>
    <n v="0"/>
    <n v="4586099.2450000001"/>
    <n v="0"/>
    <s v="-"/>
    <n v="0"/>
    <n v="802851.67999999993"/>
    <s v="16"/>
    <n v="128456.26879999999"/>
    <n v="0"/>
    <s v="-"/>
    <n v="0"/>
    <n v="0"/>
    <s v="-"/>
    <n v="0"/>
  </r>
  <r>
    <s v="184"/>
    <x v="6"/>
    <x v="1"/>
    <s v="003"/>
    <s v="Z1F0017848"/>
    <s v="0051"/>
    <s v="FC"/>
    <s v="003002561"/>
    <s v=""/>
    <s v=""/>
    <s v=""/>
    <s v=""/>
    <n v="0"/>
    <s v=""/>
    <s v="CHICHARRONERA BRISAS DEL GUAYABO"/>
    <s v="J002825618"/>
    <n v="851887.70600000001"/>
    <n v="0"/>
    <n v="513939.28"/>
    <n v="291334.84999999998"/>
    <s v="16"/>
    <n v="46613.576000000001"/>
    <n v="0"/>
    <s v="-"/>
    <n v="0"/>
    <n v="0"/>
    <s v="-"/>
    <n v="0"/>
    <n v="0"/>
    <s v="-"/>
    <n v="0"/>
  </r>
  <r>
    <s v="185"/>
    <x v="6"/>
    <x v="1"/>
    <s v="003"/>
    <s v="Z1F0017848"/>
    <s v="0051"/>
    <s v="FC"/>
    <s v="003002562-003002578"/>
    <s v=""/>
    <s v=""/>
    <s v=""/>
    <s v=""/>
    <n v="0"/>
    <s v=""/>
    <s v="VENTAS NO CONTRIBUYENTES"/>
    <s v=""/>
    <n v="30290974.110399995"/>
    <n v="0"/>
    <n v="20390843.689999998"/>
    <n v="0"/>
    <s v="-"/>
    <n v="0"/>
    <n v="8534595.1899999995"/>
    <s v="16"/>
    <n v="1365535.2304"/>
    <n v="0"/>
    <s v="-"/>
    <n v="0"/>
    <n v="0"/>
    <s v="-"/>
    <n v="0"/>
  </r>
  <r>
    <s v="186"/>
    <x v="6"/>
    <x v="0"/>
    <s v="004"/>
    <s v="Z1B8050937"/>
    <s v="1400"/>
    <s v="FC"/>
    <s v="00142949-00142977"/>
    <s v=""/>
    <s v=""/>
    <s v=""/>
    <s v=""/>
    <n v="0"/>
    <s v=""/>
    <s v="VENTAS NO CONTRIBUYENTES"/>
    <s v=""/>
    <n v="39345489.659999996"/>
    <n v="0"/>
    <n v="23362415.859999999"/>
    <m/>
    <s v="-"/>
    <m/>
    <n v="13778511.9"/>
    <s v="-"/>
    <n v="2204561.9"/>
    <n v="0"/>
    <s v="-"/>
    <n v="0"/>
    <m/>
    <s v="-"/>
    <m/>
  </r>
  <r>
    <s v="187"/>
    <x v="6"/>
    <x v="1"/>
    <s v="004"/>
    <s v="Z1F0017963"/>
    <s v="0052"/>
    <s v="FC"/>
    <s v="004001494-004001512"/>
    <s v=""/>
    <s v=""/>
    <s v=""/>
    <s v=""/>
    <n v="0"/>
    <s v=""/>
    <s v="VENTAS NO CONTRIBUYENTES"/>
    <s v=""/>
    <n v="21941604.174000002"/>
    <n v="0"/>
    <n v="15704149.730000004"/>
    <n v="0"/>
    <s v="-"/>
    <n v="0"/>
    <n v="5377115.8999999994"/>
    <s v="16"/>
    <n v="860338.54400000011"/>
    <n v="0"/>
    <s v="-"/>
    <n v="0"/>
    <n v="0"/>
    <s v="-"/>
    <n v="0"/>
  </r>
  <r>
    <s v="188"/>
    <x v="6"/>
    <x v="0"/>
    <s v="005"/>
    <s v="Z1B8050363"/>
    <s v="1554"/>
    <s v="FC"/>
    <s v="00152916-00152966"/>
    <s v=""/>
    <s v=""/>
    <s v=""/>
    <s v=""/>
    <n v="0"/>
    <s v=""/>
    <s v="VENTAS NO CONTRIBUYENTES"/>
    <s v=""/>
    <n v="80322062.460000008"/>
    <n v="0"/>
    <n v="53802781.420000002"/>
    <m/>
    <s v="-"/>
    <m/>
    <n v="22861449.170000002"/>
    <s v="-"/>
    <n v="3657831.87"/>
    <n v="0"/>
    <s v="-"/>
    <n v="0"/>
    <m/>
    <s v="-"/>
    <m/>
  </r>
  <r>
    <s v="189"/>
    <x v="6"/>
    <x v="1"/>
    <s v="005"/>
    <s v="Z1F0017998"/>
    <s v="0048"/>
    <s v="FC"/>
    <s v="00001703-00001704"/>
    <s v=""/>
    <s v=""/>
    <s v=""/>
    <s v=""/>
    <n v="0"/>
    <s v=""/>
    <s v="VENTAS NO CONTRIBUYENTES"/>
    <s v=""/>
    <n v="883398.86499999999"/>
    <n v="0"/>
    <n v="883398.86499999999"/>
    <n v="0"/>
    <s v="-"/>
    <n v="0"/>
    <n v="0"/>
    <s v="-"/>
    <n v="0"/>
    <n v="0"/>
    <s v="-"/>
    <n v="0"/>
    <n v="0"/>
    <s v="-"/>
    <n v="0"/>
  </r>
  <r>
    <s v="190"/>
    <x v="6"/>
    <x v="1"/>
    <s v="005"/>
    <s v="Z1F0017998"/>
    <s v="0048"/>
    <s v="FC"/>
    <s v="005001705-005001707"/>
    <s v=""/>
    <s v=""/>
    <s v=""/>
    <s v=""/>
    <n v="0"/>
    <s v=""/>
    <s v="VENTAS NO CONTRIBUYENTES"/>
    <s v=""/>
    <n v="884984.20720000006"/>
    <n v="0"/>
    <n v="0"/>
    <n v="0"/>
    <s v="-"/>
    <n v="0"/>
    <n v="762917.42"/>
    <s v="16"/>
    <n v="122066.78719999999"/>
    <n v="0"/>
    <s v="-"/>
    <n v="0"/>
    <n v="0"/>
    <s v="-"/>
    <n v="0"/>
  </r>
  <r>
    <s v="191"/>
    <x v="6"/>
    <x v="1"/>
    <s v="005"/>
    <s v="Z1F0017998"/>
    <s v="0048"/>
    <s v="FC"/>
    <s v="005001708"/>
    <s v=""/>
    <s v=""/>
    <s v=""/>
    <s v=""/>
    <n v="0"/>
    <s v=""/>
    <s v="SPARS.CA"/>
    <s v="J296430535"/>
    <n v="975034.90279999992"/>
    <n v="0"/>
    <n v="0"/>
    <n v="840547.33"/>
    <s v="16"/>
    <n v="134487.57279999999"/>
    <n v="0"/>
    <s v="-"/>
    <n v="0"/>
    <n v="0"/>
    <s v="-"/>
    <n v="0"/>
    <n v="0"/>
    <s v="-"/>
    <n v="0"/>
  </r>
  <r>
    <s v="192"/>
    <x v="6"/>
    <x v="1"/>
    <s v="005"/>
    <s v="Z1F0017998"/>
    <s v="0048"/>
    <s v="FC"/>
    <s v="005001709-005001712"/>
    <s v=""/>
    <s v=""/>
    <s v=""/>
    <s v=""/>
    <n v="0"/>
    <s v=""/>
    <s v="VENTAS NO CONTRIBUYENTES"/>
    <s v=""/>
    <n v="4125383.6180000002"/>
    <n v="0"/>
    <n v="3825522.4000000004"/>
    <n v="0"/>
    <s v="-"/>
    <n v="0"/>
    <n v="258501.05"/>
    <s v="16"/>
    <n v="41360.168000000005"/>
    <n v="0"/>
    <s v="-"/>
    <n v="0"/>
    <n v="0"/>
    <s v="-"/>
    <n v="0"/>
  </r>
  <r>
    <s v="193"/>
    <x v="6"/>
    <x v="0"/>
    <s v="006"/>
    <s v="Z1B8044815"/>
    <s v="1462"/>
    <s v="FC"/>
    <s v="00132890-0012916"/>
    <s v=""/>
    <s v=""/>
    <s v=""/>
    <s v=""/>
    <n v="0"/>
    <s v=""/>
    <s v="VENTAS NO CONTRIBUYENTES"/>
    <s v=""/>
    <n v="26621957.82"/>
    <n v="0"/>
    <n v="18361177.16"/>
    <m/>
    <s v="-"/>
    <m/>
    <n v="7121362.6399999997"/>
    <s v="-"/>
    <n v="1139418.02"/>
    <n v="0"/>
    <s v="-"/>
    <n v="0"/>
    <m/>
    <s v="-"/>
    <m/>
  </r>
  <r>
    <s v="194"/>
    <x v="6"/>
    <x v="0"/>
    <s v="007"/>
    <s v="Z1B8050013"/>
    <s v="1519"/>
    <s v="FC"/>
    <s v="00160536-00160576"/>
    <s v=""/>
    <s v=""/>
    <s v=""/>
    <s v=""/>
    <n v="0"/>
    <s v=""/>
    <s v="VENTAS NO CONTRIBUYENTES"/>
    <s v=""/>
    <n v="74481079.609999999"/>
    <n v="0"/>
    <n v="51435288.420000002"/>
    <m/>
    <s v="-"/>
    <m/>
    <n v="19867061.370000001"/>
    <s v="-"/>
    <n v="3178729.82"/>
    <n v="0"/>
    <s v="-"/>
    <n v="0"/>
    <m/>
    <s v="-"/>
    <m/>
  </r>
  <r>
    <s v="195"/>
    <x v="6"/>
    <x v="0"/>
    <s v="008"/>
    <s v="Z1B8050003"/>
    <s v="1473"/>
    <s v="FC"/>
    <s v="00159937-00159984"/>
    <s v=""/>
    <s v=""/>
    <s v=""/>
    <s v=""/>
    <n v="0"/>
    <s v=""/>
    <s v="VENTAS NO CONTRIBUYENTES"/>
    <s v=""/>
    <n v="32320510.131276909"/>
    <n v="0"/>
    <n v="23062882.879999999"/>
    <m/>
    <s v="-"/>
    <m/>
    <n v="7980713.1512769097"/>
    <s v="-"/>
    <n v="1276914.1000000001"/>
    <n v="0"/>
    <s v="-"/>
    <n v="0"/>
    <m/>
    <s v="-"/>
    <m/>
  </r>
  <r>
    <s v="196"/>
    <x v="6"/>
    <x v="0"/>
    <s v="009"/>
    <s v="Z1B8014458"/>
    <s v="1470"/>
    <s v="FC"/>
    <s v="0016566-00166597"/>
    <s v=""/>
    <s v=""/>
    <s v=""/>
    <s v=""/>
    <n v="0"/>
    <s v=""/>
    <s v="VENTAS NO CONTRIBUYENTES"/>
    <s v=""/>
    <n v="49346368.950000003"/>
    <n v="0"/>
    <n v="31624070.27"/>
    <m/>
    <s v="-"/>
    <m/>
    <n v="15277843.689999999"/>
    <s v="-"/>
    <n v="2444454.9900000002"/>
    <n v="0"/>
    <s v="-"/>
    <n v="0"/>
    <m/>
    <s v="-"/>
    <m/>
  </r>
  <r>
    <s v="197"/>
    <x v="6"/>
    <x v="0"/>
    <s v="010"/>
    <s v="Z1F0000341"/>
    <s v="0995"/>
    <s v="FC"/>
    <s v="00066370-00066396"/>
    <s v=""/>
    <s v=""/>
    <s v=""/>
    <s v=""/>
    <n v="0"/>
    <s v=""/>
    <s v="VENTAS NO CONTRIBUYENTES"/>
    <s v=""/>
    <n v="34233178.700000003"/>
    <n v="0"/>
    <n v="25302827.210000001"/>
    <m/>
    <s v="-"/>
    <m/>
    <n v="7698578.8700000001"/>
    <s v="-"/>
    <n v="1231772.6200000001"/>
    <n v="0"/>
    <s v="-"/>
    <n v="0"/>
    <m/>
    <s v="-"/>
    <m/>
  </r>
  <r>
    <s v="198"/>
    <x v="6"/>
    <x v="0"/>
    <s v="011"/>
    <s v="Z1F0004616"/>
    <s v="0376"/>
    <s v="FC"/>
    <s v="00059063-00059133"/>
    <s v=""/>
    <s v=""/>
    <s v=""/>
    <s v=""/>
    <n v="0"/>
    <s v=""/>
    <s v="VENTAS NO CONTRIBUYENTES"/>
    <s v=""/>
    <n v="17924390.530999996"/>
    <n v="0"/>
    <n v="16387169.434999997"/>
    <n v="0"/>
    <s v="-"/>
    <n v="0"/>
    <n v="1325190.6000000001"/>
    <s v="-"/>
    <n v="212030.49599999998"/>
    <n v="0"/>
    <s v="-"/>
    <n v="0"/>
    <n v="0"/>
    <s v="-"/>
    <n v="0"/>
  </r>
  <r>
    <s v="199"/>
    <x v="6"/>
    <x v="0"/>
    <s v="012"/>
    <s v="Z1B8038506"/>
    <s v="1325"/>
    <s v="FC"/>
    <s v="00068925-00068934"/>
    <s v=""/>
    <s v=""/>
    <s v=""/>
    <s v=""/>
    <n v="0"/>
    <s v=""/>
    <s v="VENTAS NO CONTRIBUYENTES"/>
    <s v=""/>
    <n v="3456747.5"/>
    <n v="0"/>
    <n v="1692750"/>
    <m/>
    <s v="-"/>
    <m/>
    <n v="1520687.5"/>
    <s v="-"/>
    <n v="243310"/>
    <n v="0"/>
    <s v="-"/>
    <n v="0"/>
    <m/>
    <s v="-"/>
    <m/>
  </r>
  <r>
    <s v="200"/>
    <x v="6"/>
    <x v="0"/>
    <s v="013"/>
    <s v="Z1B8050578"/>
    <s v="1284"/>
    <s v="FC"/>
    <s v="00127836-00127865"/>
    <s v=""/>
    <s v=""/>
    <s v=""/>
    <s v=""/>
    <n v="0"/>
    <s v=""/>
    <s v="VENTAS NO CONTRIBUYENTES"/>
    <s v=""/>
    <n v="12155979.256600002"/>
    <n v="0"/>
    <n v="9203182.4250000026"/>
    <n v="0"/>
    <s v="-"/>
    <n v="0"/>
    <n v="2545514.5099999998"/>
    <s v="16"/>
    <n v="407282.32159999997"/>
    <n v="0"/>
    <s v="-"/>
    <n v="0"/>
    <n v="0"/>
    <s v="-"/>
    <n v="0"/>
  </r>
  <r>
    <s v="201"/>
    <x v="6"/>
    <x v="0"/>
    <s v="014"/>
    <s v="Z1F0000338"/>
    <s v="1465"/>
    <s v="FC"/>
    <s v="00047657-00047662"/>
    <s v=""/>
    <s v=""/>
    <s v=""/>
    <s v=""/>
    <n v="0"/>
    <s v=""/>
    <s v="VENTAS NO CONTRIBUYENTES"/>
    <s v=""/>
    <n v="693708.85000000009"/>
    <n v="0"/>
    <n v="562696.55000000005"/>
    <m/>
    <s v="-"/>
    <m/>
    <n v="112941.64"/>
    <s v="-"/>
    <n v="18070.66"/>
    <n v="0"/>
    <s v="-"/>
    <n v="0"/>
    <m/>
    <s v="-"/>
    <m/>
  </r>
  <r>
    <s v="202"/>
    <x v="6"/>
    <x v="0"/>
    <s v="015"/>
    <s v="Z1B8050356"/>
    <s v="1297"/>
    <s v="FC"/>
    <s v="00082483-00082494"/>
    <s v=""/>
    <s v=""/>
    <s v=""/>
    <s v=""/>
    <n v="0"/>
    <s v=""/>
    <s v="VENTAS NO CONTRIBUYENTES"/>
    <s v=""/>
    <n v="39258809.039999999"/>
    <n v="0"/>
    <n v="32121799.989999998"/>
    <m/>
    <s v="-"/>
    <m/>
    <n v="6152594.0099999998"/>
    <s v="-"/>
    <n v="984415.04"/>
    <n v="0"/>
    <s v="-"/>
    <n v="0"/>
    <m/>
    <s v="-"/>
    <m/>
  </r>
  <r>
    <s v="1"/>
    <x v="7"/>
    <x v="0"/>
    <s v="001"/>
    <s v="Z1F0000700"/>
    <s v="1142"/>
    <s v="FC"/>
    <s v="00095004-00095024"/>
    <s v=""/>
    <s v=""/>
    <s v=""/>
    <s v=""/>
    <n v="0"/>
    <s v=""/>
    <s v="VENTAS NO CONTRIBUYENTES"/>
    <s v=""/>
    <n v="25785394.974800002"/>
    <n v="0"/>
    <n v="18410025.91"/>
    <n v="0"/>
    <s v="-"/>
    <n v="0"/>
    <n v="6358076.7800000003"/>
    <s v="-"/>
    <n v="1017292.2848"/>
    <n v="0"/>
    <s v="-"/>
    <n v="0"/>
    <m/>
    <s v="8"/>
    <n v="0"/>
  </r>
  <r>
    <s v="2"/>
    <x v="7"/>
    <x v="1"/>
    <s v="001"/>
    <s v="Z1F0017854"/>
    <s v="0056"/>
    <s v="FC"/>
    <s v="001003178-001003215"/>
    <s v=""/>
    <s v=""/>
    <s v=""/>
    <s v=""/>
    <n v="0"/>
    <s v=""/>
    <s v="VENTAS NO CONTRIBUYENTES"/>
    <s v=""/>
    <n v="47831921.850900002"/>
    <n v="0"/>
    <n v="35197949.691299997"/>
    <n v="0"/>
    <s v="-"/>
    <n v="0"/>
    <n v="10891355.310000002"/>
    <s v="16"/>
    <n v="1742616.8496000001"/>
    <n v="0"/>
    <s v="-"/>
    <n v="0"/>
    <n v="0"/>
    <s v="-"/>
    <n v="0"/>
  </r>
  <r>
    <s v="3"/>
    <x v="7"/>
    <x v="0"/>
    <s v="002"/>
    <s v="Z1B8050002"/>
    <s v="1477"/>
    <s v="FC"/>
    <s v="00151301-00151318"/>
    <s v=""/>
    <s v=""/>
    <s v=""/>
    <s v=""/>
    <n v="0"/>
    <s v=""/>
    <s v="VENTAS NO CONTRIBUYENTES"/>
    <m/>
    <n v="33707042.189199999"/>
    <n v="0"/>
    <n v="23223466.649999999"/>
    <n v="0"/>
    <s v="-"/>
    <n v="0"/>
    <n v="9037565.1199999992"/>
    <s v="-"/>
    <n v="1446010.4191999999"/>
    <n v="0"/>
    <s v="-"/>
    <n v="0"/>
    <m/>
    <s v="8"/>
    <n v="0"/>
  </r>
  <r>
    <s v="4"/>
    <x v="7"/>
    <x v="0"/>
    <s v="002"/>
    <s v="Z1B8050149"/>
    <s v="1404"/>
    <s v="FC"/>
    <s v="00187211-00187220"/>
    <s v=""/>
    <s v=""/>
    <s v=""/>
    <s v=""/>
    <n v="0"/>
    <s v=""/>
    <s v="VENTAS NO CONTRIBUYENTES"/>
    <m/>
    <n v="2499341.39"/>
    <n v="0"/>
    <n v="2499341.39"/>
    <n v="0"/>
    <s v="-"/>
    <n v="0"/>
    <n v="0"/>
    <s v="-"/>
    <n v="0"/>
    <n v="0"/>
    <s v="-"/>
    <n v="0"/>
    <m/>
    <s v="8"/>
    <n v="0"/>
  </r>
  <r>
    <s v="5"/>
    <x v="7"/>
    <x v="2"/>
    <s v="002"/>
    <s v="Z1F0008858"/>
    <s v="0502"/>
    <s v="FC"/>
    <s v="00075444-00075532"/>
    <s v=""/>
    <s v=""/>
    <s v=""/>
    <s v=""/>
    <n v="0"/>
    <s v=""/>
    <s v="VENTAS NO CONTRIBUYENTES"/>
    <s v=""/>
    <n v="21219674.748899996"/>
    <n v="0"/>
    <n v="19875389.562499996"/>
    <n v="0"/>
    <s v="-"/>
    <n v="0"/>
    <n v="1158866.54"/>
    <s v="-"/>
    <n v="185418.6464"/>
    <n v="0"/>
    <s v="-"/>
    <n v="0"/>
    <n v="0"/>
    <s v="-"/>
    <n v="0"/>
  </r>
  <r>
    <s v="6"/>
    <x v="7"/>
    <x v="1"/>
    <s v="002"/>
    <s v="Z1F0017966"/>
    <s v="0056"/>
    <s v="FC"/>
    <s v="002001473-002001481"/>
    <s v=""/>
    <s v=""/>
    <s v=""/>
    <s v=""/>
    <n v="0"/>
    <s v=""/>
    <s v="VENTAS NO CONTRIBUYENTES"/>
    <s v=""/>
    <n v="5897993.5709999995"/>
    <n v="0"/>
    <n v="4566057.9649999999"/>
    <n v="0"/>
    <s v="-"/>
    <n v="0"/>
    <n v="1148220.3500000001"/>
    <s v="16"/>
    <n v="183715.25599999999"/>
    <n v="0"/>
    <s v="-"/>
    <n v="0"/>
    <n v="0"/>
    <s v="-"/>
    <n v="0"/>
  </r>
  <r>
    <s v="7"/>
    <x v="7"/>
    <x v="0"/>
    <s v="003"/>
    <s v="Z1B8051199"/>
    <s v="1561"/>
    <s v="FC"/>
    <s v="00172388-00172416"/>
    <s v=""/>
    <s v=""/>
    <s v=""/>
    <s v=""/>
    <n v="0"/>
    <s v=""/>
    <s v="VENTAS NO CONTRIBUYENTES"/>
    <m/>
    <n v="31151546.337200001"/>
    <n v="0"/>
    <n v="26203827.140000001"/>
    <n v="0"/>
    <s v="-"/>
    <n v="0"/>
    <n v="4265275.17"/>
    <s v="-"/>
    <n v="682444.02720000001"/>
    <n v="0"/>
    <s v="-"/>
    <n v="0"/>
    <m/>
    <s v="8"/>
    <n v="0"/>
  </r>
  <r>
    <s v="8"/>
    <x v="7"/>
    <x v="2"/>
    <s v="003"/>
    <s v="Z1F0008965"/>
    <s v="0497"/>
    <s v="FC"/>
    <s v="00074612-00074680"/>
    <s v=""/>
    <s v=""/>
    <s v=""/>
    <s v=""/>
    <n v="0"/>
    <s v=""/>
    <s v="VENTAS NO CONTRIBUYENTES"/>
    <s v=""/>
    <n v="22209300.968699999"/>
    <n v="0"/>
    <n v="20237388.119499996"/>
    <n v="0"/>
    <s v="-"/>
    <n v="0"/>
    <n v="1699924.87"/>
    <s v="16"/>
    <n v="271987.9792"/>
    <n v="0"/>
    <s v="-"/>
    <n v="0"/>
    <n v="0"/>
    <s v="-"/>
    <n v="0"/>
  </r>
  <r>
    <s v="9"/>
    <x v="7"/>
    <x v="1"/>
    <s v="003"/>
    <s v="Z1F0017848"/>
    <s v="0052"/>
    <s v="FC"/>
    <s v="003002579-003002593"/>
    <s v=""/>
    <s v=""/>
    <s v=""/>
    <s v=""/>
    <n v="0"/>
    <s v=""/>
    <s v="VENTAS NO CONTRIBUYENTES"/>
    <s v=""/>
    <n v="21688218.337650001"/>
    <n v="0"/>
    <n v="14696811.829200001"/>
    <n v="0"/>
    <s v="-"/>
    <n v="0"/>
    <n v="6027074.5762499999"/>
    <s v="-"/>
    <n v="964331.93219999992"/>
    <n v="0"/>
    <s v="-"/>
    <n v="0"/>
    <n v="0"/>
    <s v="-"/>
    <n v="0"/>
  </r>
  <r>
    <s v="10"/>
    <x v="7"/>
    <x v="1"/>
    <s v="003"/>
    <s v="Z1F0017848"/>
    <s v="0052"/>
    <s v="FC"/>
    <s v="003002594"/>
    <s v=""/>
    <s v=""/>
    <s v=""/>
    <s v=""/>
    <n v="0"/>
    <s v=""/>
    <s v="MOTEL PANORAMA"/>
    <s v="J000532214"/>
    <n v="1493094.4958000001"/>
    <n v="0"/>
    <n v="955665.52139999997"/>
    <n v="463300.84"/>
    <s v="16"/>
    <n v="74128.134399999995"/>
    <n v="0"/>
    <s v="-"/>
    <n v="0"/>
    <n v="0"/>
    <s v="-"/>
    <n v="0"/>
    <n v="0"/>
    <s v="-"/>
    <n v="0"/>
  </r>
  <r>
    <s v="11"/>
    <x v="7"/>
    <x v="1"/>
    <s v="003"/>
    <s v="Z1F0017848"/>
    <s v="0052"/>
    <s v="FC"/>
    <s v="003002595-003002612"/>
    <s v=""/>
    <s v=""/>
    <s v=""/>
    <s v=""/>
    <n v="0"/>
    <s v=""/>
    <s v="VENTAS NO CONTRIBUYENTES"/>
    <s v=""/>
    <n v="32409989.026499994"/>
    <n v="0"/>
    <n v="18554478.890099995"/>
    <n v="0"/>
    <s v="-"/>
    <n v="0"/>
    <n v="11944405.290000001"/>
    <s v="-"/>
    <n v="1911104.8463999997"/>
    <n v="0"/>
    <s v="-"/>
    <n v="0"/>
    <n v="0"/>
    <s v="-"/>
    <n v="0"/>
  </r>
  <r>
    <s v="12"/>
    <x v="7"/>
    <x v="0"/>
    <s v="004"/>
    <s v="Z1B8050937"/>
    <s v="1401"/>
    <s v="FC"/>
    <s v="00142978-00143008"/>
    <s v=""/>
    <s v=""/>
    <s v=""/>
    <s v=""/>
    <n v="0"/>
    <s v=""/>
    <s v="VENTAS NO CONTRIBUYENTES"/>
    <m/>
    <n v="34718917.988399997"/>
    <n v="0"/>
    <n v="26080430.190000001"/>
    <n v="0"/>
    <s v="-"/>
    <n v="0"/>
    <n v="7446972.2400000002"/>
    <s v="-"/>
    <n v="1191515.5584"/>
    <n v="0"/>
    <s v="-"/>
    <n v="0"/>
    <m/>
    <s v="8"/>
    <n v="0"/>
  </r>
  <r>
    <s v="13"/>
    <x v="7"/>
    <x v="0"/>
    <s v="004"/>
    <s v="Z1B8050578"/>
    <s v="1285"/>
    <s v="FC"/>
    <s v="00127866-00127900"/>
    <s v=""/>
    <s v=""/>
    <s v=""/>
    <s v=""/>
    <n v="0"/>
    <s v=""/>
    <s v="VENTAS NO CONTRIBUYENTES"/>
    <s v=""/>
    <n v="8976912.6061999984"/>
    <n v="0"/>
    <n v="7656007.1849999987"/>
    <n v="0"/>
    <s v="-"/>
    <n v="0"/>
    <n v="1138711.57"/>
    <s v="-"/>
    <n v="182193.8512"/>
    <n v="0"/>
    <s v="-"/>
    <n v="0"/>
    <n v="0"/>
    <s v="-"/>
    <n v="0"/>
  </r>
  <r>
    <s v="14"/>
    <x v="7"/>
    <x v="1"/>
    <s v="004"/>
    <s v="Z1F0017963"/>
    <s v="0053"/>
    <s v="FC"/>
    <s v="004001513-004001545"/>
    <s v=""/>
    <s v=""/>
    <s v=""/>
    <s v=""/>
    <n v="0"/>
    <s v=""/>
    <s v="VENTAS NO CONTRIBUYENTES"/>
    <s v=""/>
    <n v="76565390.070799991"/>
    <n v="0"/>
    <n v="43490737.495999992"/>
    <n v="0"/>
    <s v="-"/>
    <n v="0"/>
    <n v="28512631.530000001"/>
    <s v="-"/>
    <n v="4562021.0447999993"/>
    <n v="0"/>
    <s v="-"/>
    <n v="0"/>
    <n v="0"/>
    <s v="-"/>
    <n v="0"/>
  </r>
  <r>
    <s v="15"/>
    <x v="7"/>
    <x v="0"/>
    <s v="005"/>
    <s v="Z1B8050363"/>
    <s v="1555"/>
    <s v="FC"/>
    <s v="00152967-00152989"/>
    <s v=""/>
    <s v=""/>
    <s v=""/>
    <s v=""/>
    <n v="0"/>
    <s v=""/>
    <s v="VENTAS NO CONTRIBUYENTES"/>
    <m/>
    <n v="28200418.227200001"/>
    <n v="0"/>
    <n v="20458400.260000002"/>
    <n v="0"/>
    <s v="-"/>
    <n v="0"/>
    <n v="6674153.4199999999"/>
    <s v="-"/>
    <n v="1067864.5471999999"/>
    <n v="0"/>
    <s v="-"/>
    <n v="0"/>
    <m/>
    <s v="8"/>
    <n v="0"/>
  </r>
  <r>
    <s v="16"/>
    <x v="7"/>
    <x v="0"/>
    <s v="006"/>
    <s v="Z1B8044815"/>
    <s v="1463"/>
    <s v="FC"/>
    <s v="00132917-00132950"/>
    <s v=""/>
    <s v=""/>
    <s v=""/>
    <s v=""/>
    <n v="0"/>
    <s v=""/>
    <s v="VENTAS NO CONTRIBUYENTES"/>
    <m/>
    <n v="36007745.304399997"/>
    <n v="0"/>
    <n v="27639867.989999998"/>
    <n v="0"/>
    <s v="-"/>
    <n v="0"/>
    <n v="7213687.3399999999"/>
    <s v="-"/>
    <n v="1154189.9743999999"/>
    <n v="0"/>
    <s v="-"/>
    <n v="0"/>
    <m/>
    <s v="8"/>
    <n v="0"/>
  </r>
  <r>
    <s v="17"/>
    <x v="7"/>
    <x v="0"/>
    <s v="007"/>
    <s v="Z1B8050013"/>
    <s v="1520"/>
    <s v="FC"/>
    <s v="00160577-00160611"/>
    <s v=""/>
    <s v=""/>
    <s v=""/>
    <s v=""/>
    <n v="0"/>
    <s v=""/>
    <s v="VENTAS NO CONTRIBUYENTES"/>
    <m/>
    <n v="37045535.141599998"/>
    <n v="0"/>
    <n v="26693994.700000003"/>
    <n v="0"/>
    <s v="-"/>
    <n v="0"/>
    <n v="8923741.7599999998"/>
    <s v="-"/>
    <n v="1427798.6816"/>
    <n v="0"/>
    <s v="-"/>
    <n v="0"/>
    <m/>
    <s v="8"/>
    <n v="0"/>
  </r>
  <r>
    <s v="18"/>
    <x v="7"/>
    <x v="0"/>
    <s v="008"/>
    <s v="Z1B8050003"/>
    <s v="1474"/>
    <s v="FC"/>
    <s v="00159985-00160034"/>
    <s v=""/>
    <s v=""/>
    <s v=""/>
    <s v=""/>
    <n v="0"/>
    <s v=""/>
    <s v="VENTAS NO CONTRIBUYENTES"/>
    <s v=""/>
    <n v="36262494.623999998"/>
    <n v="0"/>
    <n v="25513299.350000001"/>
    <n v="0"/>
    <s v="-"/>
    <n v="0"/>
    <n v="9266547.6500000004"/>
    <s v="-"/>
    <n v="1482647.6240000001"/>
    <n v="0"/>
    <s v="-"/>
    <n v="0"/>
    <m/>
    <s v="8"/>
    <n v="0"/>
  </r>
  <r>
    <s v="19"/>
    <x v="7"/>
    <x v="0"/>
    <s v="009"/>
    <s v="Z1B8014458"/>
    <s v="1471"/>
    <s v="FC"/>
    <s v="00166598-00166628"/>
    <s v=""/>
    <s v=""/>
    <s v=""/>
    <s v=""/>
    <n v="0"/>
    <s v=""/>
    <s v="VENTAS NO CONTRIBUYENTES"/>
    <m/>
    <n v="47313311.9868"/>
    <n v="0"/>
    <n v="39641493.380000003"/>
    <n v="0"/>
    <s v="-"/>
    <n v="0"/>
    <n v="6613636.7300000004"/>
    <s v="-"/>
    <n v="1058181.8768000002"/>
    <n v="0"/>
    <s v="-"/>
    <n v="0"/>
    <m/>
    <s v="8"/>
    <n v="0"/>
  </r>
  <r>
    <s v="20"/>
    <x v="7"/>
    <x v="0"/>
    <s v="009"/>
    <s v="Z1B8014458"/>
    <s v="1472"/>
    <s v="FC"/>
    <s v="00166629"/>
    <s v=""/>
    <s v=""/>
    <s v=""/>
    <s v=""/>
    <n v="0"/>
    <s v=""/>
    <s v="VENTAS NO CONTRIBUYENTES"/>
    <m/>
    <n v="3356613.4159999997"/>
    <n v="0"/>
    <n v="2051733.07"/>
    <n v="0"/>
    <s v="-"/>
    <n v="0"/>
    <n v="1124896.8500000001"/>
    <s v="-"/>
    <n v="179983.49600000001"/>
    <n v="0"/>
    <s v="-"/>
    <n v="0"/>
    <m/>
    <s v="8"/>
    <n v="0"/>
  </r>
  <r>
    <s v="21"/>
    <x v="7"/>
    <x v="0"/>
    <s v="010"/>
    <s v="Z1F0000341"/>
    <s v="0996"/>
    <s v="FC"/>
    <s v="00066397-00066419"/>
    <s v=""/>
    <s v=""/>
    <s v=""/>
    <s v=""/>
    <n v="0"/>
    <s v=""/>
    <s v="VENTAS NO CONTRIBUYENTES"/>
    <m/>
    <n v="16141205.5404"/>
    <n v="0"/>
    <n v="13895251.890000001"/>
    <n v="0"/>
    <s v="-"/>
    <n v="0"/>
    <n v="1936166.94"/>
    <s v="-"/>
    <n v="309786.71039999998"/>
    <n v="0"/>
    <s v="-"/>
    <n v="0"/>
    <m/>
    <s v="8"/>
    <n v="0"/>
  </r>
  <r>
    <s v="22"/>
    <x v="7"/>
    <x v="0"/>
    <s v="011"/>
    <s v="Z1F0004616"/>
    <s v="0377"/>
    <s v="FC"/>
    <s v="00059134-00059205"/>
    <s v=""/>
    <s v=""/>
    <s v=""/>
    <s v=""/>
    <n v="0"/>
    <s v=""/>
    <s v="VENTAS NO CONTRIBUYENTES"/>
    <s v=""/>
    <n v="20627898.242200006"/>
    <n v="0"/>
    <n v="19020900.110200003"/>
    <n v="0"/>
    <s v="-"/>
    <n v="0"/>
    <n v="1134791.8199999998"/>
    <s v="-"/>
    <n v="181566.6912"/>
    <n v="0"/>
    <s v="-"/>
    <n v="0"/>
    <n v="269110.76"/>
    <s v="8"/>
    <n v="21528.860799999999"/>
  </r>
  <r>
    <s v="23"/>
    <x v="7"/>
    <x v="0"/>
    <s v="012"/>
    <s v="Z1B8038506"/>
    <s v="1326"/>
    <s v="FC"/>
    <s v="00068935-00068945"/>
    <s v=""/>
    <s v=""/>
    <s v=""/>
    <s v=""/>
    <n v="0"/>
    <s v=""/>
    <s v="VENTAS NO CONTRIBUYENTES"/>
    <m/>
    <n v="3355357.2344"/>
    <n v="0"/>
    <m/>
    <n v="0"/>
    <s v="-"/>
    <n v="0"/>
    <n v="2892549.34"/>
    <s v="-"/>
    <n v="462807.89439999999"/>
    <n v="0"/>
    <s v="-"/>
    <n v="0"/>
    <m/>
    <s v="8"/>
    <n v="0"/>
  </r>
  <r>
    <s v="24"/>
    <x v="7"/>
    <x v="0"/>
    <s v="014"/>
    <s v="Z1F0000338"/>
    <s v="1166"/>
    <s v="FC"/>
    <s v="00047663-00047670"/>
    <s v=""/>
    <s v=""/>
    <s v=""/>
    <s v=""/>
    <n v="0"/>
    <s v=""/>
    <s v="VENTAS NO CONTRIBUYENTES"/>
    <s v=""/>
    <n v="1427582.25"/>
    <n v="0"/>
    <n v="594849.06000000006"/>
    <n v="0"/>
    <s v="-"/>
    <n v="0"/>
    <n v="717873.44"/>
    <s v="-"/>
    <n v="114859.75"/>
    <n v="0"/>
    <s v="-"/>
    <n v="0"/>
    <m/>
    <s v="8"/>
    <n v="0"/>
  </r>
  <r>
    <s v="25"/>
    <x v="7"/>
    <x v="0"/>
    <s v="015"/>
    <s v="Z1B8050356"/>
    <s v="1299"/>
    <s v="FC"/>
    <s v="00082483-00082494"/>
    <m/>
    <s v=""/>
    <s v=""/>
    <s v=""/>
    <n v="0"/>
    <s v=""/>
    <s v="VENTAS NO CONTRIBUYENTES"/>
    <m/>
    <n v="12725086.939999999"/>
    <n v="0"/>
    <n v="11130396.1"/>
    <n v="0"/>
    <s v="-"/>
    <n v="0"/>
    <n v="1374733.48"/>
    <s v="-"/>
    <n v="219957.36"/>
    <n v="0"/>
    <s v="-"/>
    <n v="0"/>
    <m/>
    <s v="8"/>
    <n v="0"/>
  </r>
  <r>
    <s v="26"/>
    <x v="8"/>
    <x v="0"/>
    <s v="001"/>
    <s v="Z1F0000700"/>
    <s v="1143"/>
    <s v="FC"/>
    <s v="00095024-00095061"/>
    <s v=""/>
    <s v=""/>
    <s v=""/>
    <s v=""/>
    <n v="0"/>
    <s v=""/>
    <s v="VENTAS NO CONTRIBUYENTES"/>
    <s v=""/>
    <n v="54191599.613600001"/>
    <n v="0"/>
    <n v="42875285.200000003"/>
    <n v="0"/>
    <s v="-"/>
    <n v="0"/>
    <n v="9755443.4600000009"/>
    <s v="-"/>
    <n v="1560870.9536000001"/>
    <n v="0"/>
    <s v="-"/>
    <n v="0"/>
    <m/>
    <s v="-"/>
    <n v="0"/>
  </r>
  <r>
    <s v="27"/>
    <x v="8"/>
    <x v="1"/>
    <s v="001"/>
    <s v="Z1F0017854"/>
    <s v="0057"/>
    <s v="FC"/>
    <s v="001003216-001003259"/>
    <s v=""/>
    <s v=""/>
    <s v=""/>
    <s v=""/>
    <n v="0"/>
    <s v=""/>
    <s v="VENTAS NO CONTRIBUYENTES"/>
    <s v=""/>
    <n v="67330150.617600009"/>
    <n v="0"/>
    <n v="42243434.328000002"/>
    <n v="0"/>
    <s v="-"/>
    <n v="0"/>
    <n v="21626479.560000002"/>
    <s v="16"/>
    <n v="3460236.7295999997"/>
    <n v="0"/>
    <s v="-"/>
    <n v="0"/>
    <n v="0"/>
    <s v="-"/>
    <n v="0"/>
  </r>
  <r>
    <s v="28"/>
    <x v="8"/>
    <x v="0"/>
    <s v="002"/>
    <s v="Z1B8050002"/>
    <s v="1478"/>
    <s v="FC"/>
    <s v="00151318-00151358"/>
    <s v=""/>
    <s v=""/>
    <s v=""/>
    <s v=""/>
    <n v="0"/>
    <s v=""/>
    <s v="VENTAS NO CONTRIBUYENTES"/>
    <m/>
    <n v="73665421.398399994"/>
    <n v="0"/>
    <n v="51472037.799999997"/>
    <n v="0"/>
    <s v="-"/>
    <n v="0"/>
    <n v="19132227.239999998"/>
    <s v="-"/>
    <n v="3061156.3583999998"/>
    <n v="0"/>
    <s v="-"/>
    <n v="0"/>
    <m/>
    <s v="-"/>
    <n v="0"/>
  </r>
  <r>
    <s v="29"/>
    <x v="8"/>
    <x v="0"/>
    <s v="002"/>
    <s v="Z1B8050149"/>
    <s v="1405"/>
    <s v="FC"/>
    <s v="00187221-00187273"/>
    <s v=""/>
    <s v=""/>
    <s v=""/>
    <s v=""/>
    <n v="0"/>
    <s v=""/>
    <s v="VENTAS NO CONTRIBUYENTES"/>
    <m/>
    <n v="12475896.289999999"/>
    <n v="0"/>
    <n v="12475896.289999999"/>
    <n v="0"/>
    <s v="-"/>
    <n v="0"/>
    <n v="0"/>
    <s v="-"/>
    <n v="0"/>
    <n v="0"/>
    <s v="-"/>
    <n v="0"/>
    <m/>
    <s v="-"/>
    <n v="0"/>
  </r>
  <r>
    <s v="30"/>
    <x v="8"/>
    <x v="2"/>
    <s v="002"/>
    <s v="Z1F0008858"/>
    <s v="-"/>
    <s v="FC"/>
    <m/>
    <s v=""/>
    <s v=""/>
    <s v=""/>
    <s v=""/>
    <n v="0"/>
    <s v=""/>
    <s v="VENTAS NO CONTRIBUYENTES"/>
    <m/>
    <n v="0"/>
    <n v="0"/>
    <m/>
    <n v="0"/>
    <s v="-"/>
    <n v="0"/>
    <m/>
    <s v="-"/>
    <n v="0"/>
    <n v="0"/>
    <s v="-"/>
    <n v="0"/>
    <m/>
    <s v="-"/>
    <n v="0"/>
  </r>
  <r>
    <s v="31"/>
    <x v="8"/>
    <x v="2"/>
    <s v="002"/>
    <s v="Z1F0008858"/>
    <s v="-"/>
    <s v="FC"/>
    <m/>
    <s v=""/>
    <s v=""/>
    <s v=""/>
    <s v=""/>
    <n v="0"/>
    <s v=""/>
    <s v="VENTAS NO CONTRIBUYENTES"/>
    <s v=""/>
    <n v="0"/>
    <n v="0"/>
    <m/>
    <n v="0"/>
    <s v="-"/>
    <n v="0"/>
    <m/>
    <s v="-"/>
    <n v="0"/>
    <n v="0"/>
    <s v="-"/>
    <n v="0"/>
    <m/>
    <s v="-"/>
    <n v="0"/>
  </r>
  <r>
    <s v="32"/>
    <x v="8"/>
    <x v="2"/>
    <s v="002"/>
    <s v="Z1F0008858"/>
    <s v="0503"/>
    <s v="FC"/>
    <s v="00075533-00075632"/>
    <s v=""/>
    <s v=""/>
    <s v=""/>
    <s v=""/>
    <n v="0"/>
    <s v=""/>
    <s v="VENTAS NO CONTRIBUYENTES"/>
    <s v=""/>
    <n v="36707978.756199993"/>
    <n v="0"/>
    <n v="33938789.972599991"/>
    <n v="0"/>
    <s v="-"/>
    <n v="0"/>
    <n v="2387231.71"/>
    <s v="-"/>
    <n v="381957.0736"/>
    <n v="0"/>
    <s v="-"/>
    <n v="0"/>
    <n v="0"/>
    <s v="-"/>
    <n v="0"/>
  </r>
  <r>
    <s v="33"/>
    <x v="8"/>
    <x v="1"/>
    <s v="002"/>
    <s v="Z1F0017966"/>
    <s v="0057"/>
    <s v="FC"/>
    <s v="002001482-002001491"/>
    <s v=""/>
    <s v=""/>
    <s v=""/>
    <s v=""/>
    <n v="0"/>
    <s v=""/>
    <s v="VENTAS NO CONTRIBUYENTES"/>
    <s v=""/>
    <n v="24172651.119199999"/>
    <n v="0"/>
    <n v="16188381.7216"/>
    <n v="0"/>
    <s v="-"/>
    <n v="0"/>
    <n v="6882990.8599999994"/>
    <s v="16"/>
    <n v="1101278.5376000002"/>
    <n v="0"/>
    <s v="-"/>
    <n v="0"/>
    <n v="0"/>
    <s v="-"/>
    <n v="0"/>
  </r>
  <r>
    <s v="34"/>
    <x v="8"/>
    <x v="1"/>
    <s v="002"/>
    <s v="Z1F0017966"/>
    <s v="0057"/>
    <s v="FC"/>
    <s v="002001492"/>
    <s v=""/>
    <s v=""/>
    <s v=""/>
    <s v=""/>
    <n v="0"/>
    <s v=""/>
    <s v="INV. CHEFQUISITO C.A"/>
    <s v="J405372699"/>
    <n v="2982464.9336000001"/>
    <n v="0"/>
    <n v="603200"/>
    <n v="2051090.46"/>
    <s v="16"/>
    <n v="328174.47360000003"/>
    <n v="0"/>
    <s v="-"/>
    <n v="0"/>
    <n v="0"/>
    <s v="-"/>
    <n v="0"/>
    <n v="0"/>
    <s v="-"/>
    <n v="0"/>
  </r>
  <r>
    <s v="35"/>
    <x v="8"/>
    <x v="1"/>
    <s v="002"/>
    <s v="Z1F0017966"/>
    <s v="0057"/>
    <s v="FC"/>
    <s v="002001493-002001510"/>
    <s v=""/>
    <s v=""/>
    <s v=""/>
    <s v=""/>
    <n v="0"/>
    <s v=""/>
    <s v="VENTAS NO CONTRIBUYENTES"/>
    <s v=""/>
    <n v="18757140.209800001"/>
    <n v="0"/>
    <n v="9253742.6654000022"/>
    <n v="0"/>
    <s v="-"/>
    <n v="0"/>
    <n v="8192584.0899999999"/>
    <s v="16"/>
    <n v="1310813.4544000002"/>
    <n v="0"/>
    <s v="-"/>
    <n v="0"/>
    <n v="0"/>
    <s v="-"/>
    <n v="0"/>
  </r>
  <r>
    <s v="36"/>
    <x v="8"/>
    <x v="2"/>
    <s v="003"/>
    <s v="Z1B8051199"/>
    <s v="1562"/>
    <s v="FC"/>
    <s v="00172417-00172472"/>
    <s v=""/>
    <s v=""/>
    <s v=""/>
    <s v=""/>
    <n v="0"/>
    <s v=""/>
    <s v="VENTAS NO CONTRIBUYENTES"/>
    <m/>
    <n v="51508438.501999997"/>
    <n v="0"/>
    <n v="36466077.350000001"/>
    <n v="0"/>
    <s v="-"/>
    <n v="0"/>
    <n v="12717001.32"/>
    <s v="-"/>
    <n v="2034720.2112"/>
    <n v="0"/>
    <s v="-"/>
    <n v="0"/>
    <n v="269110.76"/>
    <s v="-"/>
    <n v="21528.860800000002"/>
  </r>
  <r>
    <s v="37"/>
    <x v="8"/>
    <x v="2"/>
    <s v="003"/>
    <s v="Z1F0008965"/>
    <s v="0498"/>
    <s v="FC"/>
    <s v="00074681-00074785"/>
    <s v=""/>
    <s v=""/>
    <s v=""/>
    <s v=""/>
    <n v="0"/>
    <s v=""/>
    <s v="VENTAS NO CONTRIBUYENTES"/>
    <s v=""/>
    <n v="31965033.062999997"/>
    <n v="0"/>
    <n v="31359235.938999999"/>
    <n v="0"/>
    <s v="-"/>
    <n v="0"/>
    <n v="522238.9"/>
    <s v="-"/>
    <n v="83558.223999999987"/>
    <n v="0"/>
    <s v="-"/>
    <n v="0"/>
    <n v="0"/>
    <s v="-"/>
    <n v="0"/>
  </r>
  <r>
    <s v="38"/>
    <x v="8"/>
    <x v="2"/>
    <s v="003"/>
    <s v="Z1F0008965"/>
    <s v="0498"/>
    <s v="NC"/>
    <s v=""/>
    <s v="00000080"/>
    <s v=""/>
    <s v="00074705"/>
    <s v="14/4/2020"/>
    <n v="247196"/>
    <s v="VEN"/>
    <s v="DAVID NUÑEZ"/>
    <s v="V11036866 "/>
    <n v="-116000"/>
    <n v="0"/>
    <n v="-116000"/>
    <n v="0"/>
    <s v="-"/>
    <n v="0"/>
    <n v="0"/>
    <s v="-"/>
    <n v="0"/>
    <n v="0"/>
    <s v="-"/>
    <n v="0"/>
    <n v="0"/>
    <s v="-"/>
    <n v="0"/>
  </r>
  <r>
    <s v="39"/>
    <x v="8"/>
    <x v="2"/>
    <s v="003"/>
    <s v="Z1F0008965"/>
    <s v="0498"/>
    <s v="NC"/>
    <s v=""/>
    <s v="00000081"/>
    <s v=""/>
    <s v="00074775"/>
    <s v="14/4/2020"/>
    <n v="140793.89000000001"/>
    <s v="VEN"/>
    <s v="EDGAR CORTEZ"/>
    <s v="V13655298 "/>
    <n v="-10529.52"/>
    <n v="0"/>
    <n v="-10529.52"/>
    <n v="0"/>
    <s v="-"/>
    <n v="0"/>
    <n v="0"/>
    <s v="-"/>
    <n v="0"/>
    <n v="0"/>
    <s v="-"/>
    <n v="0"/>
    <n v="0"/>
    <s v="-"/>
    <n v="0"/>
  </r>
  <r>
    <s v="40"/>
    <x v="8"/>
    <x v="1"/>
    <s v="003"/>
    <s v="Z1F0017848"/>
    <s v="0053"/>
    <s v="FC"/>
    <s v="003002613-003002650"/>
    <s v=""/>
    <s v=""/>
    <s v=""/>
    <s v=""/>
    <n v="0"/>
    <s v=""/>
    <s v="VENTAS NO CONTRIBUYENTES"/>
    <s v=""/>
    <n v="118552233.04145001"/>
    <n v="0"/>
    <n v="83031891.616200015"/>
    <n v="0"/>
    <s v="-"/>
    <n v="0"/>
    <n v="30620983.987250004"/>
    <s v="16"/>
    <n v="4899357.4379999992"/>
    <n v="0"/>
    <s v="-"/>
    <n v="0"/>
    <n v="0"/>
    <s v="-"/>
    <n v="0"/>
  </r>
  <r>
    <s v="41"/>
    <x v="8"/>
    <x v="0"/>
    <s v="004"/>
    <s v="Z1B8050937"/>
    <s v="1402"/>
    <s v="FC"/>
    <s v="00143009-00143037"/>
    <s v=""/>
    <s v=""/>
    <s v=""/>
    <s v=""/>
    <n v="0"/>
    <s v=""/>
    <s v="VENTAS NO CONTRIBUYENTES"/>
    <m/>
    <n v="72717964.904399991"/>
    <n v="0"/>
    <n v="61933447.119999997"/>
    <n v="0"/>
    <s v="-"/>
    <n v="0"/>
    <n v="9296998.0899999999"/>
    <s v="-"/>
    <n v="1487519.6943999999"/>
    <n v="0"/>
    <s v="-"/>
    <n v="0"/>
    <m/>
    <s v="-"/>
    <n v="0"/>
  </r>
  <r>
    <s v="42"/>
    <x v="8"/>
    <x v="0"/>
    <s v="004"/>
    <s v="Z1B8050578"/>
    <s v="1286"/>
    <s v="FC"/>
    <s v="00127901-00127962"/>
    <s v=""/>
    <s v=""/>
    <s v=""/>
    <s v=""/>
    <n v="0"/>
    <s v=""/>
    <s v="VENTAS NO CONTRIBUYENTES"/>
    <s v=""/>
    <n v="23763695.480699994"/>
    <n v="0"/>
    <n v="23145019.955499995"/>
    <n v="0"/>
    <s v="-"/>
    <n v="0"/>
    <n v="533340.97000000009"/>
    <s v="-"/>
    <n v="85334.555200000003"/>
    <n v="0"/>
    <s v="-"/>
    <n v="0"/>
    <n v="0"/>
    <s v="-"/>
    <n v="0"/>
  </r>
  <r>
    <s v="43"/>
    <x v="8"/>
    <x v="1"/>
    <s v="004"/>
    <s v="Z1F0017963"/>
    <s v="0054"/>
    <s v="FC"/>
    <s v="004001546-004001570"/>
    <s v=""/>
    <s v=""/>
    <s v=""/>
    <s v=""/>
    <n v="0"/>
    <s v=""/>
    <s v="VENTAS NO CONTRIBUYENTES"/>
    <s v=""/>
    <n v="51161214.632949986"/>
    <n v="0"/>
    <n v="34795710.219349988"/>
    <n v="0"/>
    <s v="-"/>
    <n v="0"/>
    <n v="14108193.459999999"/>
    <s v="16"/>
    <n v="2257310.9535999997"/>
    <n v="0"/>
    <s v="-"/>
    <n v="0"/>
    <n v="0"/>
    <s v="-"/>
    <n v="0"/>
  </r>
  <r>
    <s v="44"/>
    <x v="8"/>
    <x v="0"/>
    <s v="005"/>
    <s v="Z1B8050363"/>
    <s v="1556"/>
    <s v="FC"/>
    <s v="00152990-00153046"/>
    <s v=""/>
    <s v=""/>
    <s v=""/>
    <s v=""/>
    <n v="0"/>
    <s v=""/>
    <s v="VENTAS NO CONTRIBUYENTES"/>
    <m/>
    <n v="83128702.912"/>
    <n v="0"/>
    <n v="58491204.560000002"/>
    <n v="0"/>
    <s v="-"/>
    <n v="0"/>
    <n v="20988671.32"/>
    <s v="-"/>
    <n v="3358187.4112"/>
    <n v="0"/>
    <s v="-"/>
    <n v="0"/>
    <n v="269110.76"/>
    <s v="-"/>
    <n v="21528.860800000002"/>
  </r>
  <r>
    <s v="45"/>
    <x v="8"/>
    <x v="1"/>
    <s v="005"/>
    <s v="Z1F0017998"/>
    <s v="0050"/>
    <s v="FC"/>
    <s v="005001713-005001750"/>
    <s v=""/>
    <s v=""/>
    <s v=""/>
    <s v=""/>
    <n v="0"/>
    <s v=""/>
    <s v="VENTAS NO CONTRIBUYENTES"/>
    <s v=""/>
    <n v="103252439.0896"/>
    <n v="0"/>
    <n v="60165152.949200004"/>
    <n v="0"/>
    <s v="-"/>
    <n v="0"/>
    <n v="37144212.189999998"/>
    <s v="-"/>
    <n v="5943073.9503999995"/>
    <n v="0"/>
    <s v="-"/>
    <n v="0"/>
    <n v="0"/>
    <s v="-"/>
    <n v="0"/>
  </r>
  <r>
    <s v="46"/>
    <x v="8"/>
    <x v="1"/>
    <s v="005"/>
    <s v="Z1F0017998"/>
    <s v="0050"/>
    <s v="NC"/>
    <s v=""/>
    <s v="005000043"/>
    <s v=""/>
    <s v="005001727"/>
    <s v="13/5/2018"/>
    <n v="34.729999999999997"/>
    <s v="VEN"/>
    <s v="YANETH TORRES"/>
    <s v="V12563581"/>
    <n v="-471442.59480000002"/>
    <n v="0"/>
    <n v="0"/>
    <n v="0"/>
    <s v="-"/>
    <n v="0"/>
    <n v="-406416.03"/>
    <s v="16"/>
    <n v="-65026.5648"/>
    <n v="0"/>
    <s v="-"/>
    <n v="0"/>
    <n v="0"/>
    <s v="-"/>
    <n v="0"/>
  </r>
  <r>
    <s v="47"/>
    <x v="8"/>
    <x v="0"/>
    <s v="006"/>
    <s v="Z1B8044815"/>
    <s v="1464"/>
    <s v="FC"/>
    <s v="00132951-00132990"/>
    <s v=""/>
    <s v=""/>
    <s v=""/>
    <s v=""/>
    <n v="0"/>
    <s v=""/>
    <s v="VENTAS NO CONTRIBUYENTES"/>
    <m/>
    <n v="59309368.829999998"/>
    <n v="0"/>
    <n v="46651778.850000001"/>
    <n v="0"/>
    <s v="-"/>
    <n v="0"/>
    <n v="10911715.5"/>
    <s v="-"/>
    <n v="1745874.48"/>
    <n v="0"/>
    <s v="-"/>
    <n v="0"/>
    <m/>
    <s v="-"/>
    <n v="0"/>
  </r>
  <r>
    <s v="48"/>
    <x v="8"/>
    <x v="0"/>
    <s v="007"/>
    <s v="Z1B8050013"/>
    <s v="1521"/>
    <s v="FC"/>
    <s v="00160612-00160647"/>
    <m/>
    <s v=""/>
    <s v=""/>
    <s v=""/>
    <n v="0"/>
    <s v=""/>
    <s v="VENTAS NO CONTRIBUYENTES"/>
    <m/>
    <n v="45758109.478400007"/>
    <n v="0"/>
    <n v="35418756.310000002"/>
    <n v="0"/>
    <s v="-"/>
    <n v="0"/>
    <n v="8913235.4900000002"/>
    <s v="-"/>
    <n v="1426117.6784000001"/>
    <n v="0"/>
    <s v="-"/>
    <n v="0"/>
    <m/>
    <s v="-"/>
    <n v="0"/>
  </r>
  <r>
    <s v="49"/>
    <x v="8"/>
    <x v="0"/>
    <s v="008"/>
    <s v="Z1B8050003"/>
    <s v="1475"/>
    <s v="FC"/>
    <s v="00160035-00160070"/>
    <s v=""/>
    <s v=""/>
    <s v=""/>
    <s v=""/>
    <n v="0"/>
    <s v=""/>
    <s v="VENTAS NO CONTRIBUYENTES"/>
    <s v=""/>
    <n v="66185956.969199993"/>
    <n v="0"/>
    <n v="49304907.189999998"/>
    <n v="0"/>
    <s v="-"/>
    <n v="0"/>
    <n v="14552629.119999999"/>
    <s v="-"/>
    <n v="2328420.6592000001"/>
    <n v="0"/>
    <s v="-"/>
    <n v="0"/>
    <m/>
    <s v="-"/>
    <n v="0"/>
  </r>
  <r>
    <s v="50"/>
    <x v="8"/>
    <x v="0"/>
    <s v="008"/>
    <s v="Z1B8050003"/>
    <s v="1476"/>
    <s v="FC"/>
    <s v="00160070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m/>
    <s v="-"/>
    <n v="0"/>
  </r>
  <r>
    <s v="51"/>
    <x v="8"/>
    <x v="0"/>
    <s v="009"/>
    <s v="Z1B8014458"/>
    <s v="1473"/>
    <s v="FC"/>
    <s v="0016630-00166666"/>
    <s v=""/>
    <s v=""/>
    <s v=""/>
    <s v=""/>
    <n v="0"/>
    <s v=""/>
    <s v="VENTAS NO CONTRIBUYENTES"/>
    <m/>
    <n v="52419755.495200001"/>
    <n v="0"/>
    <n v="41282286.68"/>
    <n v="0"/>
    <s v="-"/>
    <n v="0"/>
    <n v="9601266.2200000007"/>
    <s v="-"/>
    <n v="1536202.5952000001"/>
    <n v="0"/>
    <s v="-"/>
    <n v="0"/>
    <m/>
    <s v="-"/>
    <n v="0"/>
  </r>
  <r>
    <s v="52"/>
    <x v="8"/>
    <x v="0"/>
    <s v="010"/>
    <s v="Z1F0000341"/>
    <s v="0997"/>
    <s v="FC"/>
    <s v="00066420-00066447"/>
    <s v=""/>
    <s v=""/>
    <s v=""/>
    <s v=""/>
    <n v="0"/>
    <s v=""/>
    <s v="VENTAS NO CONTRIBUYENTES"/>
    <m/>
    <n v="40819380.020800002"/>
    <n v="0"/>
    <n v="36499496.369999997"/>
    <n v="0"/>
    <s v="-"/>
    <n v="0"/>
    <n v="3724037.63"/>
    <s v="-"/>
    <n v="595846.02079999994"/>
    <n v="0"/>
    <s v="-"/>
    <n v="0"/>
    <m/>
    <s v="-"/>
    <n v="0"/>
  </r>
  <r>
    <s v="53"/>
    <x v="8"/>
    <x v="0"/>
    <s v="011"/>
    <s v="Z1F0004616"/>
    <s v="0378"/>
    <s v="FC"/>
    <s v="00059206-00059300"/>
    <s v=""/>
    <s v=""/>
    <s v=""/>
    <s v=""/>
    <n v="0"/>
    <s v=""/>
    <s v="VENTAS NO CONTRIBUYENTES"/>
    <s v=""/>
    <n v="37774451.315799989"/>
    <n v="0"/>
    <n v="34664637.556999989"/>
    <n v="0"/>
    <s v="-"/>
    <n v="0"/>
    <n v="2680873.9300000002"/>
    <s v="-"/>
    <n v="428939.82879999996"/>
    <n v="0"/>
    <s v="-"/>
    <n v="0"/>
    <n v="0"/>
    <s v="-"/>
    <n v="0"/>
  </r>
  <r>
    <s v="54"/>
    <x v="8"/>
    <x v="0"/>
    <s v="012"/>
    <s v="Z1B8038506"/>
    <s v="1327"/>
    <s v="FC"/>
    <s v="00068946-00068979"/>
    <s v=""/>
    <s v=""/>
    <s v=""/>
    <s v=""/>
    <n v="0"/>
    <s v=""/>
    <s v="VENTAS NO CONTRIBUYENTES"/>
    <m/>
    <n v="24156111.973199997"/>
    <n v="0"/>
    <n v="11263478.42"/>
    <n v="0"/>
    <s v="-"/>
    <n v="0"/>
    <n v="11114339.27"/>
    <s v="-"/>
    <n v="1778294.2831999999"/>
    <n v="0"/>
    <s v="-"/>
    <n v="0"/>
    <m/>
    <s v="-"/>
    <n v="0"/>
  </r>
  <r>
    <s v="55"/>
    <x v="8"/>
    <x v="0"/>
    <s v="014"/>
    <s v="Z1F0000338"/>
    <s v="1167"/>
    <s v="FC"/>
    <s v="00047671-00047674"/>
    <s v=""/>
    <s v=""/>
    <s v=""/>
    <s v=""/>
    <n v="0"/>
    <s v=""/>
    <s v="VENTAS NO CONTRIBUYENTES"/>
    <s v=""/>
    <n v="1022817.31"/>
    <n v="0"/>
    <n v="150800"/>
    <n v="0"/>
    <s v="-"/>
    <n v="0"/>
    <n v="751739.06"/>
    <s v="-"/>
    <n v="120278.25"/>
    <n v="0"/>
    <s v="-"/>
    <n v="0"/>
    <m/>
    <s v="-"/>
    <n v="0"/>
  </r>
  <r>
    <s v="56"/>
    <x v="8"/>
    <x v="0"/>
    <s v="015"/>
    <s v="Z1B8050356"/>
    <s v="1300"/>
    <s v="FC"/>
    <s v="00082495-00082529"/>
    <s v=""/>
    <s v=""/>
    <s v=""/>
    <s v=""/>
    <n v="0"/>
    <s v=""/>
    <s v="VENTAS NO CONTRIBUYENTES"/>
    <m/>
    <n v="23119374.420400001"/>
    <n v="0"/>
    <n v="18417785.16"/>
    <n v="0"/>
    <s v="-"/>
    <n v="0"/>
    <n v="4053094.19"/>
    <s v="-"/>
    <n v="648495.07039999997"/>
    <n v="0"/>
    <s v="-"/>
    <n v="0"/>
    <m/>
    <s v="-"/>
    <n v="0"/>
  </r>
  <r>
    <s v="57"/>
    <x v="9"/>
    <x v="0"/>
    <s v="001"/>
    <s v="Z1F0000700"/>
    <s v="1144"/>
    <s v="FC"/>
    <s v="00095062-00095131"/>
    <s v=""/>
    <s v=""/>
    <s v=""/>
    <s v=""/>
    <n v="0"/>
    <s v=""/>
    <s v="VENTAS NO CONTRIBUYENTES"/>
    <s v=""/>
    <n v="66179031.395600006"/>
    <n v="0"/>
    <n v="53841630.520000003"/>
    <n v="0"/>
    <s v="-"/>
    <n v="0"/>
    <n v="10635690.41"/>
    <s v="-"/>
    <n v="1701710.4656"/>
    <n v="0"/>
    <s v="-"/>
    <n v="0"/>
    <m/>
    <s v="-"/>
    <n v="0"/>
  </r>
  <r>
    <s v="58"/>
    <x v="9"/>
    <x v="1"/>
    <s v="001"/>
    <s v="Z1F0017854"/>
    <s v="0058"/>
    <s v="FC"/>
    <s v="001003260-001003292"/>
    <s v=""/>
    <s v=""/>
    <s v=""/>
    <s v=""/>
    <n v="0"/>
    <s v=""/>
    <s v="VENTAS NO CONTRIBUYENTES"/>
    <s v=""/>
    <n v="84799300.625849992"/>
    <n v="0"/>
    <n v="57153668.961449996"/>
    <n v="0"/>
    <s v="-"/>
    <n v="0"/>
    <n v="23832441.09"/>
    <s v="16"/>
    <n v="3813190.5744000003"/>
    <n v="0"/>
    <s v="-"/>
    <n v="0"/>
    <n v="0"/>
    <s v="-"/>
    <n v="0"/>
  </r>
  <r>
    <s v="59"/>
    <x v="9"/>
    <x v="1"/>
    <s v="001"/>
    <s v="Z1F0017854"/>
    <s v="0058"/>
    <s v="FC"/>
    <s v="001003293"/>
    <s v=""/>
    <s v=""/>
    <s v=""/>
    <s v=""/>
    <n v="0"/>
    <s v=""/>
    <s v="COMERCIALIZADORA AMF C.A."/>
    <s v="J403360472"/>
    <n v="2447366.4"/>
    <n v="0"/>
    <n v="2375980"/>
    <n v="61540"/>
    <s v="16"/>
    <n v="9846.4"/>
    <n v="0"/>
    <s v="-"/>
    <n v="0"/>
    <n v="0"/>
    <s v="-"/>
    <n v="0"/>
    <n v="0"/>
    <s v="-"/>
    <n v="0"/>
  </r>
  <r>
    <s v="60"/>
    <x v="9"/>
    <x v="1"/>
    <s v="001"/>
    <s v="Z1F0017854"/>
    <s v="0058"/>
    <s v="FC"/>
    <s v="001003294"/>
    <s v=""/>
    <s v=""/>
    <s v=""/>
    <s v=""/>
    <n v="0"/>
    <s v=""/>
    <s v="MOISES ORTEGA"/>
    <s v="V10354554"/>
    <n v="1280023.1502999999"/>
    <n v="0"/>
    <n v="1267958.6631"/>
    <n v="0"/>
    <s v="-"/>
    <n v="0"/>
    <n v="10400.42"/>
    <s v="16"/>
    <n v="1664.0672"/>
    <n v="0"/>
    <s v="-"/>
    <n v="0"/>
    <n v="0"/>
    <s v="-"/>
    <n v="0"/>
  </r>
  <r>
    <s v="61"/>
    <x v="9"/>
    <x v="1"/>
    <s v="001"/>
    <s v="Z1F0017854"/>
    <s v="0058"/>
    <s v="FC"/>
    <s v="001003295"/>
    <s v=""/>
    <s v=""/>
    <s v=""/>
    <s v=""/>
    <n v="0"/>
    <s v=""/>
    <s v="CROMOFTAL S.A."/>
    <s v="J300441040"/>
    <n v="748858.94000000006"/>
    <n v="0"/>
    <n v="116029.64000000001"/>
    <n v="545542.5"/>
    <s v="16"/>
    <n v="87286.8"/>
    <n v="0"/>
    <s v="-"/>
    <n v="0"/>
    <n v="0"/>
    <s v="-"/>
    <n v="0"/>
    <n v="0"/>
    <s v="-"/>
    <n v="0"/>
  </r>
  <r>
    <s v="62"/>
    <x v="9"/>
    <x v="1"/>
    <s v="001"/>
    <s v="Z1F0017854"/>
    <s v="0058"/>
    <s v="FC"/>
    <s v="001003296-001003303"/>
    <s v=""/>
    <s v=""/>
    <s v=""/>
    <s v=""/>
    <n v="0"/>
    <s v=""/>
    <s v="VENTAS NO CONTRIBUYENTES"/>
    <s v=""/>
    <n v="15833211.427499996"/>
    <n v="0"/>
    <n v="9899401.5878999978"/>
    <n v="0"/>
    <s v="-"/>
    <n v="0"/>
    <n v="5115353.3099999996"/>
    <s v="16"/>
    <n v="818456.52960000001"/>
    <n v="0"/>
    <s v="-"/>
    <n v="0"/>
    <n v="0"/>
    <s v="-"/>
    <n v="0"/>
  </r>
  <r>
    <s v="63"/>
    <x v="9"/>
    <x v="1"/>
    <s v="001"/>
    <s v="Z1F0017854"/>
    <s v="0058"/>
    <s v="FC"/>
    <s v="001003304"/>
    <s v=""/>
    <s v=""/>
    <s v=""/>
    <s v=""/>
    <n v="0"/>
    <s v=""/>
    <s v="ALESSANDRO MINICHINI"/>
    <s v="V168880334"/>
    <n v="145150.81159999999"/>
    <n v="0"/>
    <n v="0"/>
    <n v="125130.01"/>
    <s v="16"/>
    <n v="20020.801599999999"/>
    <n v="0"/>
    <s v="-"/>
    <n v="0"/>
    <n v="0"/>
    <s v="-"/>
    <n v="0"/>
    <n v="0"/>
    <s v="-"/>
    <n v="0"/>
  </r>
  <r>
    <s v="64"/>
    <x v="9"/>
    <x v="1"/>
    <s v="001"/>
    <s v="Z1F0017854"/>
    <s v="0058"/>
    <s v="FC"/>
    <s v="001003305-001003321"/>
    <s v=""/>
    <s v=""/>
    <s v=""/>
    <s v=""/>
    <n v="0"/>
    <s v=""/>
    <s v="VENTAS NO CONTRIBUYENTES"/>
    <s v=""/>
    <n v="22187979.975000001"/>
    <n v="0"/>
    <n v="14282718.885000002"/>
    <n v="0"/>
    <s v="-"/>
    <n v="0"/>
    <n v="6814880.25"/>
    <s v="16"/>
    <n v="1090380.8400000001"/>
    <n v="0"/>
    <s v="-"/>
    <n v="0"/>
    <n v="0"/>
    <s v="-"/>
    <n v="0"/>
  </r>
  <r>
    <s v="65"/>
    <x v="9"/>
    <x v="1"/>
    <s v="001"/>
    <s v="Z1F0017854"/>
    <s v="0058"/>
    <s v="NC"/>
    <s v=""/>
    <s v="001000044"/>
    <s v=""/>
    <s v="00003139"/>
    <s v="23/5/2018"/>
    <n v="9.1300000000000008"/>
    <s v="VEN"/>
    <s v="CARMEN CRUZ"/>
    <s v="V4814383"/>
    <n v="-141562.5"/>
    <n v="0"/>
    <n v="-141562.5"/>
    <n v="0"/>
    <s v="-"/>
    <n v="0"/>
    <n v="0"/>
    <s v="-"/>
    <n v="0"/>
    <n v="0"/>
    <s v="-"/>
    <n v="0"/>
    <n v="0"/>
    <s v="-"/>
    <n v="0"/>
  </r>
  <r>
    <s v="66"/>
    <x v="9"/>
    <x v="0"/>
    <s v="002"/>
    <s v="Z1B8050002"/>
    <s v="1479"/>
    <s v="FC"/>
    <s v="00151359-00151400"/>
    <s v=""/>
    <s v=""/>
    <s v=""/>
    <s v=""/>
    <n v="0"/>
    <s v=""/>
    <s v="VENTAS NO CONTRIBUYENTES"/>
    <m/>
    <n v="68821044.426400006"/>
    <n v="0"/>
    <n v="52235628.280000001"/>
    <n v="0"/>
    <s v="-"/>
    <n v="0"/>
    <n v="14297772.539999999"/>
    <s v="-"/>
    <n v="2287643.6063999999"/>
    <n v="0"/>
    <s v="-"/>
    <n v="0"/>
    <m/>
    <s v="-"/>
    <n v="0"/>
  </r>
  <r>
    <s v="67"/>
    <x v="9"/>
    <x v="0"/>
    <s v="002"/>
    <s v="Z1B8050149"/>
    <s v="1406"/>
    <s v="FC"/>
    <s v="00187274-00187319"/>
    <s v=""/>
    <s v=""/>
    <s v=""/>
    <s v=""/>
    <n v="0"/>
    <s v=""/>
    <s v="VENTAS NO CONTRIBUYENTES"/>
    <m/>
    <n v="10519156.59"/>
    <n v="0"/>
    <n v="10519156.59"/>
    <n v="0"/>
    <s v="-"/>
    <n v="0"/>
    <n v="0"/>
    <s v="-"/>
    <n v="0"/>
    <n v="0"/>
    <s v="-"/>
    <n v="0"/>
    <m/>
    <s v="-"/>
    <n v="0"/>
  </r>
  <r>
    <s v="68"/>
    <x v="9"/>
    <x v="2"/>
    <s v="002"/>
    <s v="Z1F0008858"/>
    <s v="0504"/>
    <s v="FC"/>
    <s v="00075633-00075702"/>
    <s v=""/>
    <s v=""/>
    <s v=""/>
    <s v=""/>
    <n v="0"/>
    <s v=""/>
    <s v="VENTAS NO CONTRIBUYENTES"/>
    <s v=""/>
    <n v="19261856.348900001"/>
    <n v="0"/>
    <n v="17048600.210100003"/>
    <n v="0"/>
    <s v="-"/>
    <n v="0"/>
    <n v="1907979.4300000002"/>
    <s v="-"/>
    <n v="305276.70879999996"/>
    <n v="0"/>
    <s v="-"/>
    <n v="0"/>
    <n v="0"/>
    <s v="-"/>
    <n v="0"/>
  </r>
  <r>
    <s v="69"/>
    <x v="9"/>
    <x v="1"/>
    <s v="002"/>
    <s v="Z1F0017966"/>
    <s v="0058"/>
    <s v="FC"/>
    <s v="002001511-002001540"/>
    <s v=""/>
    <s v=""/>
    <s v=""/>
    <s v=""/>
    <n v="0"/>
    <s v=""/>
    <s v="VENTAS NO CONTRIBUYENTES"/>
    <s v=""/>
    <n v="36954700.306499995"/>
    <n v="0"/>
    <n v="26045824.002899997"/>
    <n v="0"/>
    <s v="-"/>
    <n v="0"/>
    <n v="9404203.7100000009"/>
    <s v="-"/>
    <n v="1504672.5935999998"/>
    <n v="0"/>
    <s v="-"/>
    <n v="0"/>
    <n v="0"/>
    <s v="-"/>
    <n v="0"/>
  </r>
  <r>
    <s v="70"/>
    <x v="9"/>
    <x v="2"/>
    <s v="003"/>
    <s v="Z1B8051199"/>
    <s v="1563"/>
    <s v="FC"/>
    <s v="00172473-00172535"/>
    <s v=""/>
    <s v=""/>
    <s v=""/>
    <s v=""/>
    <n v="0"/>
    <s v=""/>
    <s v="VENTAS NO CONTRIBUYENTES"/>
    <m/>
    <n v="63213129.628000006"/>
    <n v="0"/>
    <n v="46803876.289999999"/>
    <n v="0"/>
    <s v="-"/>
    <n v="0"/>
    <n v="14145908.050000001"/>
    <s v="-"/>
    <n v="2263345.2880000002"/>
    <n v="0"/>
    <s v="-"/>
    <n v="0"/>
    <m/>
    <s v="-"/>
    <n v="0"/>
  </r>
  <r>
    <s v="71"/>
    <x v="9"/>
    <x v="2"/>
    <s v="003"/>
    <s v="Z1F0008965"/>
    <s v="0499"/>
    <s v="FC"/>
    <s v="00074786-00074826"/>
    <s v=""/>
    <s v=""/>
    <s v=""/>
    <s v=""/>
    <n v="0"/>
    <s v=""/>
    <s v="VENTAS NO CONTRIBUYENTES"/>
    <s v=""/>
    <n v="13243256.2115"/>
    <n v="0"/>
    <n v="13196160.2115"/>
    <n v="0"/>
    <s v="-"/>
    <n v="0"/>
    <n v="40600"/>
    <s v="-"/>
    <n v="6496"/>
    <n v="0"/>
    <s v="-"/>
    <n v="0"/>
    <n v="0"/>
    <s v="-"/>
    <n v="0"/>
  </r>
  <r>
    <s v="72"/>
    <x v="9"/>
    <x v="1"/>
    <s v="003"/>
    <s v="Z1F0017848"/>
    <s v="0054"/>
    <s v="FC"/>
    <s v="003002651-003002680"/>
    <s v=""/>
    <s v=""/>
    <s v=""/>
    <s v=""/>
    <n v="0"/>
    <s v=""/>
    <s v="VENTAS NO CONTRIBUYENTES"/>
    <s v=""/>
    <n v="48013144.733150005"/>
    <n v="0"/>
    <n v="34672269.330900006"/>
    <n v="0"/>
    <s v="-"/>
    <n v="0"/>
    <n v="11250203.259849999"/>
    <s v="16"/>
    <n v="1800032.5216000001"/>
    <n v="0"/>
    <s v="-"/>
    <n v="0"/>
    <n v="269110.76"/>
    <s v="8"/>
    <n v="21528.860799999999"/>
  </r>
  <r>
    <s v="73"/>
    <x v="9"/>
    <x v="0"/>
    <s v="004"/>
    <s v="Z1B8050937"/>
    <s v="1403"/>
    <s v="FC"/>
    <s v="00143038-00143078"/>
    <s v=""/>
    <s v=""/>
    <s v=""/>
    <s v=""/>
    <n v="0"/>
    <s v=""/>
    <s v="VENTAS NO CONTRIBUYENTES"/>
    <m/>
    <n v="62327512.013599999"/>
    <n v="0"/>
    <n v="41951284.109999999"/>
    <n v="0"/>
    <s v="-"/>
    <n v="0"/>
    <n v="17565713.710000001"/>
    <s v="-"/>
    <n v="2810514.1936000003"/>
    <n v="0"/>
    <s v="-"/>
    <n v="0"/>
    <m/>
    <s v="-"/>
    <n v="0"/>
  </r>
  <r>
    <s v="74"/>
    <x v="9"/>
    <x v="0"/>
    <s v="004"/>
    <s v="Z1B8050578"/>
    <s v="1287"/>
    <s v="FC"/>
    <s v="00127963-00128002"/>
    <s v=""/>
    <s v=""/>
    <s v=""/>
    <s v=""/>
    <n v="0"/>
    <s v=""/>
    <s v="VENTAS NO CONTRIBUYENTES"/>
    <s v=""/>
    <n v="14684000.522600004"/>
    <n v="0"/>
    <n v="12968894.192200005"/>
    <n v="0"/>
    <s v="-"/>
    <n v="0"/>
    <n v="1478539.94"/>
    <s v="-"/>
    <n v="236566.3904"/>
    <n v="0"/>
    <s v="-"/>
    <n v="0"/>
    <n v="0"/>
    <s v="-"/>
    <n v="0"/>
  </r>
  <r>
    <s v="75"/>
    <x v="9"/>
    <x v="0"/>
    <s v="005"/>
    <s v="Z1B8050363"/>
    <s v="1557"/>
    <s v="FC"/>
    <s v="00153047-00153101"/>
    <s v=""/>
    <s v=""/>
    <s v=""/>
    <s v=""/>
    <n v="0"/>
    <s v=""/>
    <s v="VENTAS NO CONTRIBUYENTES"/>
    <m/>
    <n v="55356608.666399993"/>
    <n v="0"/>
    <n v="42582986.159999996"/>
    <n v="0"/>
    <s v="-"/>
    <n v="0"/>
    <n v="11011743.539999999"/>
    <s v="-"/>
    <n v="1761878.9663999998"/>
    <n v="0"/>
    <s v="-"/>
    <n v="0"/>
    <m/>
    <s v="-"/>
    <n v="0"/>
  </r>
  <r>
    <s v="76"/>
    <x v="9"/>
    <x v="1"/>
    <s v="005"/>
    <s v="Z1F0017998"/>
    <s v="0051"/>
    <s v="FC"/>
    <s v="005001751-005001775"/>
    <s v=""/>
    <s v=""/>
    <s v=""/>
    <s v=""/>
    <n v="0"/>
    <s v=""/>
    <s v="VENTAS NO CONTRIBUYENTES"/>
    <s v=""/>
    <n v="29598204.892900001"/>
    <n v="0"/>
    <n v="22466643.897300001"/>
    <n v="0"/>
    <s v="-"/>
    <n v="0"/>
    <n v="6147897.4100000001"/>
    <s v="16"/>
    <n v="983663.58560000011"/>
    <n v="0"/>
    <s v="-"/>
    <n v="0"/>
    <n v="0"/>
    <s v="-"/>
    <n v="0"/>
  </r>
  <r>
    <s v="77"/>
    <x v="9"/>
    <x v="1"/>
    <s v="005"/>
    <s v="Z1F0017998"/>
    <s v="0051"/>
    <s v="FC"/>
    <s v="005001776"/>
    <s v=""/>
    <s v=""/>
    <s v=""/>
    <s v=""/>
    <n v="0"/>
    <s v=""/>
    <s v="LEON RIVAS Y ASOCIADOS C.A."/>
    <s v="J311038078"/>
    <n v="4547311.5932"/>
    <n v="0"/>
    <n v="2980874.2499999995"/>
    <n v="1350377.02"/>
    <s v="16"/>
    <n v="216060.32320000001"/>
    <n v="0"/>
    <s v="-"/>
    <n v="0"/>
    <n v="0"/>
    <s v="-"/>
    <n v="0"/>
    <n v="0"/>
    <s v="-"/>
    <n v="0"/>
  </r>
  <r>
    <s v="78"/>
    <x v="9"/>
    <x v="1"/>
    <s v="005"/>
    <s v="Z1F0017998"/>
    <s v="0051"/>
    <s v="FC"/>
    <s v="005001777"/>
    <s v=""/>
    <s v=""/>
    <s v=""/>
    <s v=""/>
    <n v="0"/>
    <s v=""/>
    <s v="LEON RIVAS Y ASOCIADOS C.A."/>
    <s v="J311038078"/>
    <n v="118799"/>
    <n v="0"/>
    <n v="118799"/>
    <n v="0"/>
    <s v="-"/>
    <n v="0"/>
    <n v="0"/>
    <s v="-"/>
    <n v="0"/>
    <n v="0"/>
    <s v="-"/>
    <n v="0"/>
    <n v="0"/>
    <s v="-"/>
    <n v="0"/>
  </r>
  <r>
    <s v="79"/>
    <x v="9"/>
    <x v="1"/>
    <s v="005"/>
    <s v="Z1F0017998"/>
    <s v="0051"/>
    <s v="FC"/>
    <s v="005001778-005001791"/>
    <s v=""/>
    <s v=""/>
    <s v=""/>
    <s v=""/>
    <n v="0"/>
    <s v=""/>
    <s v="VENTAS NO CONTRIBUYENTES"/>
    <s v=""/>
    <n v="16202636.629000001"/>
    <n v="0"/>
    <n v="13341883.2454"/>
    <n v="0"/>
    <s v="-"/>
    <n v="0"/>
    <n v="2466166.71"/>
    <s v="16"/>
    <n v="394586.67359999998"/>
    <n v="0"/>
    <s v="-"/>
    <n v="0"/>
    <n v="0"/>
    <s v="-"/>
    <n v="0"/>
  </r>
  <r>
    <s v="80"/>
    <x v="9"/>
    <x v="0"/>
    <s v="006"/>
    <s v="Z1B8044815"/>
    <s v="1465"/>
    <s v="FC"/>
    <s v="00132991-00133034"/>
    <s v=""/>
    <s v=""/>
    <s v=""/>
    <s v=""/>
    <n v="0"/>
    <s v=""/>
    <s v="VENTAS NO CONTRIBUYENTES"/>
    <m/>
    <n v="41121321.634000003"/>
    <n v="0"/>
    <n v="32010991.760000002"/>
    <n v="0"/>
    <s v="-"/>
    <n v="0"/>
    <n v="7853732.6500000004"/>
    <s v="-"/>
    <n v="1256597.2240000002"/>
    <n v="0"/>
    <s v="-"/>
    <n v="0"/>
    <m/>
    <s v="-"/>
    <n v="0"/>
  </r>
  <r>
    <s v="81"/>
    <x v="9"/>
    <x v="0"/>
    <s v="007"/>
    <s v="Z1B8050013"/>
    <s v="1522"/>
    <s v="FC"/>
    <s v="00160648-00160657"/>
    <m/>
    <s v=""/>
    <s v=""/>
    <s v=""/>
    <n v="0"/>
    <s v=""/>
    <s v="VENTAS NO CONTRIBUYENTES"/>
    <m/>
    <n v="16546474.8544"/>
    <n v="0"/>
    <n v="11096494.6"/>
    <n v="0"/>
    <s v="-"/>
    <n v="0"/>
    <n v="4698258.84"/>
    <s v="-"/>
    <n v="751721.41440000001"/>
    <n v="0"/>
    <s v="-"/>
    <n v="0"/>
    <m/>
    <s v="-"/>
    <n v="0"/>
  </r>
  <r>
    <s v="82"/>
    <x v="9"/>
    <x v="0"/>
    <s v="008"/>
    <s v="Z1B8050003"/>
    <s v="1477"/>
    <s v="FC"/>
    <s v="00160071-00160120"/>
    <s v=""/>
    <s v=""/>
    <s v=""/>
    <s v=""/>
    <n v="0"/>
    <s v=""/>
    <s v="VENTAS NO CONTRIBUYENTES"/>
    <s v=""/>
    <n v="44733106.377599999"/>
    <n v="0"/>
    <n v="37565543.68"/>
    <n v="0"/>
    <s v="-"/>
    <n v="0"/>
    <n v="6178933.3600000003"/>
    <s v="16"/>
    <n v="988629.33760000009"/>
    <n v="0"/>
    <s v="-"/>
    <n v="0"/>
    <m/>
    <s v="-"/>
    <n v="0"/>
  </r>
  <r>
    <s v="83"/>
    <x v="9"/>
    <x v="0"/>
    <s v="008"/>
    <s v="Z1B8050003"/>
    <s v="1478"/>
    <s v="FC"/>
    <s v="00160121"/>
    <s v=""/>
    <s v=""/>
    <s v=""/>
    <s v=""/>
    <n v="0"/>
    <s v=""/>
    <s v="VENTAS NO CONTRIBUYENTES"/>
    <s v=""/>
    <n v="1335050"/>
    <n v="0"/>
    <n v="1335050"/>
    <n v="0"/>
    <s v="-"/>
    <n v="0"/>
    <n v="0"/>
    <s v="16"/>
    <n v="0"/>
    <n v="0"/>
    <s v="-"/>
    <n v="0"/>
    <m/>
    <s v="-"/>
    <n v="0"/>
  </r>
  <r>
    <s v="84"/>
    <x v="9"/>
    <x v="0"/>
    <s v="009"/>
    <s v="Z1B8014458"/>
    <s v="1474"/>
    <s v="FC"/>
    <s v="00166667-00166693"/>
    <s v=""/>
    <s v=""/>
    <s v=""/>
    <s v=""/>
    <n v="0"/>
    <s v=""/>
    <s v="VENTAS NO CONTRIBUYENTES"/>
    <m/>
    <n v="42178643.534799993"/>
    <n v="0"/>
    <n v="31196671.199999999"/>
    <n v="0"/>
    <s v="-"/>
    <n v="0"/>
    <n v="9467217.5299999993"/>
    <s v="-"/>
    <n v="1514754.8047999998"/>
    <n v="0"/>
    <s v="-"/>
    <n v="0"/>
    <m/>
    <s v="-"/>
    <n v="0"/>
  </r>
  <r>
    <s v="85"/>
    <x v="9"/>
    <x v="0"/>
    <s v="010"/>
    <s v="Z1F0000341"/>
    <s v="0998"/>
    <s v="FC"/>
    <s v="00066448-00066470"/>
    <s v=""/>
    <s v=""/>
    <s v=""/>
    <s v=""/>
    <n v="0"/>
    <s v=""/>
    <s v="VENTAS NO CONTRIBUYENTES"/>
    <m/>
    <n v="37832300.684399992"/>
    <n v="0"/>
    <n v="25600162.93"/>
    <n v="0"/>
    <s v="-"/>
    <n v="0"/>
    <n v="10544946.34"/>
    <s v="-"/>
    <n v="1687191.4144000001"/>
    <n v="0"/>
    <s v="-"/>
    <n v="0"/>
    <m/>
    <s v="-"/>
    <n v="0"/>
  </r>
  <r>
    <s v="86"/>
    <x v="9"/>
    <x v="0"/>
    <s v="011"/>
    <s v="Z1F0004616"/>
    <s v="0379"/>
    <s v="FC"/>
    <s v="00059301-00059333"/>
    <s v=""/>
    <s v=""/>
    <s v=""/>
    <s v=""/>
    <n v="0"/>
    <s v=""/>
    <s v="VENTAS NO CONTRIBUYENTES"/>
    <s v=""/>
    <n v="12381200.5166"/>
    <n v="0"/>
    <n v="11985248.4134"/>
    <n v="0"/>
    <s v="-"/>
    <n v="0"/>
    <n v="341338.02"/>
    <s v="-"/>
    <n v="54614.083200000001"/>
    <n v="0"/>
    <s v="-"/>
    <n v="0"/>
    <n v="0"/>
    <s v="-"/>
    <n v="0"/>
  </r>
  <r>
    <s v="87"/>
    <x v="9"/>
    <x v="0"/>
    <s v="012"/>
    <s v="Z1B8038506"/>
    <s v="1328"/>
    <s v="FC"/>
    <s v="00068980-00069002"/>
    <s v=""/>
    <s v=""/>
    <s v=""/>
    <s v=""/>
    <n v="0"/>
    <s v=""/>
    <s v="VENTAS NO CONTRIBUYENTES"/>
    <m/>
    <n v="10082106.799999999"/>
    <n v="0"/>
    <n v="1435940.2"/>
    <n v="0"/>
    <s v="-"/>
    <n v="0"/>
    <n v="7453591.9000000004"/>
    <s v="-"/>
    <n v="1192574.7"/>
    <n v="0"/>
    <s v="-"/>
    <n v="0"/>
    <m/>
    <s v="-"/>
    <n v="0"/>
  </r>
  <r>
    <s v="88"/>
    <x v="9"/>
    <x v="0"/>
    <s v="014"/>
    <s v="Z1F0000338"/>
    <s v="1168"/>
    <s v="FC"/>
    <s v="00047675-00047676"/>
    <s v=""/>
    <s v=""/>
    <s v=""/>
    <s v=""/>
    <n v="0"/>
    <s v=""/>
    <s v="VENTAS NO CONTRIBUYENTES"/>
    <s v=""/>
    <n v="706695.2"/>
    <n v="0"/>
    <n v="116000"/>
    <n v="0"/>
    <s v="-"/>
    <n v="0"/>
    <n v="509220"/>
    <s v="-"/>
    <n v="81475.199999999997"/>
    <n v="0"/>
    <s v="-"/>
    <n v="0"/>
    <m/>
    <s v="-"/>
    <n v="0"/>
  </r>
  <r>
    <s v="89"/>
    <x v="9"/>
    <x v="0"/>
    <s v="015"/>
    <s v="Z1B8050356"/>
    <s v="1301"/>
    <s v="FC"/>
    <s v="00082530-00082578"/>
    <s v=""/>
    <s v=""/>
    <s v=""/>
    <s v=""/>
    <n v="0"/>
    <s v=""/>
    <s v="VENTAS NO CONTRIBUYENTES"/>
    <m/>
    <n v="42949824.816399999"/>
    <n v="0"/>
    <n v="35230168.32"/>
    <n v="0"/>
    <s v="-"/>
    <n v="0"/>
    <n v="6654876.29"/>
    <s v="-"/>
    <n v="1064780.2064"/>
    <n v="0"/>
    <s v="-"/>
    <n v="0"/>
    <m/>
    <s v="-"/>
    <n v="0"/>
  </r>
  <r>
    <s v="90"/>
    <x v="10"/>
    <x v="0"/>
    <s v="001"/>
    <s v="Z1F0000700"/>
    <s v="1145"/>
    <s v="FC"/>
    <s v="00095132-00095173"/>
    <s v=""/>
    <s v=""/>
    <s v=""/>
    <s v=""/>
    <n v="0"/>
    <s v=""/>
    <s v="VENTAS NO CONTRIBUYENTES"/>
    <m/>
    <n v="49924937.682799995"/>
    <n v="0"/>
    <n v="40739996.979999997"/>
    <n v="0"/>
    <s v="-"/>
    <n v="0"/>
    <n v="7918052.3300000001"/>
    <s v="16"/>
    <n v="1266888.3728"/>
    <n v="0"/>
    <s v="-"/>
    <n v="0"/>
    <m/>
    <s v="-"/>
    <n v="0"/>
  </r>
  <r>
    <s v="91"/>
    <x v="10"/>
    <x v="1"/>
    <s v="001"/>
    <s v="Z1F0017854"/>
    <s v="0059"/>
    <s v="FC"/>
    <s v="001003322-001003396"/>
    <s v=""/>
    <s v=""/>
    <s v=""/>
    <s v=""/>
    <n v="0"/>
    <s v=""/>
    <s v="VENTAS NO CONTRIBUYENTES"/>
    <s v=""/>
    <n v="89631636.58130002"/>
    <n v="0"/>
    <n v="58179678.760900021"/>
    <n v="0"/>
    <s v="-"/>
    <n v="0"/>
    <n v="26362102.550000001"/>
    <s v="16"/>
    <n v="4217936.4080000008"/>
    <n v="0"/>
    <s v="-"/>
    <n v="0"/>
    <n v="807332.28"/>
    <s v="8"/>
    <n v="64586.582399999999"/>
  </r>
  <r>
    <s v="92"/>
    <x v="10"/>
    <x v="0"/>
    <s v="002"/>
    <s v="Z1B8050002"/>
    <s v="1480"/>
    <s v="FC"/>
    <s v="00151401-00151439"/>
    <s v=""/>
    <s v=""/>
    <s v=""/>
    <s v=""/>
    <n v="0"/>
    <s v=""/>
    <s v="VENTAS NO CONTRIBUYENTES"/>
    <m/>
    <n v="69432168.138400003"/>
    <n v="0"/>
    <n v="56487224.420000002"/>
    <n v="0"/>
    <s v="-"/>
    <n v="0"/>
    <n v="11159434.24"/>
    <s v="16"/>
    <n v="1785509.4784000001"/>
    <n v="0"/>
    <s v="-"/>
    <n v="0"/>
    <m/>
    <s v="-"/>
    <n v="0"/>
  </r>
  <r>
    <s v="93"/>
    <x v="10"/>
    <x v="0"/>
    <s v="002"/>
    <s v="Z1B8050149"/>
    <s v="1407"/>
    <s v="FC"/>
    <s v="00187320-00187371"/>
    <s v=""/>
    <s v=""/>
    <s v=""/>
    <s v=""/>
    <n v="0"/>
    <s v=""/>
    <s v="VENTAS NO CONTRIBUYENTES"/>
    <m/>
    <n v="14622712.140000001"/>
    <n v="0"/>
    <n v="14622712.140000001"/>
    <n v="0"/>
    <s v="-"/>
    <n v="0"/>
    <n v="0"/>
    <s v="16"/>
    <n v="0"/>
    <n v="0"/>
    <s v="-"/>
    <n v="0"/>
    <m/>
    <s v="-"/>
    <n v="0"/>
  </r>
  <r>
    <s v="94"/>
    <x v="10"/>
    <x v="2"/>
    <s v="002"/>
    <s v="Z1F0008858"/>
    <s v="0505"/>
    <s v="FC"/>
    <s v="00075703-00075771"/>
    <s v=""/>
    <s v=""/>
    <s v=""/>
    <s v=""/>
    <n v="0"/>
    <s v=""/>
    <s v="VENTAS NO CONTRIBUYENTES"/>
    <s v=""/>
    <n v="24017236.7097"/>
    <n v="0"/>
    <n v="20910980.520100001"/>
    <n v="0"/>
    <s v="-"/>
    <n v="0"/>
    <n v="2677807.06"/>
    <s v="-"/>
    <n v="428449.12959999999"/>
    <n v="0"/>
    <s v="-"/>
    <n v="0"/>
    <n v="0"/>
    <s v="-"/>
    <n v="0"/>
  </r>
  <r>
    <s v="95"/>
    <x v="10"/>
    <x v="2"/>
    <s v="003"/>
    <s v="Z1B8051199"/>
    <s v="1564"/>
    <s v="FC"/>
    <s v="00172536-00172600"/>
    <s v=""/>
    <s v=""/>
    <s v=""/>
    <s v=""/>
    <n v="0"/>
    <s v=""/>
    <s v="VENTAS NO CONTRIBUYENTES"/>
    <m/>
    <n v="57474326.187200002"/>
    <n v="0"/>
    <n v="46206367"/>
    <n v="0"/>
    <s v="-"/>
    <n v="0"/>
    <n v="9713757.9199999999"/>
    <s v="16"/>
    <n v="1554201.2672000001"/>
    <n v="0"/>
    <s v="-"/>
    <n v="0"/>
    <m/>
    <s v="-"/>
    <n v="0"/>
  </r>
  <r>
    <s v="96"/>
    <x v="10"/>
    <x v="2"/>
    <s v="003"/>
    <s v="Z1F0008965"/>
    <s v="0500"/>
    <s v="FC"/>
    <s v="00074827-00074932"/>
    <s v=""/>
    <s v=""/>
    <s v=""/>
    <s v=""/>
    <n v="0"/>
    <s v=""/>
    <s v="VENTAS NO CONTRIBUYENTES"/>
    <s v=""/>
    <n v="36541268.634400003"/>
    <n v="0"/>
    <n v="32725210.625600003"/>
    <n v="0"/>
    <s v="-"/>
    <n v="0"/>
    <n v="3289705.18"/>
    <s v="-"/>
    <n v="526352.82880000002"/>
    <n v="0"/>
    <s v="-"/>
    <n v="0"/>
    <n v="0"/>
    <s v="-"/>
    <n v="0"/>
  </r>
  <r>
    <s v="97"/>
    <x v="10"/>
    <x v="1"/>
    <s v="003"/>
    <s v="Z1F0017848"/>
    <s v="0055"/>
    <s v="FC"/>
    <s v="003002681"/>
    <s v=""/>
    <s v=""/>
    <s v=""/>
    <s v=""/>
    <n v="0"/>
    <s v=""/>
    <s v="DOMENICO DELMELO"/>
    <s v="V065562878"/>
    <n v="2214106.5"/>
    <n v="0"/>
    <n v="2214106.5"/>
    <n v="0"/>
    <s v="-"/>
    <n v="0"/>
    <n v="0"/>
    <s v="-"/>
    <n v="0"/>
    <n v="0"/>
    <s v="-"/>
    <n v="0"/>
    <n v="0"/>
    <s v="-"/>
    <n v="0"/>
  </r>
  <r>
    <s v="98"/>
    <x v="10"/>
    <x v="1"/>
    <s v="003"/>
    <s v="Z1F0017848"/>
    <s v="0055"/>
    <s v="FC"/>
    <s v="003002682-003002717"/>
    <s v=""/>
    <s v=""/>
    <s v=""/>
    <s v=""/>
    <n v="0"/>
    <s v=""/>
    <s v="VENTAS NO CONTRIBUYENTES"/>
    <s v=""/>
    <n v="83829305.586500004"/>
    <n v="0"/>
    <n v="55411408.67809999"/>
    <n v="0"/>
    <s v="-"/>
    <n v="0"/>
    <n v="24498186.990000006"/>
    <s v="-"/>
    <n v="3919709.9183999998"/>
    <n v="0"/>
    <s v="-"/>
    <n v="0"/>
    <n v="0"/>
    <s v="-"/>
    <n v="0"/>
  </r>
  <r>
    <s v="99"/>
    <x v="10"/>
    <x v="0"/>
    <s v="004"/>
    <s v="Z1B8050937"/>
    <s v="1404"/>
    <s v="FC"/>
    <s v="00143079-00143116"/>
    <s v=""/>
    <s v=""/>
    <s v=""/>
    <s v=""/>
    <n v="0"/>
    <s v=""/>
    <s v="VENTAS NO CONTRIBUYENTES"/>
    <m/>
    <n v="72058585.362800002"/>
    <n v="0"/>
    <n v="50449850.939999998"/>
    <n v="0"/>
    <s v="-"/>
    <n v="0"/>
    <n v="18628219.329999998"/>
    <s v="16"/>
    <n v="2980515.0927999998"/>
    <n v="0"/>
    <s v="-"/>
    <n v="0"/>
    <m/>
    <s v="-"/>
    <n v="0"/>
  </r>
  <r>
    <s v="100"/>
    <x v="10"/>
    <x v="0"/>
    <s v="004"/>
    <s v="Z1B8050578"/>
    <s v="1288"/>
    <s v="FC"/>
    <s v="00128003-00128024"/>
    <s v=""/>
    <s v=""/>
    <s v=""/>
    <s v=""/>
    <n v="0"/>
    <s v=""/>
    <s v="VENTAS NO CONTRIBUYENTES"/>
    <s v=""/>
    <n v="8379995.1623999998"/>
    <n v="0"/>
    <n v="7081591.3399999999"/>
    <n v="0"/>
    <s v="-"/>
    <n v="0"/>
    <n v="1119313.6399999999"/>
    <s v="-"/>
    <n v="179090.18239999999"/>
    <n v="0"/>
    <s v="-"/>
    <n v="0"/>
    <n v="0"/>
    <s v="-"/>
    <n v="0"/>
  </r>
  <r>
    <s v="101"/>
    <x v="10"/>
    <x v="1"/>
    <s v="004"/>
    <s v="Z1F0017963"/>
    <s v="0056"/>
    <s v="FC"/>
    <s v="004001571-004001596"/>
    <s v=""/>
    <s v=""/>
    <s v=""/>
    <s v=""/>
    <n v="0"/>
    <s v=""/>
    <s v="VENTAS NO CONTRIBUYENTES"/>
    <s v=""/>
    <n v="30267106.497500002"/>
    <n v="0"/>
    <n v="21980562.084300004"/>
    <n v="0"/>
    <s v="-"/>
    <n v="0"/>
    <n v="7143572.7699999986"/>
    <s v="16"/>
    <n v="1142971.6432"/>
    <n v="0"/>
    <s v="-"/>
    <n v="0"/>
    <n v="0"/>
    <s v="-"/>
    <n v="0"/>
  </r>
  <r>
    <s v="102"/>
    <x v="10"/>
    <x v="0"/>
    <s v="005"/>
    <s v="Z1B8050363"/>
    <s v="1558"/>
    <s v="FC"/>
    <s v="00153102-00153145"/>
    <s v=""/>
    <s v=""/>
    <s v=""/>
    <s v=""/>
    <n v="0"/>
    <s v=""/>
    <s v="VENTAS NO CONTRIBUYENTES"/>
    <m/>
    <n v="70182736.694800004"/>
    <n v="0"/>
    <n v="55248663.5"/>
    <n v="0"/>
    <s v="-"/>
    <n v="0"/>
    <n v="12874201.029999999"/>
    <s v="16"/>
    <n v="2059872.1647999999"/>
    <n v="0"/>
    <s v="-"/>
    <n v="0"/>
    <m/>
    <s v="-"/>
    <n v="0"/>
  </r>
  <r>
    <s v="103"/>
    <x v="10"/>
    <x v="1"/>
    <s v="005"/>
    <s v="Z1F0017998"/>
    <s v="0052"/>
    <s v="FC"/>
    <s v="005001792-005001796"/>
    <s v=""/>
    <s v=""/>
    <s v=""/>
    <s v=""/>
    <n v="0"/>
    <s v=""/>
    <s v="VENTAS NO CONTRIBUYENTES"/>
    <s v=""/>
    <n v="4118922.5348"/>
    <n v="0"/>
    <n v="3037234.1464"/>
    <n v="0"/>
    <s v="-"/>
    <n v="0"/>
    <n v="932489.99"/>
    <s v="16"/>
    <n v="149198.39840000001"/>
    <n v="0"/>
    <s v="-"/>
    <n v="0"/>
    <n v="0"/>
    <s v="-"/>
    <n v="0"/>
  </r>
  <r>
    <s v="104"/>
    <x v="10"/>
    <x v="0"/>
    <s v="006"/>
    <s v="Z1B8044815"/>
    <s v="1466"/>
    <s v="FC"/>
    <s v="00133035-00133075"/>
    <s v=""/>
    <s v=""/>
    <s v=""/>
    <s v=""/>
    <n v="0"/>
    <s v=""/>
    <s v="VENTAS NO CONTRIBUYENTES"/>
    <m/>
    <n v="49233197.936399996"/>
    <n v="0"/>
    <n v="38711286.229999997"/>
    <n v="0"/>
    <s v="-"/>
    <n v="0"/>
    <n v="9070613.5399999991"/>
    <s v="16"/>
    <n v="1451298.1664"/>
    <n v="0"/>
    <s v="-"/>
    <n v="0"/>
    <m/>
    <s v="-"/>
    <n v="0"/>
  </r>
  <r>
    <s v="105"/>
    <x v="10"/>
    <x v="0"/>
    <s v="007"/>
    <s v="Z1B8050013"/>
    <s v="1523-1524"/>
    <s v="FC"/>
    <s v="00160658-00160695"/>
    <m/>
    <s v=""/>
    <s v=""/>
    <s v=""/>
    <n v="0"/>
    <s v=""/>
    <s v="VENTAS NO CONTRIBUYENTES"/>
    <m/>
    <n v="76785154.35239999"/>
    <n v="0"/>
    <n v="48406658.990000002"/>
    <n v="0"/>
    <s v="-"/>
    <n v="0"/>
    <n v="24464220.140000001"/>
    <s v="16"/>
    <n v="3914275.2224000003"/>
    <n v="0"/>
    <s v="-"/>
    <n v="0"/>
    <m/>
    <s v="-"/>
    <n v="0"/>
  </r>
  <r>
    <s v="106"/>
    <x v="10"/>
    <x v="0"/>
    <s v="008"/>
    <s v="Z1B8050003"/>
    <s v="1479"/>
    <s v="FC"/>
    <s v="00160121-00160156"/>
    <s v=""/>
    <s v=""/>
    <s v=""/>
    <s v=""/>
    <n v="0"/>
    <s v=""/>
    <s v="VENTAS NO CONTRIBUYENTES"/>
    <m/>
    <n v="39124479.857600003"/>
    <n v="0"/>
    <n v="32169091.02"/>
    <n v="0"/>
    <s v="-"/>
    <n v="0"/>
    <n v="5996024.8600000003"/>
    <s v="-"/>
    <n v="959363.9776000001"/>
    <n v="0"/>
    <s v="-"/>
    <n v="0"/>
    <m/>
    <s v="-"/>
    <n v="0"/>
  </r>
  <r>
    <s v="107"/>
    <x v="10"/>
    <x v="0"/>
    <s v="009"/>
    <s v="Z1B8014458"/>
    <s v="1475"/>
    <s v="FC"/>
    <s v="00166694-00166722"/>
    <s v=""/>
    <s v=""/>
    <s v=""/>
    <s v=""/>
    <n v="0"/>
    <s v=""/>
    <s v="VENTAS NO CONTRIBUYENTES"/>
    <m/>
    <n v="62678611.213200003"/>
    <n v="0"/>
    <n v="44682159.490000002"/>
    <n v="0"/>
    <s v="-"/>
    <n v="0"/>
    <n v="15514182.52"/>
    <s v="16"/>
    <n v="2482269.2031999999"/>
    <n v="0"/>
    <s v="-"/>
    <n v="0"/>
    <m/>
    <s v="-"/>
    <n v="0"/>
  </r>
  <r>
    <s v="108"/>
    <x v="10"/>
    <x v="0"/>
    <s v="010"/>
    <s v="Z1F0000341"/>
    <s v="0999"/>
    <s v="FC"/>
    <s v="00066471-00066519"/>
    <s v=""/>
    <s v=""/>
    <s v=""/>
    <s v=""/>
    <n v="0"/>
    <s v=""/>
    <s v="VENTAS NO CONTRIBUYENTES"/>
    <m/>
    <n v="37483490.442000002"/>
    <n v="0"/>
    <n v="26518516.260000002"/>
    <n v="0"/>
    <s v="-"/>
    <n v="0"/>
    <n v="9452563.9499999993"/>
    <s v="16"/>
    <n v="1512410.2319999998"/>
    <n v="0"/>
    <s v="-"/>
    <n v="0"/>
    <m/>
    <s v="-"/>
    <n v="0"/>
  </r>
  <r>
    <s v="109"/>
    <x v="10"/>
    <x v="0"/>
    <s v="011"/>
    <s v="Z1F0004616"/>
    <s v="0380"/>
    <s v="FC"/>
    <s v="00059334-00059434"/>
    <s v=""/>
    <s v=""/>
    <s v=""/>
    <s v=""/>
    <n v="0"/>
    <s v=""/>
    <s v="VENTAS NO CONTRIBUYENTES"/>
    <s v=""/>
    <n v="26551322.520399999"/>
    <n v="0"/>
    <n v="24559371.854399998"/>
    <n v="0"/>
    <s v="-"/>
    <n v="0"/>
    <n v="1717198.85"/>
    <s v="16"/>
    <n v="274751.81599999993"/>
    <n v="0"/>
    <s v="-"/>
    <n v="0"/>
    <n v="0"/>
    <s v="-"/>
    <n v="0"/>
  </r>
  <r>
    <s v="110"/>
    <x v="10"/>
    <x v="0"/>
    <s v="012"/>
    <s v="Z1B8038506"/>
    <s v="1329"/>
    <s v="FC"/>
    <s v="00069003-00069004"/>
    <s v=""/>
    <s v=""/>
    <s v=""/>
    <s v=""/>
    <n v="0"/>
    <s v=""/>
    <s v="VENTAS NO CONTRIBUYENTES"/>
    <m/>
    <n v="11020000"/>
    <n v="0"/>
    <n v="11020000"/>
    <n v="0"/>
    <s v="-"/>
    <n v="0"/>
    <m/>
    <s v="16"/>
    <n v="0"/>
    <n v="0"/>
    <s v="-"/>
    <n v="0"/>
    <m/>
    <s v="-"/>
    <n v="0"/>
  </r>
  <r>
    <s v="111"/>
    <x v="10"/>
    <x v="0"/>
    <s v="014"/>
    <s v="Z1F0000338"/>
    <s v="1169"/>
    <s v="FC"/>
    <s v="00047677-00047698"/>
    <s v=""/>
    <s v=""/>
    <s v=""/>
    <s v=""/>
    <n v="0"/>
    <s v=""/>
    <s v="VENTAS NO CONTRIBUYENTES"/>
    <s v=""/>
    <n v="13059185.7984"/>
    <n v="0"/>
    <n v="7199859.6399999997"/>
    <n v="0"/>
    <s v="-"/>
    <n v="0"/>
    <n v="5051143.24"/>
    <s v="16"/>
    <n v="808182.91840000008"/>
    <n v="0"/>
    <s v="-"/>
    <n v="0"/>
    <m/>
    <s v="-"/>
    <n v="0"/>
  </r>
  <r>
    <s v="112"/>
    <x v="10"/>
    <x v="0"/>
    <s v="015"/>
    <s v="Z1B8050356"/>
    <s v="1302"/>
    <s v="FC"/>
    <s v="00082579-00082604"/>
    <s v=""/>
    <s v=""/>
    <s v=""/>
    <s v=""/>
    <n v="0"/>
    <s v=""/>
    <s v="VENTAS NO CONTRIBUYENTES"/>
    <m/>
    <n v="64572916.491999991"/>
    <n v="0"/>
    <n v="48274137.899999999"/>
    <n v="0"/>
    <s v="-"/>
    <n v="0"/>
    <n v="14050671.199999999"/>
    <s v="16"/>
    <n v="2248107.392"/>
    <n v="0"/>
    <s v="-"/>
    <n v="0"/>
    <m/>
    <s v="-"/>
    <n v="0"/>
  </r>
  <r>
    <s v="113"/>
    <x v="11"/>
    <x v="0"/>
    <s v="001"/>
    <s v="Z1F0000700"/>
    <s v="1146"/>
    <s v="FC"/>
    <s v="00095174-00095244"/>
    <s v=""/>
    <s v=""/>
    <s v=""/>
    <s v=""/>
    <n v="0"/>
    <s v=""/>
    <s v="VENTAS NO CONTRIBUYENTES"/>
    <m/>
    <n v="48200778.176399998"/>
    <n v="0"/>
    <n v="37435969.43"/>
    <n v="0"/>
    <s v="-"/>
    <n v="0"/>
    <n v="9280007.5399999991"/>
    <s v="-"/>
    <n v="1484801.2063999998"/>
    <n v="0"/>
    <s v="-"/>
    <n v="0"/>
    <m/>
    <s v="-"/>
    <n v="0"/>
  </r>
  <r>
    <s v="114"/>
    <x v="11"/>
    <x v="0"/>
    <s v="001"/>
    <s v="Z1F0000700"/>
    <s v="1146"/>
    <s v="NC"/>
    <m/>
    <s v="00000192"/>
    <s v=""/>
    <s v=""/>
    <s v=""/>
    <n v="0"/>
    <s v=""/>
    <s v="VENTAS NO CONTRIBUYENTES"/>
    <m/>
    <n v="-204792"/>
    <n v="0"/>
    <n v="-191800"/>
    <n v="0"/>
    <s v="-"/>
    <n v="0"/>
    <n v="-11200"/>
    <s v="-"/>
    <n v="-1792"/>
    <n v="0"/>
    <s v="-"/>
    <n v="0"/>
    <m/>
    <s v="-"/>
    <n v="0"/>
  </r>
  <r>
    <s v="115"/>
    <x v="11"/>
    <x v="1"/>
    <s v="001"/>
    <s v="Z1F0017854"/>
    <s v="0060"/>
    <s v="FC"/>
    <s v="001003397-001003442"/>
    <s v=""/>
    <s v=""/>
    <s v=""/>
    <s v=""/>
    <n v="0"/>
    <s v=""/>
    <s v="VENTAS NO CONTRIBUYENTES"/>
    <s v=""/>
    <n v="76453945.674600005"/>
    <n v="0"/>
    <n v="54729389.8222"/>
    <n v="0"/>
    <s v="-"/>
    <n v="0"/>
    <n v="18728065.390000004"/>
    <s v="16"/>
    <n v="2996490.4624000001"/>
    <n v="0"/>
    <s v="-"/>
    <n v="0"/>
    <n v="0"/>
    <s v="-"/>
    <n v="0"/>
  </r>
  <r>
    <s v="116"/>
    <x v="11"/>
    <x v="0"/>
    <s v="002"/>
    <s v="Z1B8050002"/>
    <s v="1481"/>
    <s v="FC"/>
    <s v="00151440-00151467"/>
    <s v=""/>
    <s v=""/>
    <s v=""/>
    <s v=""/>
    <n v="0"/>
    <s v=""/>
    <s v="VENTAS NO CONTRIBUYENTES"/>
    <m/>
    <n v="66092699.282000005"/>
    <n v="0"/>
    <n v="44679453.140000001"/>
    <n v="0"/>
    <s v="-"/>
    <n v="0"/>
    <n v="18459694.949999999"/>
    <s v="-"/>
    <n v="2953551.1919999998"/>
    <n v="0"/>
    <s v="-"/>
    <n v="0"/>
    <m/>
    <s v="-"/>
    <n v="0"/>
  </r>
  <r>
    <s v="117"/>
    <x v="11"/>
    <x v="0"/>
    <s v="002"/>
    <s v="Z1B8050149"/>
    <s v="1408"/>
    <s v="FC"/>
    <s v="00187372-00187437"/>
    <s v=""/>
    <s v=""/>
    <s v=""/>
    <s v=""/>
    <n v="0"/>
    <s v=""/>
    <s v="VENTAS NO CONTRIBUYENTES"/>
    <m/>
    <n v="12574946.24"/>
    <n v="0"/>
    <n v="12574946.24"/>
    <n v="0"/>
    <s v="-"/>
    <n v="0"/>
    <n v="0"/>
    <s v="-"/>
    <n v="0"/>
    <n v="0"/>
    <s v="-"/>
    <n v="0"/>
    <m/>
    <s v="-"/>
    <n v="0"/>
  </r>
  <r>
    <s v="118"/>
    <x v="11"/>
    <x v="2"/>
    <s v="002"/>
    <s v="Z1F0008858"/>
    <s v="0506"/>
    <s v="FC"/>
    <s v="00075772-00075829"/>
    <s v=""/>
    <s v=""/>
    <s v=""/>
    <s v=""/>
    <n v="0"/>
    <s v=""/>
    <s v="VENTAS NO CONTRIBUYENTES"/>
    <s v=""/>
    <n v="19491015.103"/>
    <n v="0"/>
    <n v="18049727.515000001"/>
    <n v="0"/>
    <s v="-"/>
    <n v="0"/>
    <n v="1242489.2999999998"/>
    <s v="-"/>
    <n v="198798.288"/>
    <n v="0"/>
    <s v="-"/>
    <n v="0"/>
    <n v="0"/>
    <s v="-"/>
    <n v="0"/>
  </r>
  <r>
    <s v="119"/>
    <x v="11"/>
    <x v="2"/>
    <s v="003"/>
    <s v="Z1B8051199"/>
    <s v="1565"/>
    <s v="FC"/>
    <s v="00172601-00172638"/>
    <s v=""/>
    <s v=""/>
    <s v=""/>
    <s v=""/>
    <n v="0"/>
    <s v=""/>
    <s v="VENTAS NO CONTRIBUYENTES"/>
    <m/>
    <n v="29062134.429599997"/>
    <n v="0"/>
    <n v="22493494.289999999"/>
    <n v="0"/>
    <s v="-"/>
    <n v="0"/>
    <n v="5662620.8099999996"/>
    <s v="-"/>
    <n v="906019.32959999994"/>
    <n v="0"/>
    <s v="-"/>
    <n v="0"/>
    <m/>
    <s v="-"/>
    <n v="0"/>
  </r>
  <r>
    <s v="120"/>
    <x v="11"/>
    <x v="2"/>
    <s v="003"/>
    <s v="Z1F0008965"/>
    <s v="0501"/>
    <s v="FC"/>
    <s v="00074933-00075015"/>
    <s v=""/>
    <s v=""/>
    <s v=""/>
    <s v=""/>
    <n v="0"/>
    <s v=""/>
    <s v="VENTAS NO CONTRIBUYENTES"/>
    <s v=""/>
    <n v="25201669.475399997"/>
    <n v="0"/>
    <n v="22946697.694999997"/>
    <n v="0"/>
    <s v="-"/>
    <n v="0"/>
    <n v="1943941.19"/>
    <s v="-"/>
    <n v="311030.59039999999"/>
    <n v="0"/>
    <s v="-"/>
    <n v="0"/>
    <n v="0"/>
    <s v="-"/>
    <n v="0"/>
  </r>
  <r>
    <s v="121"/>
    <x v="11"/>
    <x v="1"/>
    <s v="003"/>
    <s v="Z1F0017848"/>
    <s v="0056"/>
    <s v="FC"/>
    <s v="003002718-003002740"/>
    <s v=""/>
    <s v=""/>
    <s v=""/>
    <s v=""/>
    <n v="0"/>
    <s v=""/>
    <s v="VENTAS NO CONTRIBUYENTES"/>
    <s v=""/>
    <n v="30331771.717099998"/>
    <n v="0"/>
    <n v="25040401.487500001"/>
    <n v="0"/>
    <s v="-"/>
    <n v="0"/>
    <n v="4561526.0599999996"/>
    <s v="16"/>
    <n v="729844.16959999991"/>
    <n v="0"/>
    <s v="-"/>
    <n v="0"/>
    <n v="0"/>
    <s v="-"/>
    <n v="0"/>
  </r>
  <r>
    <s v="122"/>
    <x v="11"/>
    <x v="1"/>
    <s v="003"/>
    <s v="Z1F0017848"/>
    <s v="0056"/>
    <s v="FC"/>
    <s v="003002741"/>
    <s v=""/>
    <s v=""/>
    <s v=""/>
    <s v=""/>
    <n v="0"/>
    <s v=""/>
    <s v="BINARIO C.A"/>
    <s v="J409427820"/>
    <n v="2330099.7200000002"/>
    <n v="0"/>
    <n v="1674003.7200000002"/>
    <n v="565600"/>
    <s v="16"/>
    <n v="90496"/>
    <n v="0"/>
    <s v="-"/>
    <n v="0"/>
    <n v="0"/>
    <s v="-"/>
    <n v="0"/>
    <n v="0"/>
    <s v="-"/>
    <n v="0"/>
  </r>
  <r>
    <s v="123"/>
    <x v="11"/>
    <x v="1"/>
    <s v="003"/>
    <s v="Z1F0017848"/>
    <s v="0056"/>
    <s v="FC"/>
    <s v="003002742-003002803"/>
    <s v=""/>
    <s v=""/>
    <s v=""/>
    <s v=""/>
    <n v="0"/>
    <s v=""/>
    <s v="VENTAS NO CONTRIBUYENTES"/>
    <s v=""/>
    <n v="73304294.941399992"/>
    <n v="0"/>
    <n v="56777191.786199987"/>
    <n v="0"/>
    <s v="-"/>
    <n v="0"/>
    <n v="14247502.720000003"/>
    <s v="16"/>
    <n v="2279600.4352000002"/>
    <n v="0"/>
    <s v="-"/>
    <n v="0"/>
    <n v="0"/>
    <s v="-"/>
    <n v="0"/>
  </r>
  <r>
    <s v="124"/>
    <x v="11"/>
    <x v="1"/>
    <s v="003"/>
    <s v="Z1F0017848"/>
    <s v="0056"/>
    <s v="NC"/>
    <s v=""/>
    <s v="003000045"/>
    <s v=""/>
    <s v="003002640"/>
    <s v="8/6/2018"/>
    <n v="12.76"/>
    <s v="VEN"/>
    <s v="MARA ALBORNOZ"/>
    <s v="V9484890"/>
    <n v="-5655000"/>
    <n v="0"/>
    <n v="-5655000"/>
    <n v="0"/>
    <s v="-"/>
    <n v="0"/>
    <n v="0"/>
    <s v="-"/>
    <n v="0"/>
    <n v="0"/>
    <s v="-"/>
    <n v="0"/>
    <n v="0"/>
    <s v="-"/>
    <n v="0"/>
  </r>
  <r>
    <s v="125"/>
    <x v="11"/>
    <x v="1"/>
    <s v="003"/>
    <s v="Z1F0017848"/>
    <s v="0056"/>
    <s v="NC"/>
    <s v=""/>
    <s v="003000046"/>
    <s v=""/>
    <s v="003002588"/>
    <s v="13/12/2018"/>
    <n v="1118.17"/>
    <s v="VEN"/>
    <s v="CARMELA DAGOSTO"/>
    <s v="V5609574"/>
    <n v="-175000"/>
    <n v="0"/>
    <n v="-175000"/>
    <n v="0"/>
    <s v="-"/>
    <n v="0"/>
    <n v="0"/>
    <s v="-"/>
    <n v="0"/>
    <n v="0"/>
    <s v="-"/>
    <n v="0"/>
    <n v="0"/>
    <s v="-"/>
    <n v="0"/>
  </r>
  <r>
    <s v="126"/>
    <x v="11"/>
    <x v="0"/>
    <s v="004"/>
    <s v="Z1B8050937"/>
    <s v="1405"/>
    <s v="FC"/>
    <s v="00143117-00143155"/>
    <s v=""/>
    <s v=""/>
    <s v=""/>
    <s v=""/>
    <n v="0"/>
    <s v=""/>
    <s v="VENTAS NO CONTRIBUYENTES"/>
    <m/>
    <n v="42258230.362800002"/>
    <n v="0"/>
    <n v="29615538.170000002"/>
    <n v="0"/>
    <s v="-"/>
    <n v="0"/>
    <n v="10898872.58"/>
    <s v="-"/>
    <n v="1743819.6128"/>
    <n v="0"/>
    <s v="-"/>
    <n v="0"/>
    <m/>
    <s v="-"/>
    <n v="0"/>
  </r>
  <r>
    <s v="127"/>
    <x v="11"/>
    <x v="0"/>
    <s v="004"/>
    <s v="Z1B8050578"/>
    <s v="1289"/>
    <s v="FC"/>
    <s v="004009726"/>
    <s v=""/>
    <s v=""/>
    <s v=""/>
    <s v=""/>
    <n v="0"/>
    <s v=""/>
    <s v="BELLO BRENDA"/>
    <s v="V6517139 "/>
    <n v="229680"/>
    <n v="0"/>
    <n v="229680"/>
    <n v="0"/>
    <s v="-"/>
    <n v="0"/>
    <n v="0"/>
    <s v="-"/>
    <n v="0"/>
    <n v="0"/>
    <s v="-"/>
    <n v="0"/>
    <n v="0"/>
    <s v="-"/>
    <n v="0"/>
  </r>
  <r>
    <s v="128"/>
    <x v="11"/>
    <x v="0"/>
    <s v="004"/>
    <s v="Z1B8050578"/>
    <s v="1289"/>
    <s v="FC"/>
    <s v="00128025-00128043"/>
    <s v=""/>
    <s v=""/>
    <s v=""/>
    <s v=""/>
    <n v="0"/>
    <s v=""/>
    <s v="VENTAS NO CONTRIBUYENTES"/>
    <s v=""/>
    <n v="6340524.2135999994"/>
    <n v="0"/>
    <n v="4838830.8899999997"/>
    <n v="0"/>
    <s v="-"/>
    <n v="0"/>
    <n v="1294563.21"/>
    <s v="16"/>
    <n v="207130.11359999998"/>
    <n v="0"/>
    <s v="-"/>
    <n v="0"/>
    <n v="0"/>
    <s v="-"/>
    <n v="0"/>
  </r>
  <r>
    <s v="129"/>
    <x v="11"/>
    <x v="0"/>
    <s v="004"/>
    <s v="Z1B8050578"/>
    <s v="1289"/>
    <s v="FC"/>
    <s v="00128045-00128054"/>
    <s v=""/>
    <s v=""/>
    <s v=""/>
    <s v=""/>
    <n v="0"/>
    <s v=""/>
    <s v="VENTAS NO CONTRIBUYENTES"/>
    <s v=""/>
    <n v="3832948"/>
    <n v="0"/>
    <n v="3716020"/>
    <n v="0"/>
    <s v="-"/>
    <n v="0"/>
    <n v="100800"/>
    <s v="-"/>
    <n v="16128"/>
    <n v="0"/>
    <s v="-"/>
    <n v="0"/>
    <n v="0"/>
    <s v="-"/>
    <n v="0"/>
  </r>
  <r>
    <s v="130"/>
    <x v="11"/>
    <x v="1"/>
    <s v="004"/>
    <s v="Z1F0017963"/>
    <s v="0057"/>
    <s v="FC"/>
    <s v="004001597-004001631"/>
    <s v=""/>
    <s v=""/>
    <s v=""/>
    <s v=""/>
    <n v="0"/>
    <s v=""/>
    <s v="VENTAS NO CONTRIBUYENTES"/>
    <s v=""/>
    <n v="50277536.209600009"/>
    <n v="0"/>
    <n v="32670847.827200014"/>
    <n v="0"/>
    <s v="-"/>
    <n v="0"/>
    <n v="15178179.639999997"/>
    <s v="-"/>
    <n v="2428508.7423999999"/>
    <n v="0"/>
    <s v="-"/>
    <n v="0"/>
    <n v="0"/>
    <s v="-"/>
    <n v="0"/>
  </r>
  <r>
    <s v="131"/>
    <x v="11"/>
    <x v="1"/>
    <s v="004"/>
    <s v="Z1F0017963"/>
    <s v="0057"/>
    <s v="FC"/>
    <s v="004001632"/>
    <s v=""/>
    <s v=""/>
    <s v=""/>
    <s v=""/>
    <n v="0"/>
    <s v=""/>
    <s v="FABIOLA GONZALEZ"/>
    <s v="V199450107"/>
    <n v="2606693.7308"/>
    <n v="0"/>
    <n v="1440429"/>
    <n v="1005400.63"/>
    <s v="16"/>
    <n v="160864.10079999999"/>
    <n v="0"/>
    <s v="-"/>
    <n v="0"/>
    <n v="0"/>
    <s v="-"/>
    <n v="0"/>
    <n v="0"/>
    <s v="-"/>
    <n v="0"/>
  </r>
  <r>
    <s v="132"/>
    <x v="11"/>
    <x v="1"/>
    <s v="004"/>
    <s v="Z1F0017963"/>
    <s v="0057"/>
    <s v="FC"/>
    <s v="004001633-004001636"/>
    <s v=""/>
    <s v=""/>
    <s v=""/>
    <s v=""/>
    <n v="0"/>
    <s v=""/>
    <s v="VENTAS NO CONTRIBUYENTES"/>
    <s v=""/>
    <n v="7314278.5850000009"/>
    <n v="0"/>
    <n v="3720062.665000001"/>
    <n v="0"/>
    <s v="-"/>
    <n v="0"/>
    <n v="3098462"/>
    <s v="-"/>
    <n v="495753.92000000004"/>
    <n v="0"/>
    <s v="-"/>
    <n v="0"/>
    <n v="0"/>
    <s v="-"/>
    <n v="0"/>
  </r>
  <r>
    <s v="133"/>
    <x v="11"/>
    <x v="0"/>
    <s v="005"/>
    <s v="Z1B8050363"/>
    <s v="1559"/>
    <s v="FC"/>
    <s v="00153146-00153189"/>
    <s v=""/>
    <s v=""/>
    <s v=""/>
    <s v=""/>
    <n v="0"/>
    <s v=""/>
    <s v="VENTAS NO CONTRIBUYENTES"/>
    <m/>
    <n v="80876792.981199995"/>
    <n v="0"/>
    <n v="59978917.009999998"/>
    <n v="0"/>
    <s v="-"/>
    <n v="0"/>
    <n v="18015410.32"/>
    <s v="-"/>
    <n v="2882465.6512000002"/>
    <n v="0"/>
    <s v="-"/>
    <n v="0"/>
    <m/>
    <s v="-"/>
    <n v="0"/>
  </r>
  <r>
    <s v="134"/>
    <x v="11"/>
    <x v="0"/>
    <s v="006"/>
    <s v="Z1B8044815"/>
    <s v="1467"/>
    <s v="FC"/>
    <s v="00133076-00133122"/>
    <s v=""/>
    <s v=""/>
    <s v=""/>
    <s v=""/>
    <n v="0"/>
    <s v=""/>
    <s v="VENTAS NO CONTRIBUYENTES"/>
    <m/>
    <n v="54952167.432000004"/>
    <n v="0"/>
    <n v="39421261.280000001"/>
    <n v="0"/>
    <s v="-"/>
    <n v="0"/>
    <n v="13388712.199999999"/>
    <s v="-"/>
    <n v="2142193.952"/>
    <n v="0"/>
    <s v="-"/>
    <n v="0"/>
    <m/>
    <s v="-"/>
    <n v="0"/>
  </r>
  <r>
    <s v="135"/>
    <x v="11"/>
    <x v="0"/>
    <s v="007"/>
    <s v="Z1B8050013"/>
    <s v="1525"/>
    <s v="FC"/>
    <s v="00160696-00160733"/>
    <m/>
    <s v=""/>
    <s v=""/>
    <s v=""/>
    <n v="0"/>
    <s v=""/>
    <s v="CARMEN BLANCO"/>
    <m/>
    <n v="86340424.049600005"/>
    <n v="0"/>
    <n v="62305019.530000001"/>
    <n v="0"/>
    <s v="-"/>
    <n v="0"/>
    <n v="20720176.309999999"/>
    <s v="-"/>
    <n v="3315228.2095999997"/>
    <n v="0"/>
    <s v="-"/>
    <n v="0"/>
    <m/>
    <s v="-"/>
    <n v="0"/>
  </r>
  <r>
    <s v="136"/>
    <x v="11"/>
    <x v="0"/>
    <s v="008"/>
    <s v="Z1B8050003"/>
    <s v="1480"/>
    <s v="FC"/>
    <s v="00160157-00160217"/>
    <s v=""/>
    <s v=""/>
    <s v=""/>
    <s v=""/>
    <n v="0"/>
    <s v=""/>
    <s v="VENTAS NO CONTRIBUYENTES"/>
    <m/>
    <n v="79917631.135999992"/>
    <n v="0"/>
    <n v="53341472.479999997"/>
    <n v="0"/>
    <s v="-"/>
    <n v="0"/>
    <n v="22910481.600000001"/>
    <s v="-"/>
    <n v="3665677.0560000003"/>
    <n v="0"/>
    <s v="-"/>
    <n v="0"/>
    <m/>
    <s v="-"/>
    <n v="0"/>
  </r>
  <r>
    <s v="137"/>
    <x v="11"/>
    <x v="0"/>
    <s v="009"/>
    <s v="Z1B8014458"/>
    <s v="1476"/>
    <s v="FC"/>
    <s v="00166723-00166763"/>
    <s v=""/>
    <s v=""/>
    <s v=""/>
    <s v=""/>
    <n v="0"/>
    <s v=""/>
    <s v="VENTAS NO CONTRIBUYENTES"/>
    <m/>
    <n v="68266944.479600012"/>
    <n v="0"/>
    <n v="52691895.560000002"/>
    <n v="0"/>
    <s v="-"/>
    <n v="0"/>
    <n v="13426766.310000001"/>
    <s v="-"/>
    <n v="2148282.6096000001"/>
    <n v="0"/>
    <s v="-"/>
    <n v="0"/>
    <m/>
    <s v="-"/>
    <n v="0"/>
  </r>
  <r>
    <s v="138"/>
    <x v="11"/>
    <x v="0"/>
    <s v="010"/>
    <s v="Z1F0000341"/>
    <s v="1000"/>
    <s v="FC"/>
    <s v="00066520-00066546"/>
    <s v=""/>
    <s v=""/>
    <s v=""/>
    <s v=""/>
    <n v="0"/>
    <s v=""/>
    <s v="VENTAS NO CONTRIBUYENTES"/>
    <m/>
    <n v="51542268.420000002"/>
    <n v="0"/>
    <n v="28249222.579999998"/>
    <n v="0"/>
    <s v="-"/>
    <n v="0"/>
    <n v="20080211.93"/>
    <s v="-"/>
    <n v="3212833.91"/>
    <n v="0"/>
    <s v="-"/>
    <n v="0"/>
    <m/>
    <s v="-"/>
    <n v="0"/>
  </r>
  <r>
    <s v="139"/>
    <x v="11"/>
    <x v="0"/>
    <s v="011"/>
    <s v="Z1F0004616"/>
    <s v="0381"/>
    <s v="FC"/>
    <s v="00059474"/>
    <s v=""/>
    <s v=""/>
    <s v=""/>
    <s v=""/>
    <n v="0"/>
    <s v=""/>
    <s v="CARMEN BLANCO"/>
    <s v="V133232553 "/>
    <n v="1378080"/>
    <n v="0"/>
    <n v="1378080"/>
    <n v="0"/>
    <s v="-"/>
    <n v="0"/>
    <n v="0"/>
    <s v="-"/>
    <n v="0"/>
    <n v="0"/>
    <s v="-"/>
    <n v="0"/>
    <n v="0"/>
    <s v="-"/>
    <n v="0"/>
  </r>
  <r>
    <s v="140"/>
    <x v="11"/>
    <x v="0"/>
    <s v="011"/>
    <s v="Z1F0004616"/>
    <s v="0381"/>
    <s v="FC"/>
    <s v="00059435-00059473"/>
    <s v=""/>
    <s v=""/>
    <s v=""/>
    <s v=""/>
    <n v="0"/>
    <s v=""/>
    <s v="VENTAS NO CONTRIBUYENTES"/>
    <s v=""/>
    <n v="12153224.997000001"/>
    <n v="0"/>
    <n v="10758224.715000002"/>
    <n v="0"/>
    <s v="-"/>
    <n v="0"/>
    <n v="1202586.45"/>
    <s v="-"/>
    <n v="192413.83200000002"/>
    <n v="0"/>
    <s v="-"/>
    <n v="0"/>
    <n v="0"/>
    <s v="-"/>
    <n v="0"/>
  </r>
  <r>
    <s v="141"/>
    <x v="11"/>
    <x v="0"/>
    <s v="011"/>
    <s v="Z1F0004616"/>
    <s v="0381"/>
    <s v="FC"/>
    <s v="00059475-00059528"/>
    <s v=""/>
    <s v=""/>
    <s v=""/>
    <s v=""/>
    <n v="0"/>
    <s v=""/>
    <s v="VENTAS NO CONTRIBUYENTES"/>
    <s v=""/>
    <n v="16444160.435800001"/>
    <n v="0"/>
    <n v="14521394.455000002"/>
    <n v="0"/>
    <s v="-"/>
    <n v="0"/>
    <n v="1657556.88"/>
    <s v="-"/>
    <n v="265209.10080000001"/>
    <n v="0"/>
    <s v="-"/>
    <n v="0"/>
    <n v="0"/>
    <s v="-"/>
    <n v="0"/>
  </r>
  <r>
    <s v="142"/>
    <x v="11"/>
    <x v="0"/>
    <s v="012"/>
    <s v="Z1B8038506"/>
    <s v="1330"/>
    <s v="FC"/>
    <s v="00069005-00069018"/>
    <s v=""/>
    <s v=""/>
    <s v=""/>
    <s v=""/>
    <n v="0"/>
    <s v=""/>
    <s v="CARMEN BLANCO"/>
    <m/>
    <n v="8871336.3223999999"/>
    <n v="0"/>
    <n v="2021598.8"/>
    <n v="0"/>
    <s v="-"/>
    <n v="0"/>
    <n v="5904946.1399999997"/>
    <s v="-"/>
    <n v="944791.3824"/>
    <n v="0"/>
    <s v="-"/>
    <n v="0"/>
    <m/>
    <s v="-"/>
    <n v="0"/>
  </r>
  <r>
    <s v="143"/>
    <x v="11"/>
    <x v="0"/>
    <s v="014"/>
    <s v="Z1F0000338"/>
    <s v="1170"/>
    <s v="FC"/>
    <s v="00047699-00047703"/>
    <s v=""/>
    <s v=""/>
    <s v=""/>
    <s v=""/>
    <n v="0"/>
    <s v=""/>
    <s v="VENTAS NO CONTRIBUYENTES"/>
    <m/>
    <n v="2335862"/>
    <n v="0"/>
    <n v="748750"/>
    <n v="0"/>
    <s v="-"/>
    <n v="0"/>
    <n v="1368200"/>
    <s v="-"/>
    <n v="218912"/>
    <n v="0"/>
    <s v="-"/>
    <n v="0"/>
    <m/>
    <s v="-"/>
    <n v="0"/>
  </r>
  <r>
    <s v="144"/>
    <x v="11"/>
    <x v="0"/>
    <s v="015"/>
    <s v="Z1B8050356"/>
    <s v="1303"/>
    <s v="FC"/>
    <s v="00082605-00082626"/>
    <s v=""/>
    <s v=""/>
    <s v=""/>
    <s v=""/>
    <n v="0"/>
    <s v=""/>
    <s v="VENTAS NO CONTRIBUYENTES"/>
    <m/>
    <n v="73647302.936800003"/>
    <n v="0"/>
    <n v="54236094.380000003"/>
    <n v="0"/>
    <s v="-"/>
    <n v="0"/>
    <n v="16733800.48"/>
    <s v="-"/>
    <n v="2677408.0767999999"/>
    <n v="0"/>
    <s v="-"/>
    <n v="0"/>
    <m/>
    <s v="-"/>
    <n v="0"/>
  </r>
  <r>
    <s v="145"/>
    <x v="12"/>
    <x v="0"/>
    <s v="001"/>
    <s v="Z1F0000700"/>
    <s v="1147"/>
    <s v="FC"/>
    <s v="00095245-00095307"/>
    <s v=""/>
    <s v=""/>
    <s v=""/>
    <s v=""/>
    <n v="0"/>
    <s v=""/>
    <s v="VENTAS NO CONTRIBUYENTES"/>
    <m/>
    <n v="88432598.799999997"/>
    <n v="0"/>
    <n v="64542729.130000003"/>
    <n v="0"/>
    <s v="-"/>
    <n v="0"/>
    <n v="20594715.23"/>
    <s v="-"/>
    <n v="3295154.44"/>
    <n v="0"/>
    <s v="-"/>
    <n v="0"/>
    <m/>
    <s v="-"/>
    <n v="0"/>
  </r>
  <r>
    <s v="146"/>
    <x v="12"/>
    <x v="1"/>
    <s v="001"/>
    <s v="Z1F0017854"/>
    <s v="0061"/>
    <s v="FC"/>
    <s v="001003443-001003493"/>
    <s v=""/>
    <s v=""/>
    <s v=""/>
    <s v=""/>
    <n v="0"/>
    <s v=""/>
    <s v="VENTAS NO CONTRIBUYENTES"/>
    <s v=""/>
    <n v="76363694.783400014"/>
    <n v="0"/>
    <n v="52611119.584600009"/>
    <n v="0"/>
    <s v="-"/>
    <n v="0"/>
    <n v="20476357.93"/>
    <s v="16"/>
    <n v="3276217.2688000002"/>
    <n v="0"/>
    <s v="-"/>
    <n v="0"/>
    <n v="0"/>
    <s v="-"/>
    <n v="0"/>
  </r>
  <r>
    <s v="147"/>
    <x v="12"/>
    <x v="0"/>
    <s v="002"/>
    <s v="Z1B8050002"/>
    <s v="1482"/>
    <s v="FC"/>
    <s v="00151468-00151508"/>
    <s v=""/>
    <s v=""/>
    <s v=""/>
    <s v=""/>
    <n v="0"/>
    <s v=""/>
    <s v="VENTAS NO CONTRIBUYENTES"/>
    <m/>
    <n v="72644114.92279999"/>
    <n v="0"/>
    <n v="56221700.189999998"/>
    <n v="0"/>
    <s v="-"/>
    <n v="0"/>
    <n v="14157254.08"/>
    <s v="-"/>
    <n v="2265160.6528000003"/>
    <n v="0"/>
    <s v="-"/>
    <n v="0"/>
    <m/>
    <s v="-"/>
    <n v="0"/>
  </r>
  <r>
    <s v="148"/>
    <x v="12"/>
    <x v="0"/>
    <s v="002"/>
    <s v="Z1B8050149"/>
    <s v="1409"/>
    <s v="FC"/>
    <s v="00187438-00187563"/>
    <s v=""/>
    <s v=""/>
    <s v=""/>
    <s v=""/>
    <n v="0"/>
    <s v=""/>
    <s v="VENTAS NO CONTRIBUYENTES"/>
    <m/>
    <n v="24961220.800000001"/>
    <n v="0"/>
    <n v="24961220.800000001"/>
    <n v="0"/>
    <s v="-"/>
    <n v="0"/>
    <n v="0"/>
    <s v="-"/>
    <n v="0"/>
    <n v="0"/>
    <s v="-"/>
    <n v="0"/>
    <m/>
    <s v="-"/>
    <n v="0"/>
  </r>
  <r>
    <s v="149"/>
    <x v="12"/>
    <x v="2"/>
    <s v="002"/>
    <s v="Z1F0008858"/>
    <s v="0507"/>
    <s v="FC"/>
    <s v="00075830-00075915"/>
    <s v=""/>
    <s v=""/>
    <s v=""/>
    <s v=""/>
    <n v="0"/>
    <s v=""/>
    <s v="VENTAS NO CONTRIBUYENTES"/>
    <s v=""/>
    <n v="31040300.3202"/>
    <n v="0"/>
    <n v="27613145.315000001"/>
    <n v="0"/>
    <s v="-"/>
    <n v="0"/>
    <n v="2954443.9699999997"/>
    <s v="-"/>
    <n v="472711.03519999998"/>
    <n v="0"/>
    <s v="-"/>
    <n v="0"/>
    <n v="0"/>
    <s v="-"/>
    <n v="0"/>
  </r>
  <r>
    <s v="150"/>
    <x v="12"/>
    <x v="2"/>
    <s v="003"/>
    <s v="Z1B8051199"/>
    <s v="1566"/>
    <s v="FC"/>
    <s v="00172639-00172720"/>
    <s v=""/>
    <s v=""/>
    <s v=""/>
    <s v=""/>
    <n v="0"/>
    <s v=""/>
    <s v="VENTAS NO CONTRIBUYENTES"/>
    <m/>
    <n v="88842274.923600003"/>
    <n v="0"/>
    <n v="62789071.399999999"/>
    <n v="0"/>
    <s v="-"/>
    <n v="0"/>
    <n v="22459658.210000001"/>
    <s v="-"/>
    <n v="3593545.3136"/>
    <n v="0"/>
    <s v="-"/>
    <n v="0"/>
    <m/>
    <s v="-"/>
    <n v="0"/>
  </r>
  <r>
    <s v="151"/>
    <x v="12"/>
    <x v="2"/>
    <s v="003"/>
    <s v="Z1F0008965"/>
    <s v="0502"/>
    <s v="FC"/>
    <s v="00075016-00075105"/>
    <s v=""/>
    <s v=""/>
    <s v=""/>
    <s v=""/>
    <n v="0"/>
    <s v=""/>
    <s v="VENTAS NO CONTRIBUYENTES"/>
    <s v=""/>
    <n v="35174630.212000005"/>
    <n v="0"/>
    <n v="32340897.590000007"/>
    <n v="0"/>
    <s v="-"/>
    <n v="0"/>
    <n v="2442872.9500000002"/>
    <s v="-"/>
    <n v="390859.67199999996"/>
    <n v="0"/>
    <s v="-"/>
    <n v="0"/>
    <n v="0"/>
    <s v="-"/>
    <n v="0"/>
  </r>
  <r>
    <s v="152"/>
    <x v="12"/>
    <x v="1"/>
    <s v="003"/>
    <s v="Z1F0017848"/>
    <s v="0057"/>
    <s v="FC"/>
    <s v="003002804-003002825"/>
    <s v=""/>
    <s v=""/>
    <s v=""/>
    <s v=""/>
    <n v="0"/>
    <s v=""/>
    <s v="VENTAS NO CONTRIBUYENTES"/>
    <s v=""/>
    <n v="34778177.99295"/>
    <n v="0"/>
    <n v="21396998.738399997"/>
    <n v="0"/>
    <s v="-"/>
    <n v="0"/>
    <n v="11535499.357350001"/>
    <s v="16"/>
    <n v="1845679.8972"/>
    <n v="0"/>
    <s v="-"/>
    <n v="0"/>
    <n v="0"/>
    <s v="-"/>
    <n v="0"/>
  </r>
  <r>
    <s v="153"/>
    <x v="12"/>
    <x v="1"/>
    <s v="003"/>
    <s v="Z1F0017848"/>
    <s v="0057"/>
    <s v="FC"/>
    <s v="003002826"/>
    <s v=""/>
    <s v=""/>
    <s v=""/>
    <s v=""/>
    <n v="0"/>
    <s v=""/>
    <s v="INGENIERIA RORAIMA C.A"/>
    <s v="J296692157"/>
    <n v="2612980.2072000001"/>
    <n v="0"/>
    <n v="2004907.7200000002"/>
    <n v="524200.42"/>
    <s v="16"/>
    <n v="83872.067200000005"/>
    <n v="0"/>
    <s v="-"/>
    <n v="0"/>
    <n v="0"/>
    <s v="-"/>
    <n v="0"/>
    <n v="0"/>
    <s v="-"/>
    <n v="0"/>
  </r>
  <r>
    <s v="154"/>
    <x v="12"/>
    <x v="1"/>
    <s v="003"/>
    <s v="Z1F0017848"/>
    <s v="0057"/>
    <s v="FC"/>
    <s v="003002827-003002857"/>
    <s v=""/>
    <s v=""/>
    <s v=""/>
    <s v=""/>
    <n v="0"/>
    <s v=""/>
    <s v="VENTAS NO CONTRIBUYENTES"/>
    <s v=""/>
    <n v="58731432.454899997"/>
    <n v="0"/>
    <n v="40798070.405699991"/>
    <n v="0"/>
    <s v="-"/>
    <n v="0"/>
    <n v="15459794.870000003"/>
    <s v="16"/>
    <n v="2473567.1792000001"/>
    <n v="0"/>
    <s v="-"/>
    <n v="0"/>
    <n v="0"/>
    <s v="-"/>
    <n v="0"/>
  </r>
  <r>
    <s v="155"/>
    <x v="12"/>
    <x v="0"/>
    <s v="004"/>
    <s v="Z1B8050937"/>
    <s v="1406"/>
    <s v="FC"/>
    <s v="00143156-00143198"/>
    <s v=""/>
    <s v=""/>
    <s v=""/>
    <s v=""/>
    <n v="0"/>
    <s v=""/>
    <s v="VENTAS NO CONTRIBUYENTES"/>
    <m/>
    <n v="85252766.112800002"/>
    <n v="0"/>
    <n v="60284821.329999998"/>
    <n v="0"/>
    <s v="-"/>
    <n v="0"/>
    <n v="21524090.329999998"/>
    <s v="-"/>
    <n v="3443854.4527999996"/>
    <n v="0"/>
    <s v="-"/>
    <n v="0"/>
    <m/>
    <s v="-"/>
    <n v="0"/>
  </r>
  <r>
    <s v="156"/>
    <x v="12"/>
    <x v="0"/>
    <s v="004"/>
    <s v="Z1B8050578"/>
    <s v="1290"/>
    <s v="FC"/>
    <s v="00128056-00128092"/>
    <s v=""/>
    <s v=""/>
    <s v=""/>
    <s v=""/>
    <n v="0"/>
    <s v=""/>
    <s v="VENTAS NO CONTRIBUYENTES"/>
    <s v=""/>
    <n v="13611893.134600002"/>
    <n v="0"/>
    <n v="11340764.445000002"/>
    <n v="0"/>
    <s v="-"/>
    <n v="0"/>
    <n v="1957869.56"/>
    <s v="-"/>
    <n v="313259.12959999999"/>
    <n v="0"/>
    <s v="-"/>
    <n v="0"/>
    <n v="0"/>
    <s v="-"/>
    <n v="0"/>
  </r>
  <r>
    <s v="157"/>
    <x v="12"/>
    <x v="1"/>
    <s v="004"/>
    <s v="Z1F0017963"/>
    <s v="0058"/>
    <s v="FC"/>
    <s v="004001637-004001690"/>
    <s v=""/>
    <s v=""/>
    <s v=""/>
    <s v=""/>
    <n v="0"/>
    <s v=""/>
    <s v="VENTAS NO CONTRIBUYENTES"/>
    <s v=""/>
    <n v="125268202.63939999"/>
    <n v="0"/>
    <n v="73195999.711799979"/>
    <n v="0"/>
    <s v="-"/>
    <n v="0"/>
    <n v="44889830.110000014"/>
    <s v="-"/>
    <n v="7182372.8175999997"/>
    <n v="0"/>
    <s v="-"/>
    <n v="0"/>
    <n v="0"/>
    <s v="-"/>
    <n v="0"/>
  </r>
  <r>
    <s v="158"/>
    <x v="12"/>
    <x v="0"/>
    <s v="005"/>
    <s v="Z1B8050363"/>
    <s v="1560"/>
    <s v="FC"/>
    <s v="00153190-00153252"/>
    <s v=""/>
    <s v=""/>
    <s v=""/>
    <s v=""/>
    <n v="0"/>
    <s v=""/>
    <s v="VENTAS NO CONTRIBUYENTES"/>
    <m/>
    <n v="111399060.67"/>
    <n v="0"/>
    <n v="81928721.560000002"/>
    <n v="0"/>
    <s v="-"/>
    <n v="0"/>
    <n v="25405464.75"/>
    <s v="-"/>
    <n v="4064874.36"/>
    <n v="0"/>
    <s v="-"/>
    <n v="0"/>
    <m/>
    <s v="-"/>
    <n v="0"/>
  </r>
  <r>
    <s v="159"/>
    <x v="12"/>
    <x v="1"/>
    <s v="005"/>
    <s v="Z1F0017998"/>
    <s v="0054"/>
    <s v="FC"/>
    <s v="005001797-005001816"/>
    <s v=""/>
    <s v=""/>
    <s v=""/>
    <s v=""/>
    <n v="0"/>
    <s v=""/>
    <s v="VENTAS NO CONTRIBUYENTES"/>
    <s v=""/>
    <n v="52903315.298049994"/>
    <n v="0"/>
    <n v="28408057.967099991"/>
    <n v="0"/>
    <s v="-"/>
    <n v="0"/>
    <n v="21116601.147350002"/>
    <s v="16"/>
    <n v="3378656.1836000001"/>
    <n v="0"/>
    <s v="-"/>
    <n v="0"/>
    <n v="0"/>
    <s v="-"/>
    <n v="0"/>
  </r>
  <r>
    <s v="160"/>
    <x v="12"/>
    <x v="0"/>
    <s v="006"/>
    <s v="Z1B8044815"/>
    <s v="1468"/>
    <s v="FC"/>
    <s v="00133123-00133156"/>
    <s v=""/>
    <s v=""/>
    <s v=""/>
    <s v=""/>
    <n v="0"/>
    <s v=""/>
    <s v="VENTAS NO CONTRIBUYENTES"/>
    <m/>
    <n v="62446512.977600001"/>
    <n v="0"/>
    <n v="48014515.240000002"/>
    <n v="0"/>
    <s v="-"/>
    <n v="0"/>
    <n v="12441377.359999999"/>
    <s v="-"/>
    <n v="1990620.3776"/>
    <n v="0"/>
    <s v="-"/>
    <n v="0"/>
    <m/>
    <s v="-"/>
    <n v="0"/>
  </r>
  <r>
    <s v="161"/>
    <x v="12"/>
    <x v="0"/>
    <s v="007"/>
    <s v="Z1B8050013"/>
    <s v="1526"/>
    <s v="FC"/>
    <s v="00160734-00160779"/>
    <m/>
    <s v=""/>
    <s v=""/>
    <s v=""/>
    <n v="0"/>
    <s v=""/>
    <s v="VENTAS NO CONTRIBUYENTES"/>
    <m/>
    <n v="58037396.433600001"/>
    <n v="0"/>
    <n v="39663138.289999999"/>
    <n v="0"/>
    <s v="-"/>
    <n v="0"/>
    <n v="15839877.710000001"/>
    <s v="-"/>
    <n v="2534380.4336000001"/>
    <n v="0"/>
    <s v="-"/>
    <n v="0"/>
    <m/>
    <s v="-"/>
    <n v="0"/>
  </r>
  <r>
    <s v="162"/>
    <x v="12"/>
    <x v="0"/>
    <s v="008"/>
    <s v="Z1B8050003"/>
    <s v="1481"/>
    <s v="FC"/>
    <s v="00160218-00160263"/>
    <s v=""/>
    <s v=""/>
    <s v=""/>
    <s v=""/>
    <n v="0"/>
    <s v=""/>
    <s v="VENTAS NO CONTRIBUYENTES"/>
    <s v=""/>
    <n v="91562800.743599996"/>
    <n v="0"/>
    <n v="63719466.950000003"/>
    <n v="0"/>
    <s v="-"/>
    <n v="0"/>
    <n v="24002873.960000001"/>
    <s v="-"/>
    <n v="3840459.8336"/>
    <n v="0"/>
    <s v="-"/>
    <n v="0"/>
    <m/>
    <s v="-"/>
    <n v="0"/>
  </r>
  <r>
    <s v="163"/>
    <x v="12"/>
    <x v="0"/>
    <s v="009"/>
    <s v="Z1B8014458"/>
    <s v="1477"/>
    <s v="FC"/>
    <s v="00166764-00166804"/>
    <s v=""/>
    <s v=""/>
    <s v=""/>
    <s v=""/>
    <n v="0"/>
    <s v=""/>
    <s v="VENTAS NO CONTRIBUYENTES"/>
    <m/>
    <n v="91711175.780000001"/>
    <n v="0"/>
    <n v="53308128.780000001"/>
    <n v="0"/>
    <s v="-"/>
    <n v="0"/>
    <n v="33106075"/>
    <s v="-"/>
    <n v="5296972"/>
    <n v="0"/>
    <s v="-"/>
    <n v="0"/>
    <m/>
    <s v="-"/>
    <n v="0"/>
  </r>
  <r>
    <s v="164"/>
    <x v="12"/>
    <x v="0"/>
    <s v="010"/>
    <s v="Z1F0000341"/>
    <s v="1001"/>
    <s v="FC"/>
    <s v="00066547-00066583"/>
    <s v=""/>
    <s v=""/>
    <s v=""/>
    <s v=""/>
    <n v="0"/>
    <s v=""/>
    <s v="VENTAS NO CONTRIBUYENTES"/>
    <m/>
    <n v="59597111.546399996"/>
    <n v="0"/>
    <n v="44541373.479999997"/>
    <n v="0"/>
    <s v="-"/>
    <n v="0"/>
    <n v="12979084.539999999"/>
    <s v="-"/>
    <n v="2076653.5263999999"/>
    <n v="0"/>
    <s v="-"/>
    <n v="0"/>
    <m/>
    <s v="-"/>
    <n v="0"/>
  </r>
  <r>
    <s v="165"/>
    <x v="12"/>
    <x v="0"/>
    <s v="010"/>
    <s v="Z1F0000341"/>
    <s v="1001"/>
    <s v="NC"/>
    <m/>
    <s v="00000120"/>
    <s v=""/>
    <s v=""/>
    <s v=""/>
    <n v="0"/>
    <s v=""/>
    <s v="VENTAS NO CONTRIBUYENTES"/>
    <m/>
    <n v="-295800"/>
    <n v="0"/>
    <n v="-295800"/>
    <n v="0"/>
    <s v="-"/>
    <n v="0"/>
    <n v="0"/>
    <s v="-"/>
    <n v="0"/>
    <n v="0"/>
    <s v="-"/>
    <n v="0"/>
    <m/>
    <s v="-"/>
    <n v="0"/>
  </r>
  <r>
    <s v="166"/>
    <x v="12"/>
    <x v="0"/>
    <s v="011"/>
    <s v="Z1F0004616"/>
    <s v="0382"/>
    <s v="FC"/>
    <s v="00059529-00059599"/>
    <s v=""/>
    <s v=""/>
    <s v=""/>
    <s v=""/>
    <n v="0"/>
    <s v=""/>
    <s v="VENTAS NO CONTRIBUYENTES"/>
    <s v=""/>
    <n v="25532336.962200001"/>
    <n v="0"/>
    <n v="23485447.164999999"/>
    <n v="0"/>
    <s v="-"/>
    <n v="0"/>
    <n v="1764560.17"/>
    <s v="-"/>
    <n v="282329.62719999999"/>
    <n v="0"/>
    <s v="-"/>
    <n v="0"/>
    <n v="0"/>
    <s v="-"/>
    <n v="0"/>
  </r>
  <r>
    <s v="167"/>
    <x v="12"/>
    <x v="0"/>
    <s v="012"/>
    <s v="Z1B8038506"/>
    <s v="1331"/>
    <s v="FC"/>
    <s v="00069019-00069043"/>
    <s v=""/>
    <s v=""/>
    <s v=""/>
    <s v=""/>
    <n v="0"/>
    <s v=""/>
    <s v="VENTAS NO CONTRIBUYENTES"/>
    <m/>
    <n v="11798302.635199999"/>
    <n v="0"/>
    <n v="2587200"/>
    <n v="0"/>
    <s v="-"/>
    <n v="0"/>
    <n v="7940605.7199999997"/>
    <s v="-"/>
    <n v="1270496.9151999999"/>
    <n v="0"/>
    <s v="-"/>
    <n v="0"/>
    <m/>
    <s v="-"/>
    <n v="0"/>
  </r>
  <r>
    <s v="168"/>
    <x v="12"/>
    <x v="0"/>
    <s v="014"/>
    <s v="Z1F0000338"/>
    <s v="1171"/>
    <s v="FC"/>
    <s v="000477049-00047716"/>
    <s v=""/>
    <s v=""/>
    <s v=""/>
    <s v=""/>
    <n v="0"/>
    <s v=""/>
    <s v="VENTAS NO CONTRIBUYENTES"/>
    <m/>
    <n v="8863895.2484000009"/>
    <n v="0"/>
    <n v="2902423.26"/>
    <n v="0"/>
    <s v="-"/>
    <n v="0"/>
    <n v="5139199.99"/>
    <s v="-"/>
    <n v="822271.99840000004"/>
    <n v="0"/>
    <s v="-"/>
    <n v="0"/>
    <m/>
    <s v="-"/>
    <n v="0"/>
  </r>
  <r>
    <s v="169"/>
    <x v="12"/>
    <x v="0"/>
    <s v="015"/>
    <s v="Z1B8050356"/>
    <s v="1304"/>
    <s v="FC"/>
    <s v="00082627-00082645"/>
    <s v=""/>
    <s v=""/>
    <s v=""/>
    <s v=""/>
    <n v="0"/>
    <s v=""/>
    <s v="VENTAS NO CONTRIBUYENTES"/>
    <m/>
    <n v="51647096.227600001"/>
    <n v="0"/>
    <n v="34163893.649999999"/>
    <n v="0"/>
    <s v="-"/>
    <n v="0"/>
    <n v="15071726.359999999"/>
    <s v="-"/>
    <n v="2411476.2176000001"/>
    <n v="0"/>
    <s v="-"/>
    <n v="0"/>
    <m/>
    <s v="-"/>
    <n v="0"/>
  </r>
  <r>
    <s v="170"/>
    <x v="13"/>
    <x v="0"/>
    <s v="001"/>
    <s v="Z1F0000700"/>
    <s v="1148"/>
    <s v="FC"/>
    <s v="00095308-00095342"/>
    <s v=""/>
    <s v=""/>
    <s v=""/>
    <s v=""/>
    <n v="0"/>
    <s v=""/>
    <s v="VENTAS NO CONTRIBUYENTES"/>
    <m/>
    <n v="47998751.191599995"/>
    <n v="0"/>
    <n v="31491837.5"/>
    <n v="0"/>
    <s v="-"/>
    <n v="0"/>
    <n v="14230098.01"/>
    <s v="-"/>
    <n v="2276815.6816000002"/>
    <n v="0"/>
    <s v="-"/>
    <n v="0"/>
    <m/>
    <s v="-"/>
    <n v="0"/>
  </r>
  <r>
    <s v="171"/>
    <x v="13"/>
    <x v="1"/>
    <s v="001"/>
    <s v="Z1F0017854"/>
    <s v="0062"/>
    <s v="FC"/>
    <s v="001003494-001003516"/>
    <s v=""/>
    <s v=""/>
    <s v=""/>
    <s v=""/>
    <n v="0"/>
    <s v=""/>
    <s v="VENTAS NO CONTRIBUYENTES"/>
    <s v=""/>
    <n v="33470361.258799996"/>
    <n v="0"/>
    <n v="29677648.655999999"/>
    <n v="0"/>
    <s v="-"/>
    <n v="0"/>
    <n v="3269579.8299999996"/>
    <s v="16"/>
    <n v="523132.77280000004"/>
    <n v="0"/>
    <s v="-"/>
    <n v="0"/>
    <n v="0"/>
    <s v="-"/>
    <n v="0"/>
  </r>
  <r>
    <s v="172"/>
    <x v="13"/>
    <x v="0"/>
    <s v="002"/>
    <s v="Z1B8050002"/>
    <s v="1483"/>
    <s v="FC"/>
    <s v="00151509-00151527"/>
    <s v=""/>
    <s v=""/>
    <s v=""/>
    <s v=""/>
    <n v="0"/>
    <s v=""/>
    <s v="VENTAS NO CONTRIBUYENTES"/>
    <m/>
    <n v="33065585.626000002"/>
    <n v="0"/>
    <n v="19537609.539999999"/>
    <n v="0"/>
    <s v="-"/>
    <n v="0"/>
    <n v="11662048.35"/>
    <s v="-"/>
    <n v="1865927.736"/>
    <n v="0"/>
    <s v="-"/>
    <n v="0"/>
    <m/>
    <s v="-"/>
    <n v="0"/>
  </r>
  <r>
    <s v="173"/>
    <x v="13"/>
    <x v="0"/>
    <s v="002"/>
    <s v="Z1B8050149"/>
    <s v="1410"/>
    <s v="FC"/>
    <s v="00187564-00157569"/>
    <s v=""/>
    <s v=""/>
    <s v=""/>
    <s v=""/>
    <n v="0"/>
    <s v=""/>
    <s v="VENTAS NO CONTRIBUYENTES"/>
    <m/>
    <n v="1209768.6100000001"/>
    <n v="0"/>
    <n v="1209768.6100000001"/>
    <n v="0"/>
    <s v="-"/>
    <n v="0"/>
    <n v="0"/>
    <s v="-"/>
    <n v="0"/>
    <n v="0"/>
    <s v="-"/>
    <n v="0"/>
    <m/>
    <s v="-"/>
    <n v="0"/>
  </r>
  <r>
    <s v="174"/>
    <x v="13"/>
    <x v="2"/>
    <s v="002"/>
    <s v="Z1F0008858"/>
    <s v="0508"/>
    <s v="FC"/>
    <s v="00075916-00076001"/>
    <s v=""/>
    <s v=""/>
    <s v=""/>
    <s v=""/>
    <n v="0"/>
    <s v=""/>
    <s v="VENTAS NO CONTRIBUYENTES"/>
    <s v=""/>
    <n v="28362612.084400002"/>
    <n v="0"/>
    <n v="24900884.485600002"/>
    <n v="0"/>
    <s v="-"/>
    <n v="0"/>
    <n v="2984247.9299999997"/>
    <s v="16"/>
    <n v="477479.66879999998"/>
    <n v="0"/>
    <s v="-"/>
    <n v="0"/>
    <n v="0"/>
    <s v="-"/>
    <n v="0"/>
  </r>
  <r>
    <s v="175"/>
    <x v="13"/>
    <x v="1"/>
    <s v="002"/>
    <s v="Z1F0017966"/>
    <s v="0062"/>
    <s v="FC"/>
    <s v="002001541-002001542"/>
    <s v=""/>
    <s v=""/>
    <s v=""/>
    <s v=""/>
    <n v="0"/>
    <s v=""/>
    <s v="VENTAS NO CONTRIBUYENTES"/>
    <s v=""/>
    <n v="1000766.7876"/>
    <n v="0"/>
    <n v="273645.02"/>
    <n v="0"/>
    <s v="-"/>
    <n v="0"/>
    <n v="626829.11"/>
    <s v="16"/>
    <n v="100292.65760000001"/>
    <n v="0"/>
    <s v="-"/>
    <n v="0"/>
    <n v="0"/>
    <s v="-"/>
    <n v="0"/>
  </r>
  <r>
    <s v="176"/>
    <x v="13"/>
    <x v="2"/>
    <s v="003"/>
    <s v="Z1B8051199"/>
    <s v="1567"/>
    <s v="FC"/>
    <s v="00172721-00172778"/>
    <s v=""/>
    <s v=""/>
    <s v=""/>
    <s v=""/>
    <n v="0"/>
    <s v=""/>
    <s v="VENTAS NO CONTRIBUYENTES"/>
    <m/>
    <n v="52357716.682000004"/>
    <n v="0"/>
    <n v="32747518.859999999"/>
    <n v="0"/>
    <s v="-"/>
    <n v="0"/>
    <n v="16905342.949999999"/>
    <s v="-"/>
    <n v="2704854.872"/>
    <n v="0"/>
    <s v="-"/>
    <n v="0"/>
    <m/>
    <s v="-"/>
    <n v="0"/>
  </r>
  <r>
    <s v="177"/>
    <x v="13"/>
    <x v="2"/>
    <s v="003"/>
    <s v="Z1F0008965"/>
    <s v="0503"/>
    <s v="FC"/>
    <s v="00075106-00075179"/>
    <s v=""/>
    <s v=""/>
    <s v=""/>
    <s v=""/>
    <n v="0"/>
    <s v=""/>
    <s v="VENTAS NO CONTRIBUYENTES"/>
    <s v=""/>
    <n v="24179163.783199999"/>
    <n v="0"/>
    <n v="20146518.010000002"/>
    <n v="0"/>
    <s v="-"/>
    <n v="0"/>
    <n v="3476418.77"/>
    <s v="16"/>
    <n v="556227.00320000004"/>
    <n v="0"/>
    <s v="-"/>
    <n v="0"/>
    <n v="0"/>
    <s v="-"/>
    <n v="0"/>
  </r>
  <r>
    <s v="178"/>
    <x v="13"/>
    <x v="1"/>
    <s v="003"/>
    <s v="Z1F0017848"/>
    <s v="0058"/>
    <s v="FC"/>
    <s v="003002858-003002901"/>
    <s v=""/>
    <s v=""/>
    <s v=""/>
    <s v=""/>
    <n v="0"/>
    <s v=""/>
    <s v="VENTAS NO CONTRIBUYENTES"/>
    <s v=""/>
    <n v="83065266.153600007"/>
    <n v="0"/>
    <n v="53613905.850000001"/>
    <n v="0"/>
    <s v="-"/>
    <n v="0"/>
    <n v="25389103.710000001"/>
    <s v="16"/>
    <n v="4062256.5936000003"/>
    <n v="0"/>
    <s v="-"/>
    <n v="0"/>
    <n v="0"/>
    <s v="-"/>
    <n v="0"/>
  </r>
  <r>
    <s v="179"/>
    <x v="13"/>
    <x v="0"/>
    <s v="004"/>
    <s v="Z1B8050937"/>
    <s v="1407"/>
    <s v="FC"/>
    <s v="00143199-00143226"/>
    <s v=""/>
    <s v=""/>
    <s v=""/>
    <s v=""/>
    <n v="0"/>
    <s v=""/>
    <s v="VENTAS NO CONTRIBUYENTES"/>
    <m/>
    <n v="51671678.386399999"/>
    <n v="0"/>
    <n v="35610107.219999999"/>
    <n v="0"/>
    <s v="-"/>
    <n v="0"/>
    <n v="13846182.039999999"/>
    <s v="-"/>
    <n v="2215389.1264"/>
    <n v="0"/>
    <s v="-"/>
    <n v="0"/>
    <m/>
    <s v="-"/>
    <n v="0"/>
  </r>
  <r>
    <s v="180"/>
    <x v="13"/>
    <x v="0"/>
    <s v="004"/>
    <s v="Z1B8050578"/>
    <s v="1291"/>
    <s v="FC"/>
    <s v="00128093-00128109"/>
    <s v=""/>
    <s v=""/>
    <s v=""/>
    <s v=""/>
    <n v="0"/>
    <s v=""/>
    <s v="VENTAS NO CONTRIBUYENTES"/>
    <s v=""/>
    <n v="6720508.8356000008"/>
    <n v="0"/>
    <n v="5529122.8200000003"/>
    <n v="0"/>
    <s v="-"/>
    <n v="0"/>
    <n v="1027056.9099999999"/>
    <s v="16"/>
    <n v="164329.10560000001"/>
    <n v="0"/>
    <s v="-"/>
    <n v="0"/>
    <n v="0"/>
    <s v="-"/>
    <n v="0"/>
  </r>
  <r>
    <s v="181"/>
    <x v="13"/>
    <x v="0"/>
    <s v="005"/>
    <s v="Z1B8050363"/>
    <s v="1561"/>
    <s v="FC"/>
    <s v="00153253-00153304"/>
    <s v=""/>
    <s v=""/>
    <s v=""/>
    <s v=""/>
    <n v="0"/>
    <s v=""/>
    <s v="VENTAS NO CONTRIBUYENTES"/>
    <m/>
    <n v="100278389.47759999"/>
    <n v="0"/>
    <n v="58233480.299999997"/>
    <n v="0"/>
    <s v="-"/>
    <n v="0"/>
    <n v="36245611.359999999"/>
    <s v="-"/>
    <n v="5799297.8175999997"/>
    <n v="0"/>
    <s v="-"/>
    <n v="0"/>
    <m/>
    <s v="-"/>
    <n v="0"/>
  </r>
  <r>
    <s v="182"/>
    <x v="13"/>
    <x v="1"/>
    <s v="005"/>
    <s v="Z1F0017998"/>
    <s v="0055"/>
    <s v="FC"/>
    <s v="005001817-005001863"/>
    <s v=""/>
    <s v=""/>
    <s v=""/>
    <s v=""/>
    <n v="0"/>
    <s v=""/>
    <s v="VENTAS NO CONTRIBUYENTES"/>
    <s v=""/>
    <n v="87262728.811149999"/>
    <n v="0"/>
    <n v="56991034.899999999"/>
    <n v="0"/>
    <s v="-"/>
    <n v="0"/>
    <n v="26096287.854449999"/>
    <s v="16"/>
    <n v="4175406.0567000001"/>
    <n v="0"/>
    <s v="-"/>
    <n v="0"/>
    <n v="0"/>
    <s v="-"/>
    <n v="0"/>
  </r>
  <r>
    <s v="183"/>
    <x v="13"/>
    <x v="0"/>
    <s v="006"/>
    <s v="Z1B8044815"/>
    <s v="1469"/>
    <s v="FC"/>
    <s v="00133157-00133197"/>
    <s v=""/>
    <s v=""/>
    <s v=""/>
    <s v=""/>
    <n v="0"/>
    <s v=""/>
    <s v="VENTAS NO CONTRIBUYENTES"/>
    <m/>
    <n v="40082535.467199996"/>
    <n v="0"/>
    <n v="27224415.800000001"/>
    <n v="0"/>
    <s v="-"/>
    <n v="0"/>
    <n v="11084585.92"/>
    <s v="-"/>
    <n v="1773533.7472000001"/>
    <n v="0"/>
    <s v="-"/>
    <n v="0"/>
    <m/>
    <s v="-"/>
    <n v="0"/>
  </r>
  <r>
    <s v="184"/>
    <x v="13"/>
    <x v="0"/>
    <s v="007"/>
    <s v="Z1B8050013"/>
    <s v="1527"/>
    <s v="FC"/>
    <s v="00160780-00160611"/>
    <m/>
    <s v=""/>
    <s v=""/>
    <s v=""/>
    <n v="0"/>
    <s v=""/>
    <s v="VENTAS NO CONTRIBUYENTES"/>
    <s v=""/>
    <n v="32371123.791999999"/>
    <n v="0"/>
    <n v="23104342.050000001"/>
    <m/>
    <m/>
    <m/>
    <n v="7988604.9500000002"/>
    <m/>
    <n v="1278176.7920000001"/>
    <n v="0"/>
    <s v="-"/>
    <n v="0"/>
    <m/>
    <s v="-"/>
    <n v="0"/>
  </r>
  <r>
    <s v="185"/>
    <x v="13"/>
    <x v="0"/>
    <s v="008"/>
    <s v="Z1B8050003"/>
    <s v="1482"/>
    <s v="FC"/>
    <s v="00160264-00160316"/>
    <s v=""/>
    <s v=""/>
    <s v=""/>
    <s v=""/>
    <n v="0"/>
    <s v=""/>
    <s v="VENTAS NO CONTRIBUYENTES"/>
    <s v=""/>
    <n v="54384717.061999999"/>
    <n v="0"/>
    <n v="40753544.359999999"/>
    <n v="0"/>
    <s v="-"/>
    <n v="0"/>
    <n v="11751010.949999999"/>
    <s v="-"/>
    <n v="1880161.7519999999"/>
    <n v="0"/>
    <s v="-"/>
    <n v="0"/>
    <m/>
    <s v="-"/>
    <n v="0"/>
  </r>
  <r>
    <s v="186"/>
    <x v="13"/>
    <x v="0"/>
    <s v="009"/>
    <s v="Z1B8014458"/>
    <s v="1478"/>
    <s v="FC"/>
    <s v="00166805-00166829"/>
    <s v=""/>
    <s v=""/>
    <s v=""/>
    <s v=""/>
    <n v="0"/>
    <s v=""/>
    <s v="VENTAS NO CONTRIBUYENTES"/>
    <m/>
    <n v="24808260.792399999"/>
    <n v="0"/>
    <n v="21052827.329999998"/>
    <n v="0"/>
    <s v="-"/>
    <n v="0"/>
    <n v="3237442.64"/>
    <s v="-"/>
    <n v="517990.8224"/>
    <n v="0"/>
    <s v="-"/>
    <n v="0"/>
    <m/>
    <s v="-"/>
    <n v="0"/>
  </r>
  <r>
    <s v="187"/>
    <x v="13"/>
    <x v="0"/>
    <s v="010"/>
    <s v="Z1F0000341"/>
    <s v="1002"/>
    <s v="FC"/>
    <s v="00066584-00066605"/>
    <s v=""/>
    <s v=""/>
    <s v=""/>
    <s v=""/>
    <n v="0"/>
    <s v=""/>
    <s v="VENTAS NO CONTRIBUYENTES"/>
    <m/>
    <n v="25627847.8552"/>
    <n v="0"/>
    <n v="18164000.440000001"/>
    <n v="0"/>
    <s v="-"/>
    <n v="0"/>
    <n v="6434351.2199999997"/>
    <s v="-"/>
    <n v="1029496.1952"/>
    <n v="0"/>
    <s v="-"/>
    <n v="0"/>
    <m/>
    <s v="-"/>
    <n v="0"/>
  </r>
  <r>
    <s v="188"/>
    <x v="13"/>
    <x v="0"/>
    <s v="011"/>
    <s v="Z1F0004616"/>
    <s v="0383"/>
    <s v="FC"/>
    <s v="00059634"/>
    <s v=""/>
    <s v=""/>
    <s v=""/>
    <s v=""/>
    <n v="0"/>
    <s v=""/>
    <s v="ASOC NACIONAL DE AYUDA AL NIÑO"/>
    <s v="J-31680181-0 "/>
    <n v="679000"/>
    <n v="0"/>
    <n v="679000"/>
    <n v="0"/>
    <s v="-"/>
    <n v="0"/>
    <n v="0"/>
    <s v="-"/>
    <n v="0"/>
    <n v="0"/>
    <s v="-"/>
    <n v="0"/>
    <n v="0"/>
    <s v="-"/>
    <n v="0"/>
  </r>
  <r>
    <s v="189"/>
    <x v="13"/>
    <x v="0"/>
    <s v="011"/>
    <s v="Z1F0004616"/>
    <s v="0383"/>
    <s v="FC"/>
    <s v="00059600-00059633"/>
    <s v=""/>
    <s v=""/>
    <s v=""/>
    <s v=""/>
    <n v="0"/>
    <s v=""/>
    <s v="VENTAS NO CONTRIBUYENTES"/>
    <s v=""/>
    <n v="10331957.882200001"/>
    <n v="0"/>
    <n v="9361325.3650000002"/>
    <n v="0"/>
    <s v="-"/>
    <n v="0"/>
    <n v="836752.16999999993"/>
    <s v="-"/>
    <n v="133880.34720000002"/>
    <n v="0"/>
    <s v="-"/>
    <n v="0"/>
    <n v="0"/>
    <s v="-"/>
    <n v="0"/>
  </r>
  <r>
    <s v="190"/>
    <x v="13"/>
    <x v="0"/>
    <s v="011"/>
    <s v="Z1F0004616"/>
    <s v="0383"/>
    <s v="FC"/>
    <s v="00059635-00059684"/>
    <s v=""/>
    <s v=""/>
    <s v=""/>
    <s v=""/>
    <n v="0"/>
    <s v=""/>
    <s v="VENTAS NO CONTRIBUYENTES"/>
    <s v=""/>
    <n v="20031169.354799997"/>
    <n v="0"/>
    <n v="16710533.889999999"/>
    <n v="0"/>
    <s v="-"/>
    <n v="0"/>
    <n v="2862616.78"/>
    <s v="16"/>
    <n v="458018.68479999993"/>
    <n v="0"/>
    <s v="-"/>
    <n v="0"/>
    <n v="0"/>
    <s v="-"/>
    <n v="0"/>
  </r>
  <r>
    <s v="191"/>
    <x v="13"/>
    <x v="0"/>
    <s v="012"/>
    <s v="Z1B8038506"/>
    <s v="1332"/>
    <s v="FC"/>
    <s v="00069044-00069056"/>
    <s v=""/>
    <s v=""/>
    <s v=""/>
    <s v=""/>
    <n v="0"/>
    <s v=""/>
    <s v="VENTAS NO CONTRIBUYENTES"/>
    <s v=""/>
    <n v="4152627.5947999996"/>
    <n v="0"/>
    <n v="428400"/>
    <n v="0"/>
    <s v="-"/>
    <n v="0"/>
    <n v="3210541.03"/>
    <s v="-"/>
    <n v="513686.56479999999"/>
    <n v="0"/>
    <s v="-"/>
    <n v="0"/>
    <m/>
    <s v="-"/>
    <n v="0"/>
  </r>
  <r>
    <s v="192"/>
    <x v="13"/>
    <x v="0"/>
    <s v="014"/>
    <s v="Z1F0000338"/>
    <s v="1172"/>
    <s v="FC"/>
    <m/>
    <s v=""/>
    <s v=""/>
    <s v=""/>
    <s v=""/>
    <n v="0"/>
    <s v=""/>
    <s v="VENTAS NO CONTRIBUYENTES"/>
    <s v=""/>
    <n v="1584435.62"/>
    <n v="0"/>
    <n v="1425283.62"/>
    <n v="0"/>
    <s v="-"/>
    <n v="0"/>
    <n v="137200"/>
    <s v="-"/>
    <n v="21952"/>
    <n v="0"/>
    <s v="-"/>
    <n v="0"/>
    <m/>
    <s v="-"/>
    <n v="0"/>
  </r>
  <r>
    <s v="193"/>
    <x v="13"/>
    <x v="0"/>
    <s v="015"/>
    <s v="Z1B8050356"/>
    <s v="1305"/>
    <s v="FC"/>
    <s v="00082646-00082668"/>
    <s v=""/>
    <s v=""/>
    <s v=""/>
    <s v=""/>
    <n v="0"/>
    <s v=""/>
    <s v="VENTAS NO CONTRIBUYENTES"/>
    <m/>
    <n v="24820633.938000001"/>
    <n v="0"/>
    <n v="17533048.719999999"/>
    <n v="0"/>
    <s v="-"/>
    <n v="0"/>
    <n v="6282401.0499999998"/>
    <s v="-"/>
    <n v="1005184.1679999999"/>
    <n v="0"/>
    <s v="-"/>
    <n v="0"/>
    <m/>
    <s v="-"/>
    <n v="0"/>
  </r>
  <r>
    <s v="1"/>
    <x v="14"/>
    <x v="0"/>
    <s v="001"/>
    <s v="Z1F0000700"/>
    <s v="1149"/>
    <s v="FC"/>
    <s v="00095343-00095359"/>
    <s v=""/>
    <s v=""/>
    <s v=""/>
    <s v=""/>
    <n v="0"/>
    <s v=""/>
    <s v="VENTAS NO CONTRIBUYENTES"/>
    <s v=""/>
    <n v="44111063.462200001"/>
    <n v="0"/>
    <n v="35524065.534999996"/>
    <n v="0"/>
    <s v="-"/>
    <n v="0"/>
    <n v="7402584.4199999999"/>
    <s v="-"/>
    <n v="1184413.5071999999"/>
    <n v="0"/>
    <s v="-"/>
    <n v="0"/>
    <n v="0"/>
    <s v="-"/>
    <n v="0"/>
  </r>
  <r>
    <s v="2"/>
    <x v="14"/>
    <x v="0"/>
    <s v="001"/>
    <s v="Z1F0000700"/>
    <s v="1149"/>
    <s v="FC"/>
    <s v="00095360"/>
    <s v=""/>
    <s v=""/>
    <s v=""/>
    <s v=""/>
    <n v="0"/>
    <s v=""/>
    <s v="GUATEQUE CAFE CULTURAL FP"/>
    <s v="V142147005"/>
    <n v="129897.65"/>
    <n v="0"/>
    <n v="129897.65"/>
    <n v="0"/>
    <s v="-"/>
    <n v="0"/>
    <n v="0"/>
    <s v="-"/>
    <n v="0"/>
    <n v="0"/>
    <s v="-"/>
    <n v="0"/>
    <n v="0"/>
    <s v="-"/>
    <n v="0"/>
  </r>
  <r>
    <s v="3"/>
    <x v="14"/>
    <x v="0"/>
    <s v="001"/>
    <s v="Z1F0000700"/>
    <s v="1149"/>
    <s v="FC"/>
    <s v="00095361-00095383"/>
    <s v=""/>
    <s v=""/>
    <s v=""/>
    <s v=""/>
    <n v="0"/>
    <s v=""/>
    <s v="VENTAS NO CONTRIBUYENTES"/>
    <s v=""/>
    <n v="19123490.104699999"/>
    <n v="0"/>
    <n v="14161742.656299999"/>
    <n v="0"/>
    <s v="-"/>
    <n v="0"/>
    <n v="4277368.49"/>
    <s v="16"/>
    <n v="684378.9584"/>
    <n v="0"/>
    <s v="-"/>
    <n v="0"/>
    <n v="0"/>
    <s v="-"/>
    <n v="0"/>
  </r>
  <r>
    <s v="4"/>
    <x v="14"/>
    <x v="1"/>
    <s v="001"/>
    <s v="Z1F0017854"/>
    <s v="0063"/>
    <s v="FC"/>
    <s v="00003518-00003523"/>
    <s v=""/>
    <s v=""/>
    <s v=""/>
    <s v=""/>
    <n v="0"/>
    <s v=""/>
    <s v="VENTAS NO CONTRIBUYENTES"/>
    <s v=""/>
    <n v="5034590.3445999995"/>
    <n v="0"/>
    <n v="4395429.1266000001"/>
    <n v="0"/>
    <s v="-"/>
    <n v="0"/>
    <n v="551001.04999999993"/>
    <s v="16"/>
    <n v="88160.167999999991"/>
    <n v="0"/>
    <s v="-"/>
    <n v="0"/>
    <n v="0"/>
    <s v="-"/>
    <n v="0"/>
  </r>
  <r>
    <s v="5"/>
    <x v="14"/>
    <x v="1"/>
    <s v="001"/>
    <s v="Z1F0017854"/>
    <s v="0063"/>
    <s v="FC"/>
    <s v="00003524"/>
    <s v=""/>
    <s v=""/>
    <s v=""/>
    <s v=""/>
    <n v="0"/>
    <s v=""/>
    <s v="CRISTIAN SANCHEZ"/>
    <s v="V317564227"/>
    <n v="254800"/>
    <n v="0"/>
    <n v="254800"/>
    <n v="0"/>
    <s v="-"/>
    <n v="0"/>
    <n v="0"/>
    <s v="-"/>
    <n v="0"/>
    <n v="0"/>
    <s v="-"/>
    <n v="0"/>
    <n v="0"/>
    <s v="-"/>
    <n v="0"/>
  </r>
  <r>
    <s v="6"/>
    <x v="14"/>
    <x v="1"/>
    <s v="001"/>
    <s v="Z1F0017854"/>
    <s v="0063"/>
    <s v="FC"/>
    <s v="00003525"/>
    <s v=""/>
    <s v=""/>
    <s v=""/>
    <s v=""/>
    <n v="0"/>
    <s v=""/>
    <s v="CRISTIAN SANCHEZ"/>
    <s v="V31756427"/>
    <n v="252000"/>
    <n v="0"/>
    <n v="252000"/>
    <n v="0"/>
    <s v="-"/>
    <n v="0"/>
    <n v="0"/>
    <s v="-"/>
    <n v="0"/>
    <n v="0"/>
    <s v="-"/>
    <n v="0"/>
    <n v="0"/>
    <s v="-"/>
    <n v="0"/>
  </r>
  <r>
    <s v="7"/>
    <x v="14"/>
    <x v="1"/>
    <s v="001"/>
    <s v="Z1F0017854"/>
    <s v="0063"/>
    <s v="FC"/>
    <s v="00003526"/>
    <s v=""/>
    <s v=""/>
    <s v=""/>
    <s v=""/>
    <n v="0"/>
    <s v=""/>
    <s v="CROMOFTAL S.A."/>
    <s v="J300441040"/>
    <n v="571164.24359999993"/>
    <n v="0"/>
    <n v="454699.99999999994"/>
    <n v="100400.21"/>
    <s v="16"/>
    <n v="16064.033600000001"/>
    <n v="0"/>
    <s v="-"/>
    <n v="0"/>
    <n v="0"/>
    <s v="-"/>
    <n v="0"/>
    <n v="0"/>
    <s v="-"/>
    <n v="0"/>
  </r>
  <r>
    <s v="8"/>
    <x v="14"/>
    <x v="1"/>
    <s v="001"/>
    <s v="Z1F0017854"/>
    <s v="0063"/>
    <s v="FC"/>
    <s v="00003527-00003560"/>
    <s v=""/>
    <s v=""/>
    <s v=""/>
    <s v=""/>
    <n v="0"/>
    <s v=""/>
    <s v="VENTAS NO CONTRIBUYENTES"/>
    <s v=""/>
    <n v="44266741.345699996"/>
    <n v="0"/>
    <n v="31795060.633299991"/>
    <n v="0"/>
    <s v="-"/>
    <n v="0"/>
    <n v="10751448.890000001"/>
    <s v="16"/>
    <n v="1720231.8224000004"/>
    <n v="0"/>
    <s v="-"/>
    <n v="0"/>
    <n v="0"/>
    <s v="-"/>
    <n v="0"/>
  </r>
  <r>
    <s v="9"/>
    <x v="14"/>
    <x v="1"/>
    <s v="002"/>
    <s v="Z1F0017966"/>
    <s v="0063"/>
    <s v="FC"/>
    <s v="00001542-00001565"/>
    <s v=""/>
    <s v=""/>
    <s v=""/>
    <s v=""/>
    <n v="0"/>
    <s v=""/>
    <s v="VENTAS NO CONTRIBUYENTES"/>
    <s v=""/>
    <n v="36151165.337700002"/>
    <n v="0"/>
    <n v="23050408.888099998"/>
    <n v="0"/>
    <s v="-"/>
    <n v="0"/>
    <n v="11293755.560000001"/>
    <s v="16"/>
    <n v="1807000.8895999996"/>
    <n v="0"/>
    <s v="-"/>
    <n v="0"/>
    <n v="0"/>
    <s v="-"/>
    <n v="0"/>
  </r>
  <r>
    <s v="10"/>
    <x v="14"/>
    <x v="0"/>
    <s v="002"/>
    <s v="Z1B8050002"/>
    <s v="1484"/>
    <s v="FC"/>
    <s v="00151528-00151532"/>
    <s v=""/>
    <s v=""/>
    <s v=""/>
    <s v=""/>
    <n v="0"/>
    <s v=""/>
    <s v="VENTAS NO CONTRIBUYENTES"/>
    <s v=""/>
    <n v="29711454.474500004"/>
    <n v="0"/>
    <n v="22801027.538500004"/>
    <n v="0"/>
    <s v="-"/>
    <n v="0"/>
    <n v="5957264.5999999996"/>
    <s v="16"/>
    <n v="953162.33599999989"/>
    <n v="0"/>
    <s v="-"/>
    <n v="0"/>
    <n v="0"/>
    <s v="-"/>
    <n v="0"/>
  </r>
  <r>
    <s v="11"/>
    <x v="14"/>
    <x v="0"/>
    <s v="002"/>
    <s v="Z1B8050002"/>
    <s v="1484"/>
    <s v="FC"/>
    <s v="00151533"/>
    <s v=""/>
    <s v=""/>
    <s v=""/>
    <s v=""/>
    <n v="0"/>
    <s v=""/>
    <s v="MIGUEL ALVAREZ"/>
    <s v="V14772733"/>
    <n v="62433.964999999997"/>
    <n v="0"/>
    <n v="62433.964999999997"/>
    <n v="0"/>
    <s v="-"/>
    <n v="0"/>
    <n v="0"/>
    <s v="-"/>
    <n v="0"/>
    <n v="0"/>
    <s v="-"/>
    <n v="0"/>
    <n v="0"/>
    <s v="-"/>
    <n v="0"/>
  </r>
  <r>
    <s v="12"/>
    <x v="14"/>
    <x v="0"/>
    <s v="002"/>
    <s v="Z1B8050002"/>
    <s v="1484"/>
    <s v="FC"/>
    <s v="00151534-00151545"/>
    <s v=""/>
    <s v=""/>
    <s v=""/>
    <s v=""/>
    <n v="0"/>
    <s v=""/>
    <s v="VENTAS NO CONTRIBUYENTES"/>
    <s v=""/>
    <n v="25508665.778796181"/>
    <n v="0"/>
    <n v="11347886.78279759"/>
    <n v="0"/>
    <s v="-"/>
    <n v="0"/>
    <n v="12207568.099999841"/>
    <s v="16"/>
    <n v="1953210.8959987499"/>
    <n v="0"/>
    <s v="-"/>
    <n v="0"/>
    <n v="0"/>
    <s v="-"/>
    <n v="0"/>
  </r>
  <r>
    <s v="13"/>
    <x v="14"/>
    <x v="0"/>
    <s v="002"/>
    <s v="Z1B8050149"/>
    <s v="1411"/>
    <s v="FC"/>
    <s v="00157570-00187573"/>
    <s v=""/>
    <s v=""/>
    <s v=""/>
    <s v=""/>
    <n v="0"/>
    <s v=""/>
    <s v="VENTAS NO CONTRIBUYENTES"/>
    <s v=""/>
    <n v="1007849.26"/>
    <n v="0"/>
    <n v="1007849.26"/>
    <n v="0"/>
    <s v="-"/>
    <n v="0"/>
    <m/>
    <s v="16"/>
    <m/>
    <n v="0"/>
    <s v="-"/>
    <n v="0"/>
    <n v="0"/>
    <s v="-"/>
    <n v="0"/>
  </r>
  <r>
    <s v="14"/>
    <x v="14"/>
    <x v="2"/>
    <s v="002"/>
    <s v="Z1F0008858"/>
    <s v="0509"/>
    <s v="FC"/>
    <s v="00076002-00076082"/>
    <s v=""/>
    <s v=""/>
    <s v=""/>
    <s v=""/>
    <n v="0"/>
    <s v=""/>
    <s v="VENTAS NO CONTRIBUYENTES"/>
    <s v=""/>
    <n v="29875750.757899996"/>
    <n v="0"/>
    <n v="27590570.605499994"/>
    <n v="0"/>
    <s v="-"/>
    <n v="0"/>
    <n v="1969982.89"/>
    <s v="-"/>
    <n v="315197.26240000001"/>
    <n v="0"/>
    <s v="-"/>
    <n v="0"/>
    <n v="0"/>
    <s v="-"/>
    <n v="0"/>
  </r>
  <r>
    <s v="15"/>
    <x v="14"/>
    <x v="0"/>
    <s v="003"/>
    <s v="Z1B8051199"/>
    <s v="1568"/>
    <s v="FC"/>
    <s v="00172779-00172796"/>
    <s v=""/>
    <s v=""/>
    <s v=""/>
    <s v=""/>
    <n v="0"/>
    <s v=""/>
    <s v="VENTAS NO CONTRIBUYENTES"/>
    <s v=""/>
    <n v="19482485.454700004"/>
    <n v="0"/>
    <n v="15686018.129100002"/>
    <n v="0"/>
    <s v="-"/>
    <n v="0"/>
    <n v="3272816.66"/>
    <s v="16"/>
    <n v="523650.66560000001"/>
    <n v="0"/>
    <s v="-"/>
    <n v="0"/>
    <n v="0"/>
    <s v="-"/>
    <n v="0"/>
  </r>
  <r>
    <s v="16"/>
    <x v="14"/>
    <x v="0"/>
    <s v="003"/>
    <s v="Z1B8051199"/>
    <s v="1568"/>
    <s v="FC"/>
    <s v="00172797"/>
    <s v=""/>
    <s v=""/>
    <s v=""/>
    <s v=""/>
    <n v="0"/>
    <s v=""/>
    <s v="INACHINI SOLUCIONES C.A"/>
    <s v="J-31724677-2"/>
    <n v="5422129.0422"/>
    <n v="0"/>
    <n v="1837965.1834"/>
    <n v="3089796.43"/>
    <s v="16"/>
    <n v="494367.42879999999"/>
    <n v="0"/>
    <s v="-"/>
    <n v="0"/>
    <n v="0"/>
    <s v="-"/>
    <n v="0"/>
    <n v="0"/>
    <s v="-"/>
    <n v="0"/>
  </r>
  <r>
    <s v="17"/>
    <x v="14"/>
    <x v="0"/>
    <s v="003"/>
    <s v="Z1B8051199"/>
    <s v="1568"/>
    <s v="FC"/>
    <s v="00172798-00172817"/>
    <s v=""/>
    <s v=""/>
    <s v=""/>
    <s v=""/>
    <n v="0"/>
    <s v=""/>
    <s v="VENTAS NO CONTRIBUYENTES"/>
    <s v=""/>
    <n v="44067327.672399998"/>
    <n v="0"/>
    <n v="33465983.399999999"/>
    <n v="0"/>
    <s v="-"/>
    <n v="0"/>
    <n v="9139089.8900000006"/>
    <s v="16"/>
    <n v="1462254.3824"/>
    <n v="0"/>
    <s v="-"/>
    <n v="0"/>
    <n v="0"/>
    <s v="-"/>
    <n v="0"/>
  </r>
  <r>
    <s v="18"/>
    <x v="14"/>
    <x v="2"/>
    <s v="003"/>
    <s v="Z1F0008965"/>
    <s v="0504"/>
    <s v="FC"/>
    <s v="00075180-00075251"/>
    <s v=""/>
    <s v=""/>
    <s v=""/>
    <s v=""/>
    <n v="0"/>
    <s v=""/>
    <s v="VENTAS NO CONTRIBUYENTES"/>
    <s v=""/>
    <n v="25197716.672399998"/>
    <n v="0"/>
    <n v="23907820.869999997"/>
    <n v="0"/>
    <s v="-"/>
    <n v="0"/>
    <n v="1111979.1400000001"/>
    <s v="-"/>
    <n v="177916.66239999997"/>
    <n v="0"/>
    <s v="-"/>
    <n v="0"/>
    <n v="0"/>
    <s v="-"/>
    <n v="0"/>
  </r>
  <r>
    <s v="19"/>
    <x v="14"/>
    <x v="1"/>
    <s v="004"/>
    <s v="Z1F0017963"/>
    <s v="0060"/>
    <s v="FC"/>
    <s v="00001691-00001703"/>
    <s v=""/>
    <s v=""/>
    <s v=""/>
    <s v=""/>
    <n v="0"/>
    <s v=""/>
    <s v="VENTAS NO CONTRIBUYENTES"/>
    <s v=""/>
    <n v="19468216.253800001"/>
    <n v="0"/>
    <n v="10263728.855"/>
    <n v="0"/>
    <s v="-"/>
    <n v="0"/>
    <n v="7934902.9299999997"/>
    <s v="16"/>
    <n v="1269584.4687999999"/>
    <n v="0"/>
    <s v="-"/>
    <n v="0"/>
    <n v="0"/>
    <s v="-"/>
    <n v="0"/>
  </r>
  <r>
    <s v="20"/>
    <x v="14"/>
    <x v="0"/>
    <s v="004"/>
    <s v="Z1B8050937"/>
    <s v="1408"/>
    <s v="FC"/>
    <s v="00143227-00143246"/>
    <s v=""/>
    <s v=""/>
    <s v=""/>
    <s v=""/>
    <n v="0"/>
    <s v=""/>
    <s v="VENTAS NO CONTRIBUYENTES"/>
    <s v=""/>
    <n v="30815884.019200001"/>
    <n v="0"/>
    <n v="20797055.809999999"/>
    <n v="0"/>
    <s v="-"/>
    <n v="0"/>
    <n v="8636920.8699999992"/>
    <s v="-"/>
    <n v="1381907.3392000003"/>
    <n v="0"/>
    <s v="-"/>
    <n v="0"/>
    <n v="0"/>
    <s v="-"/>
    <n v="0"/>
  </r>
  <r>
    <s v="21"/>
    <x v="14"/>
    <x v="1"/>
    <s v="005"/>
    <s v="Z1F0017998"/>
    <s v="0056"/>
    <s v="FC"/>
    <s v="00001864-00001867"/>
    <s v=""/>
    <s v=""/>
    <s v=""/>
    <s v=""/>
    <n v="0"/>
    <s v=""/>
    <s v="VENTAS NO CONTRIBUYENTES"/>
    <s v=""/>
    <n v="8045521.4742000001"/>
    <n v="0"/>
    <n v="4626309.6850000005"/>
    <n v="0"/>
    <s v="-"/>
    <n v="0"/>
    <n v="2947596.3699999996"/>
    <s v="16"/>
    <n v="471615.4192"/>
    <n v="0"/>
    <s v="-"/>
    <n v="0"/>
    <n v="0"/>
    <s v="-"/>
    <n v="0"/>
  </r>
  <r>
    <s v="22"/>
    <x v="14"/>
    <x v="1"/>
    <s v="005"/>
    <s v="Z1F0017998"/>
    <s v="0056"/>
    <s v="FC"/>
    <s v="00001868"/>
    <s v=""/>
    <s v=""/>
    <s v=""/>
    <s v=""/>
    <n v="0"/>
    <s v=""/>
    <s v="MOTEL PANORAMA"/>
    <s v="J000532214"/>
    <n v="2785766.3508000001"/>
    <n v="0"/>
    <n v="2579285.62"/>
    <n v="178000.63"/>
    <s v="16"/>
    <n v="28480.1008"/>
    <n v="0"/>
    <s v="-"/>
    <n v="0"/>
    <n v="0"/>
    <s v="-"/>
    <n v="0"/>
    <n v="0"/>
    <s v="-"/>
    <n v="0"/>
  </r>
  <r>
    <s v="23"/>
    <x v="14"/>
    <x v="1"/>
    <s v="005"/>
    <s v="Z1F0017998"/>
    <s v="0056"/>
    <s v="FC"/>
    <s v="00001869-00001878"/>
    <s v=""/>
    <s v=""/>
    <s v=""/>
    <s v=""/>
    <n v="0"/>
    <s v=""/>
    <s v="VENTAS NO CONTRIBUYENTES"/>
    <s v=""/>
    <n v="20800973.371399999"/>
    <n v="0"/>
    <n v="14921299.305"/>
    <n v="0"/>
    <s v="-"/>
    <n v="0"/>
    <n v="5068684.5399999991"/>
    <s v="16"/>
    <n v="810989.52640000021"/>
    <n v="0"/>
    <s v="-"/>
    <n v="0"/>
    <n v="0"/>
    <s v="-"/>
    <n v="0"/>
  </r>
  <r>
    <s v="24"/>
    <x v="14"/>
    <x v="1"/>
    <s v="005"/>
    <s v="Z1F0017998"/>
    <s v="0056"/>
    <s v="FC"/>
    <s v="00001879"/>
    <s v=""/>
    <s v=""/>
    <s v=""/>
    <s v=""/>
    <n v="0"/>
    <s v=""/>
    <s v="BAR RESTAURANT EL BRASERO C.A"/>
    <s v="J000592217"/>
    <n v="1684544.68"/>
    <n v="0"/>
    <n v="1490160"/>
    <n v="167573"/>
    <s v="16"/>
    <n v="26811.68"/>
    <n v="0"/>
    <s v="-"/>
    <n v="0"/>
    <n v="0"/>
    <s v="-"/>
    <n v="0"/>
    <n v="0"/>
    <s v="-"/>
    <n v="0"/>
  </r>
  <r>
    <s v="25"/>
    <x v="14"/>
    <x v="1"/>
    <s v="005"/>
    <s v="Z1F0017998"/>
    <s v="0056"/>
    <s v="FC"/>
    <s v="00001880-00001883"/>
    <s v=""/>
    <s v=""/>
    <s v=""/>
    <s v=""/>
    <n v="0"/>
    <s v=""/>
    <s v="VENTAS NO CONTRIBUYENTES"/>
    <s v=""/>
    <n v="3226100.4155000001"/>
    <n v="0"/>
    <n v="2210027.7171"/>
    <n v="0"/>
    <s v="-"/>
    <n v="0"/>
    <n v="875924.74"/>
    <s v="16"/>
    <n v="140147.9584"/>
    <n v="0"/>
    <s v="-"/>
    <n v="0"/>
    <n v="0"/>
    <s v="-"/>
    <n v="0"/>
  </r>
  <r>
    <s v="26"/>
    <x v="14"/>
    <x v="0"/>
    <s v="005"/>
    <s v="Z1B8050363"/>
    <s v="1562"/>
    <s v="FC"/>
    <s v="00153305-00153328"/>
    <s v=""/>
    <s v=""/>
    <s v=""/>
    <s v=""/>
    <n v="0"/>
    <s v=""/>
    <s v="VENTAS NO CONTRIBUYENTES"/>
    <s v=""/>
    <n v="37161514.613100007"/>
    <n v="0"/>
    <n v="28610766.395900004"/>
    <n v="0"/>
    <s v="-"/>
    <n v="0"/>
    <n v="7371334.6699999999"/>
    <s v="-"/>
    <n v="1179413.5471999999"/>
    <n v="0"/>
    <s v="-"/>
    <n v="0"/>
    <n v="0"/>
    <s v="-"/>
    <n v="0"/>
  </r>
  <r>
    <s v="27"/>
    <x v="14"/>
    <x v="0"/>
    <s v="006"/>
    <s v="Z1B8044815"/>
    <s v="1470"/>
    <s v="FC"/>
    <s v="00133198-00133219"/>
    <s v=""/>
    <s v=""/>
    <s v=""/>
    <s v=""/>
    <n v="0"/>
    <s v=""/>
    <s v="VENTAS NO CONTRIBUYENTES"/>
    <s v=""/>
    <n v="22338763.902199995"/>
    <n v="0"/>
    <n v="16814040.880599998"/>
    <n v="0"/>
    <s v="-"/>
    <n v="0"/>
    <n v="4762692.26"/>
    <s v="-"/>
    <n v="762030.76159999997"/>
    <n v="0"/>
    <s v="-"/>
    <n v="0"/>
    <n v="0"/>
    <s v="-"/>
    <n v="0"/>
  </r>
  <r>
    <s v="28"/>
    <x v="14"/>
    <x v="0"/>
    <s v="007"/>
    <s v="Z1B8050013"/>
    <s v="1528"/>
    <s v="FC"/>
    <s v="00160800-00160830"/>
    <s v=""/>
    <s v=""/>
    <s v=""/>
    <s v=""/>
    <n v="0"/>
    <s v=""/>
    <s v="VENTAS NO CONTRIBUYENTES"/>
    <s v=""/>
    <n v="30669498.057999998"/>
    <n v="0"/>
    <n v="22239371.710000001"/>
    <n v="0"/>
    <s v="-"/>
    <n v="0"/>
    <n v="7267350.2999999989"/>
    <s v="-"/>
    <n v="1162776.048"/>
    <n v="0"/>
    <s v="-"/>
    <n v="0"/>
    <n v="0"/>
    <s v="-"/>
    <n v="0"/>
  </r>
  <r>
    <s v="29"/>
    <x v="14"/>
    <x v="0"/>
    <s v="008"/>
    <s v="Z1B8050003"/>
    <s v="1483"/>
    <s v="FC"/>
    <s v="00160317-00160347"/>
    <s v=""/>
    <s v=""/>
    <s v=""/>
    <s v=""/>
    <n v="0"/>
    <s v=""/>
    <s v="VENTAS NO CONTRIBUYENTES"/>
    <s v=""/>
    <n v="31060925.57799999"/>
    <n v="0"/>
    <n v="22702160.00559999"/>
    <n v="0"/>
    <s v="-"/>
    <n v="0"/>
    <n v="7205832.3899999997"/>
    <s v="16"/>
    <n v="1152933.1824"/>
    <n v="0"/>
    <s v="-"/>
    <n v="0"/>
    <n v="0"/>
    <s v="-"/>
    <n v="0"/>
  </r>
  <r>
    <s v="30"/>
    <x v="14"/>
    <x v="0"/>
    <s v="008"/>
    <s v="Z1B8050003"/>
    <s v="1483"/>
    <s v="FC"/>
    <s v="00160348"/>
    <m/>
    <s v=""/>
    <s v=""/>
    <s v=""/>
    <n v="0"/>
    <s v=""/>
    <s v="MOLISERVICE GRUPO ASESOR C.A"/>
    <s v="J-409791726"/>
    <n v="2093506.25"/>
    <n v="0"/>
    <n v="2093506.25"/>
    <n v="0"/>
    <s v="-"/>
    <n v="0"/>
    <n v="0"/>
    <s v="-"/>
    <n v="0"/>
    <n v="0"/>
    <s v="-"/>
    <n v="0"/>
    <n v="0"/>
    <s v="-"/>
    <n v="0"/>
  </r>
  <r>
    <s v="31"/>
    <x v="14"/>
    <x v="0"/>
    <s v="008"/>
    <s v="Z1B8050003"/>
    <s v="1483"/>
    <s v="FC"/>
    <s v="00160349-00160350"/>
    <s v=""/>
    <s v=""/>
    <s v=""/>
    <s v=""/>
    <n v="0"/>
    <s v=""/>
    <s v="VENTAS NO CONTRIBUYENTES"/>
    <s v=""/>
    <n v="560193.9635999999"/>
    <n v="0"/>
    <n v="554161.72"/>
    <n v="0"/>
    <s v="-"/>
    <n v="0"/>
    <n v="5200.21"/>
    <s v="-"/>
    <n v="832.03359999999998"/>
    <n v="0"/>
    <s v="-"/>
    <n v="0"/>
    <n v="0"/>
    <s v="-"/>
    <n v="0"/>
  </r>
  <r>
    <s v="32"/>
    <x v="14"/>
    <x v="0"/>
    <s v="009"/>
    <s v="Z1B8014458"/>
    <s v="1479"/>
    <s v="FC"/>
    <s v="00166830-00166841"/>
    <s v=""/>
    <s v=""/>
    <s v=""/>
    <s v=""/>
    <n v="0"/>
    <s v=""/>
    <s v="VENTAS NO CONTRIBUYENTES"/>
    <s v=""/>
    <n v="18543114.962700002"/>
    <n v="0"/>
    <n v="8816057.9342999998"/>
    <n v="0"/>
    <s v="-"/>
    <n v="0"/>
    <n v="8385393.9900000002"/>
    <s v="-"/>
    <n v="1341663.0384"/>
    <n v="0"/>
    <s v="-"/>
    <n v="0"/>
    <n v="0"/>
    <s v="-"/>
    <n v="0"/>
  </r>
  <r>
    <s v="33"/>
    <x v="14"/>
    <x v="0"/>
    <s v="009"/>
    <s v="Z1B8014458"/>
    <s v="1479"/>
    <s v="FC"/>
    <s v="00166842-00166844"/>
    <s v=""/>
    <s v=""/>
    <s v=""/>
    <s v=""/>
    <n v="0"/>
    <s v=""/>
    <s v="VENTAS NO CONTRIBUYENTES"/>
    <s v=""/>
    <n v="3851065.78"/>
    <n v="0"/>
    <n v="3662990.34"/>
    <n v="0"/>
    <s v="-"/>
    <n v="0"/>
    <n v="162134"/>
    <s v="-"/>
    <n v="25941.439999999999"/>
    <n v="0"/>
    <s v="-"/>
    <n v="0"/>
    <n v="0"/>
    <s v="-"/>
    <n v="0"/>
  </r>
  <r>
    <s v="34"/>
    <x v="14"/>
    <x v="0"/>
    <s v="009"/>
    <s v="Z1B8014458"/>
    <s v="1479"/>
    <s v="FC"/>
    <s v="00166845"/>
    <s v=""/>
    <s v=""/>
    <s v=""/>
    <s v=""/>
    <n v="0"/>
    <s v=""/>
    <s v="EMBUTIDOS BIGCERDY"/>
    <s v="J-294820611"/>
    <n v="955345.16359999997"/>
    <n v="0"/>
    <n v="872984.92"/>
    <n v="71000.210000000006"/>
    <s v="16"/>
    <n v="11360.033600000001"/>
    <n v="0"/>
    <s v="-"/>
    <n v="0"/>
    <n v="0"/>
    <s v="-"/>
    <n v="0"/>
    <n v="0"/>
    <s v="-"/>
    <n v="0"/>
  </r>
  <r>
    <s v="35"/>
    <x v="14"/>
    <x v="0"/>
    <s v="009"/>
    <s v="Z1B8014458"/>
    <s v="1479"/>
    <s v="FC"/>
    <s v="00166846-00166858"/>
    <s v=""/>
    <s v=""/>
    <s v=""/>
    <s v=""/>
    <n v="0"/>
    <s v=""/>
    <s v="VENTAS NO CONTRIBUYENTES"/>
    <s v=""/>
    <n v="12420485.1557"/>
    <n v="0"/>
    <n v="9373986.8649000004"/>
    <n v="0"/>
    <s v="-"/>
    <n v="0"/>
    <n v="2626291.63"/>
    <s v="16"/>
    <n v="420206.66080000001"/>
    <n v="0"/>
    <s v="-"/>
    <n v="0"/>
    <n v="0"/>
    <s v="-"/>
    <n v="0"/>
  </r>
  <r>
    <s v="36"/>
    <x v="14"/>
    <x v="0"/>
    <s v="010"/>
    <s v="Z1F0000341"/>
    <s v="1003"/>
    <s v="FC"/>
    <s v="00066606-00066629"/>
    <s v=""/>
    <s v=""/>
    <s v=""/>
    <s v=""/>
    <n v="0"/>
    <s v=""/>
    <s v="VENTAS NO CONTRIBUYENTES"/>
    <s v=""/>
    <n v="28045163.177699998"/>
    <n v="0"/>
    <n v="18951441.023699999"/>
    <n v="0"/>
    <s v="-"/>
    <n v="0"/>
    <n v="7839415.6500000004"/>
    <s v="-"/>
    <n v="1254306.504"/>
    <n v="0"/>
    <s v="-"/>
    <n v="0"/>
    <n v="0"/>
    <s v="-"/>
    <n v="0"/>
  </r>
  <r>
    <s v="37"/>
    <x v="14"/>
    <x v="0"/>
    <s v="010"/>
    <s v="Z1F0000341"/>
    <s v="1003"/>
    <s v="FC"/>
    <s v="00066630"/>
    <s v=""/>
    <s v=""/>
    <s v=""/>
    <s v=""/>
    <n v="0"/>
    <s v=""/>
    <s v="MOLISERVICE GRUPO ASESOR C.A"/>
    <s v="J-409791726 "/>
    <n v="861934.48"/>
    <n v="0"/>
    <n v="861934.48"/>
    <n v="0"/>
    <s v="-"/>
    <n v="0"/>
    <n v="0"/>
    <s v="-"/>
    <n v="0"/>
    <n v="0"/>
    <s v="-"/>
    <n v="0"/>
    <n v="0"/>
    <s v="-"/>
    <n v="0"/>
  </r>
  <r>
    <s v="38"/>
    <x v="14"/>
    <x v="0"/>
    <s v="010"/>
    <s v="Z1F0000341"/>
    <s v="1003"/>
    <s v="FC"/>
    <s v="00066631-00066634"/>
    <s v=""/>
    <s v=""/>
    <s v=""/>
    <s v=""/>
    <n v="0"/>
    <s v=""/>
    <s v="VENTAS NO CONTRIBUYENTES"/>
    <s v=""/>
    <n v="13178897.338"/>
    <n v="0"/>
    <n v="7300387.6100000003"/>
    <n v="0"/>
    <s v="-"/>
    <n v="0"/>
    <n v="5067680.8"/>
    <s v="-"/>
    <n v="810828.92799999996"/>
    <n v="0"/>
    <s v="-"/>
    <n v="0"/>
    <n v="0"/>
    <s v="-"/>
    <n v="0"/>
  </r>
  <r>
    <s v="39"/>
    <x v="14"/>
    <x v="0"/>
    <s v="011"/>
    <s v="Z1F0004616"/>
    <s v="0384"/>
    <s v="FC"/>
    <s v="00059685-00059732"/>
    <s v=""/>
    <s v=""/>
    <s v=""/>
    <s v=""/>
    <n v="0"/>
    <s v=""/>
    <s v="VENTAS NO CONTRIBUYENTES"/>
    <s v=""/>
    <n v="16814419.837399997"/>
    <n v="0"/>
    <n v="15398667.804999998"/>
    <n v="0"/>
    <s v="-"/>
    <n v="0"/>
    <n v="1220475.8900000001"/>
    <s v="-"/>
    <n v="195276.14240000001"/>
    <n v="0"/>
    <s v="-"/>
    <n v="0"/>
    <n v="0"/>
    <s v="-"/>
    <n v="0"/>
  </r>
  <r>
    <s v="40"/>
    <x v="14"/>
    <x v="0"/>
    <s v="011"/>
    <s v="Z1F0004616"/>
    <s v="0384"/>
    <s v="FC"/>
    <s v="00059733"/>
    <s v=""/>
    <s v=""/>
    <s v=""/>
    <s v=""/>
    <n v="0"/>
    <s v=""/>
    <s v="DELIA CUBATE"/>
    <s v="V119734360 "/>
    <n v="352470.50079999998"/>
    <n v="0"/>
    <n v="0"/>
    <n v="303853.88"/>
    <s v="16"/>
    <n v="48616.620799999997"/>
    <n v="0"/>
    <s v="-"/>
    <n v="0"/>
    <n v="0"/>
    <s v="-"/>
    <n v="0"/>
    <n v="0"/>
    <s v="-"/>
    <n v="0"/>
  </r>
  <r>
    <s v="41"/>
    <x v="14"/>
    <x v="0"/>
    <s v="011"/>
    <s v="Z1F0004616"/>
    <s v="0384"/>
    <s v="FC"/>
    <s v="00059734-00059753"/>
    <s v=""/>
    <s v=""/>
    <s v=""/>
    <s v=""/>
    <n v="0"/>
    <s v=""/>
    <s v="VENTAS NO CONTRIBUYENTES"/>
    <s v=""/>
    <n v="7769938.8412000006"/>
    <n v="0"/>
    <n v="7207795.5100000007"/>
    <n v="0"/>
    <s v="-"/>
    <n v="0"/>
    <n v="484606.32"/>
    <s v="-"/>
    <n v="77537.011200000008"/>
    <n v="0"/>
    <s v="-"/>
    <n v="0"/>
    <n v="0"/>
    <s v="-"/>
    <n v="0"/>
  </r>
  <r>
    <s v="42"/>
    <x v="14"/>
    <x v="0"/>
    <s v="012"/>
    <s v="Z1B8038506"/>
    <s v="1333"/>
    <s v="FC"/>
    <s v="00069057-00069069"/>
    <s v=""/>
    <s v=""/>
    <s v=""/>
    <s v=""/>
    <n v="0"/>
    <s v=""/>
    <s v="VENTAS NO CONTRIBUYENTES"/>
    <s v=""/>
    <n v="3969951.2431999999"/>
    <n v="0"/>
    <n v="145600"/>
    <n v="0"/>
    <s v="-"/>
    <n v="0"/>
    <n v="3296854.52"/>
    <s v="16"/>
    <n v="527496.72320000001"/>
    <n v="0"/>
    <s v="-"/>
    <n v="0"/>
    <n v="0"/>
    <s v="-"/>
    <n v="0"/>
  </r>
  <r>
    <s v="43"/>
    <x v="14"/>
    <x v="0"/>
    <s v="012"/>
    <s v="Z1B8038506"/>
    <s v="1333"/>
    <s v="FC"/>
    <s v="00069057-00069069"/>
    <s v=""/>
    <s v=""/>
    <s v=""/>
    <s v=""/>
    <n v="0"/>
    <s v=""/>
    <s v="VENTAS NO CONTRIBUYENTES"/>
    <s v=""/>
    <n v="3969951.2431999999"/>
    <n v="0"/>
    <n v="145600"/>
    <n v="0"/>
    <s v="-"/>
    <n v="0"/>
    <n v="3296854.52"/>
    <s v="16"/>
    <n v="527496.72320000001"/>
    <n v="0"/>
    <s v="-"/>
    <n v="0"/>
    <n v="0"/>
    <s v="-"/>
    <n v="0"/>
  </r>
  <r>
    <s v="44"/>
    <x v="14"/>
    <x v="0"/>
    <s v="013"/>
    <s v="Z1B8050578"/>
    <s v="1292"/>
    <s v="FC"/>
    <s v="00128110-00128138"/>
    <s v=""/>
    <s v=""/>
    <s v=""/>
    <s v=""/>
    <n v="0"/>
    <s v=""/>
    <s v="VENTAS NO CONTRIBUYENTES"/>
    <s v=""/>
    <n v="9379238.3372000009"/>
    <n v="0"/>
    <n v="7823846.6300000008"/>
    <n v="0"/>
    <s v="-"/>
    <n v="0"/>
    <n v="1340854.92"/>
    <s v="16"/>
    <n v="214536.78719999999"/>
    <n v="0"/>
    <s v="-"/>
    <n v="0"/>
    <n v="0"/>
    <s v="-"/>
    <n v="0"/>
  </r>
  <r>
    <s v="45"/>
    <x v="14"/>
    <x v="0"/>
    <s v="014"/>
    <s v="Z1F0000338"/>
    <s v="1173"/>
    <s v="FC"/>
    <s v="00047719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46"/>
    <x v="14"/>
    <x v="0"/>
    <s v="015"/>
    <s v="Z1B8050356"/>
    <s v="1306"/>
    <s v="FC"/>
    <s v="00082669-00082674"/>
    <s v=""/>
    <s v=""/>
    <s v=""/>
    <s v=""/>
    <n v="0"/>
    <s v=""/>
    <s v="VENTAS NO CONTRIBUYENTES"/>
    <s v=""/>
    <n v="3548321.6635999996"/>
    <n v="0"/>
    <n v="3177149.26"/>
    <n v="0"/>
    <s v="-"/>
    <n v="0"/>
    <n v="319976.21000000002"/>
    <s v="-"/>
    <n v="51196.193600000006"/>
    <n v="0"/>
    <s v="-"/>
    <n v="0"/>
    <n v="0"/>
    <s v="-"/>
    <n v="0"/>
  </r>
  <r>
    <s v="47"/>
    <x v="15"/>
    <x v="0"/>
    <s v="001"/>
    <s v="Z1B8050365"/>
    <s v="1213"/>
    <s v="FC"/>
    <s v="00086949"/>
    <s v=""/>
    <s v=""/>
    <s v=""/>
    <s v=""/>
    <n v="0"/>
    <s v=""/>
    <s v="VENTAS NO CONTRIBUYENTES"/>
    <s v=""/>
    <n v="0"/>
    <n v="0"/>
    <n v="0"/>
    <n v="0"/>
    <s v="-"/>
    <n v="0"/>
    <m/>
    <s v="-"/>
    <m/>
    <n v="0"/>
    <s v="-"/>
    <n v="0"/>
    <n v="0"/>
    <s v="-"/>
    <n v="0"/>
  </r>
  <r>
    <s v="48"/>
    <x v="15"/>
    <x v="0"/>
    <s v="001"/>
    <s v="Z1F0000700"/>
    <s v="1150"/>
    <s v="FC"/>
    <s v="00095384-00095424"/>
    <s v=""/>
    <s v=""/>
    <s v=""/>
    <s v=""/>
    <n v="0"/>
    <s v=""/>
    <s v="VENTAS NO CONTRIBUYENTES"/>
    <s v=""/>
    <n v="43402825.726599991"/>
    <n v="0"/>
    <n v="32585089.741399992"/>
    <n v="0"/>
    <s v="-"/>
    <n v="0"/>
    <n v="9325634.4700000025"/>
    <s v="16"/>
    <n v="1492101.5152"/>
    <n v="0"/>
    <s v="-"/>
    <n v="0"/>
    <n v="0"/>
    <s v="-"/>
    <n v="0"/>
  </r>
  <r>
    <s v="49"/>
    <x v="15"/>
    <x v="1"/>
    <s v="001"/>
    <s v="Z1F0017854"/>
    <s v="0064"/>
    <s v="FC"/>
    <s v="001003577-001003581"/>
    <s v=""/>
    <s v=""/>
    <s v=""/>
    <s v=""/>
    <n v="0"/>
    <s v=""/>
    <s v="VENTAS NO CONTRIBUYENTES"/>
    <s v=""/>
    <n v="5402775.7899999991"/>
    <n v="0"/>
    <n v="3642158.8547999999"/>
    <n v="0"/>
    <s v="-"/>
    <n v="0"/>
    <n v="1517773.22"/>
    <s v="16"/>
    <n v="242843.71519999998"/>
    <n v="0"/>
    <s v="-"/>
    <n v="0"/>
    <n v="0"/>
    <s v="-"/>
    <n v="0"/>
  </r>
  <r>
    <s v="50"/>
    <x v="15"/>
    <x v="1"/>
    <s v="001"/>
    <s v="Z1F0017854"/>
    <s v="0064"/>
    <s v="FC"/>
    <s v="001003582"/>
    <s v=""/>
    <s v=""/>
    <s v=""/>
    <s v=""/>
    <n v="0"/>
    <s v=""/>
    <s v="BAR RESTAURANT EL BRASERO C.A"/>
    <s v="J000592217"/>
    <n v="2280660"/>
    <n v="0"/>
    <n v="380000"/>
    <n v="1638500"/>
    <s v="16"/>
    <n v="262160"/>
    <n v="0"/>
    <s v="-"/>
    <n v="0"/>
    <n v="0"/>
    <s v="-"/>
    <n v="0"/>
    <n v="0"/>
    <s v="-"/>
    <n v="0"/>
  </r>
  <r>
    <s v="51"/>
    <x v="15"/>
    <x v="1"/>
    <s v="001"/>
    <s v="Z1F0017854"/>
    <s v="0064"/>
    <s v="FC"/>
    <s v="001003583-001003593"/>
    <s v=""/>
    <s v=""/>
    <s v=""/>
    <s v=""/>
    <n v="0"/>
    <s v=""/>
    <s v="VENTAS NO CONTRIBUYENTES"/>
    <s v=""/>
    <n v="33760726.9859"/>
    <n v="0"/>
    <n v="25781443.941100001"/>
    <n v="0"/>
    <s v="-"/>
    <n v="0"/>
    <n v="6878692.2799999993"/>
    <s v="16"/>
    <n v="1100590.7648"/>
    <n v="0"/>
    <s v="-"/>
    <n v="0"/>
    <n v="0"/>
    <s v="-"/>
    <n v="0"/>
  </r>
  <r>
    <s v="52"/>
    <x v="15"/>
    <x v="1"/>
    <s v="001"/>
    <s v="Z1F0017854"/>
    <s v="0064"/>
    <s v="FC"/>
    <s v="001003594"/>
    <s v=""/>
    <s v=""/>
    <s v=""/>
    <s v=""/>
    <n v="0"/>
    <s v=""/>
    <s v="EL DUO DE LA CARNE"/>
    <s v="J408492636"/>
    <n v="2229766.1072"/>
    <n v="0"/>
    <n v="1126083.6200000001"/>
    <n v="951450.42"/>
    <s v="16"/>
    <n v="152232.06719999999"/>
    <n v="0"/>
    <s v="-"/>
    <n v="0"/>
    <n v="0"/>
    <s v="-"/>
    <n v="0"/>
    <n v="0"/>
    <s v="-"/>
    <n v="0"/>
  </r>
  <r>
    <s v="53"/>
    <x v="15"/>
    <x v="1"/>
    <s v="001"/>
    <s v="Z1F0017854"/>
    <s v="0064"/>
    <s v="FC"/>
    <s v="001003595-001003599"/>
    <s v=""/>
    <s v=""/>
    <s v=""/>
    <s v=""/>
    <n v="0"/>
    <s v=""/>
    <s v="VENTAS NO CONTRIBUYENTES"/>
    <s v=""/>
    <n v="12082512.790200001"/>
    <n v="0"/>
    <n v="5429291.0649999995"/>
    <n v="0"/>
    <s v="-"/>
    <n v="0"/>
    <n v="5735535.9700000007"/>
    <s v="16"/>
    <n v="917685.75520000001"/>
    <n v="0"/>
    <s v="-"/>
    <n v="0"/>
    <n v="0"/>
    <s v="-"/>
    <n v="0"/>
  </r>
  <r>
    <s v="54"/>
    <x v="15"/>
    <x v="1"/>
    <s v="001"/>
    <s v="Z1F0017854"/>
    <s v="0064"/>
    <s v="FC"/>
    <s v="00003561-00003570"/>
    <s v=""/>
    <s v=""/>
    <s v=""/>
    <s v=""/>
    <n v="0"/>
    <s v=""/>
    <s v="VENTAS NO CONTRIBUYENTES"/>
    <s v=""/>
    <n v="13389097.906500001"/>
    <n v="0"/>
    <n v="9006894.8217000011"/>
    <n v="0"/>
    <s v="-"/>
    <n v="0"/>
    <n v="3777761.2799999998"/>
    <s v="16"/>
    <n v="604441.80480000004"/>
    <n v="0"/>
    <s v="-"/>
    <n v="0"/>
    <n v="0"/>
    <s v="-"/>
    <n v="0"/>
  </r>
  <r>
    <s v="55"/>
    <x v="15"/>
    <x v="1"/>
    <s v="001"/>
    <s v="Z1F0017854"/>
    <s v="0064"/>
    <s v="FC"/>
    <s v="00003571"/>
    <s v=""/>
    <s v=""/>
    <s v=""/>
    <s v=""/>
    <n v="0"/>
    <s v=""/>
    <s v="DOMENICO DELMELO"/>
    <s v="V065562878"/>
    <n v="4516975.3695999999"/>
    <n v="0"/>
    <n v="4087230.39"/>
    <n v="370469.81"/>
    <s v="16"/>
    <n v="59275.169600000001"/>
    <n v="0"/>
    <s v="-"/>
    <n v="0"/>
    <n v="0"/>
    <s v="-"/>
    <n v="0"/>
    <n v="0"/>
    <s v="-"/>
    <n v="0"/>
  </r>
  <r>
    <s v="56"/>
    <x v="15"/>
    <x v="1"/>
    <s v="001"/>
    <s v="Z1F0017854"/>
    <s v="0064"/>
    <s v="FC"/>
    <s v="00003572-00003577"/>
    <s v=""/>
    <s v=""/>
    <s v=""/>
    <s v=""/>
    <n v="0"/>
    <s v=""/>
    <s v="VENTAS NO CONTRIBUYENTES"/>
    <s v=""/>
    <n v="17867615.169799998"/>
    <n v="0"/>
    <n v="12731691.111399999"/>
    <n v="0"/>
    <s v="-"/>
    <n v="0"/>
    <n v="4427520.74"/>
    <s v="16"/>
    <n v="708403.31839999999"/>
    <n v="0"/>
    <s v="-"/>
    <n v="0"/>
    <n v="0"/>
    <s v="-"/>
    <n v="0"/>
  </r>
  <r>
    <s v="57"/>
    <x v="15"/>
    <x v="0"/>
    <s v="002"/>
    <s v="Z1B8050002"/>
    <s v="1485"/>
    <s v="FC"/>
    <s v="00151546-00151589"/>
    <s v=""/>
    <s v=""/>
    <s v=""/>
    <s v=""/>
    <n v="0"/>
    <s v=""/>
    <s v="VENTAS NO CONTRIBUYENTES"/>
    <s v=""/>
    <n v="104349479.20940003"/>
    <n v="0"/>
    <n v="68718015.905800015"/>
    <n v="0"/>
    <s v="-"/>
    <n v="0"/>
    <n v="30716778.710000008"/>
    <s v="16"/>
    <n v="4914684.5935999984"/>
    <n v="0"/>
    <s v="-"/>
    <n v="0"/>
    <n v="0"/>
    <s v="-"/>
    <n v="0"/>
  </r>
  <r>
    <s v="58"/>
    <x v="15"/>
    <x v="0"/>
    <s v="002"/>
    <s v="Z1B8050149"/>
    <s v="1412"/>
    <s v="FC"/>
    <s v="00187574-00187576"/>
    <s v=""/>
    <s v=""/>
    <s v=""/>
    <s v=""/>
    <n v="0"/>
    <s v=""/>
    <s v="VENTAS NO CONTRIBUYENTES"/>
    <s v=""/>
    <n v="237023.6"/>
    <n v="0"/>
    <n v="237023.6"/>
    <n v="0"/>
    <s v="-"/>
    <n v="0"/>
    <m/>
    <s v="-"/>
    <m/>
    <n v="0"/>
    <s v="-"/>
    <n v="0"/>
    <n v="0"/>
    <s v="-"/>
    <n v="0"/>
  </r>
  <r>
    <s v="59"/>
    <x v="15"/>
    <x v="2"/>
    <s v="002"/>
    <s v="Z1F0008858"/>
    <s v="0510"/>
    <s v="FC"/>
    <s v="00076083-00076170"/>
    <s v=""/>
    <s v=""/>
    <s v=""/>
    <s v=""/>
    <n v="0"/>
    <s v=""/>
    <s v="VENTAS NO CONTRIBUYENTES"/>
    <s v=""/>
    <n v="24316758.550400004"/>
    <n v="0"/>
    <n v="22550843.640000001"/>
    <n v="0"/>
    <s v="-"/>
    <n v="0"/>
    <n v="1522340.44"/>
    <s v="16"/>
    <n v="243574.47039999999"/>
    <n v="0"/>
    <s v="-"/>
    <n v="0"/>
    <n v="0"/>
    <s v="-"/>
    <n v="0"/>
  </r>
  <r>
    <s v="60"/>
    <x v="15"/>
    <x v="1"/>
    <s v="002"/>
    <s v="Z1F0017966"/>
    <s v="0064"/>
    <s v="FC"/>
    <s v="002001580-002001615"/>
    <s v=""/>
    <s v=""/>
    <s v=""/>
    <s v=""/>
    <n v="0"/>
    <s v=""/>
    <s v="VENTAS NO CONTRIBUYENTES"/>
    <s v=""/>
    <n v="51146963.724100001"/>
    <n v="0"/>
    <n v="33637097.038499996"/>
    <n v="0"/>
    <s v="-"/>
    <n v="0"/>
    <n v="15094712.660000004"/>
    <s v="-"/>
    <n v="2415154.0255999998"/>
    <n v="0"/>
    <s v="-"/>
    <n v="0"/>
    <n v="0"/>
    <s v="-"/>
    <n v="0"/>
  </r>
  <r>
    <s v="61"/>
    <x v="15"/>
    <x v="1"/>
    <s v="002"/>
    <s v="Z1F0017966"/>
    <s v="0064"/>
    <s v="FC"/>
    <s v="00001566-00001578"/>
    <s v=""/>
    <s v=""/>
    <s v=""/>
    <s v=""/>
    <n v="0"/>
    <s v=""/>
    <s v="VENTAS NO CONTRIBUYENTES"/>
    <s v=""/>
    <n v="19901342.636299998"/>
    <n v="0"/>
    <n v="15357587.465099998"/>
    <n v="0"/>
    <s v="-"/>
    <n v="0"/>
    <n v="3917030.32"/>
    <s v="-"/>
    <n v="626724.85119999992"/>
    <n v="0"/>
    <s v="-"/>
    <n v="0"/>
    <n v="0"/>
    <s v="-"/>
    <n v="0"/>
  </r>
  <r>
    <s v="62"/>
    <x v="15"/>
    <x v="1"/>
    <s v="003"/>
    <s v="Z1F0008965"/>
    <s v="0060"/>
    <s v="FC"/>
    <s v="003002902-003002932"/>
    <s v=""/>
    <s v=""/>
    <s v=""/>
    <s v=""/>
    <n v="0"/>
    <s v=""/>
    <s v="VENTAS NO CONTRIBUYENTES"/>
    <s v=""/>
    <n v="65323706.29330001"/>
    <n v="0"/>
    <n v="45771594.38090001"/>
    <n v="0"/>
    <s v="-"/>
    <n v="0"/>
    <n v="16855268.890000001"/>
    <s v="-"/>
    <n v="2696843.0224000001"/>
    <n v="0"/>
    <s v="-"/>
    <n v="0"/>
    <n v="0"/>
    <s v="-"/>
    <n v="0"/>
  </r>
  <r>
    <s v="63"/>
    <x v="15"/>
    <x v="0"/>
    <s v="003"/>
    <s v="Z1B8051199"/>
    <s v="1569"/>
    <s v="FC"/>
    <s v="00172818-00172890"/>
    <s v=""/>
    <s v=""/>
    <s v=""/>
    <s v=""/>
    <n v="0"/>
    <s v=""/>
    <s v="VENTAS NO CONTRIBUYENTES"/>
    <s v=""/>
    <n v="47260365.558000006"/>
    <n v="0"/>
    <n v="40279175.32760001"/>
    <n v="0"/>
    <s v="-"/>
    <n v="0"/>
    <n v="6018267.4399999995"/>
    <s v="-"/>
    <n v="962922.79040000006"/>
    <n v="0"/>
    <s v="-"/>
    <n v="0"/>
    <n v="0"/>
    <s v="-"/>
    <n v="0"/>
  </r>
  <r>
    <s v="64"/>
    <x v="15"/>
    <x v="2"/>
    <s v="003"/>
    <s v="Z1F0008965"/>
    <s v="0505"/>
    <s v="FC"/>
    <s v="00075252-00075330"/>
    <s v=""/>
    <s v=""/>
    <s v=""/>
    <s v=""/>
    <n v="0"/>
    <s v=""/>
    <s v="VENTAS NO CONTRIBUYENTES"/>
    <s v=""/>
    <n v="26461874.132800002"/>
    <n v="0"/>
    <n v="24124320.862000003"/>
    <n v="0"/>
    <s v="-"/>
    <n v="0"/>
    <n v="2015132.1300000001"/>
    <s v="-"/>
    <n v="322421.14079999994"/>
    <n v="0"/>
    <s v="-"/>
    <n v="0"/>
    <n v="0"/>
    <s v="-"/>
    <n v="0"/>
  </r>
  <r>
    <s v="65"/>
    <x v="15"/>
    <x v="1"/>
    <s v="004"/>
    <s v="Z1F0017963"/>
    <s v="0061"/>
    <s v="FC"/>
    <s v="004001713-004001726"/>
    <s v=""/>
    <s v=""/>
    <s v=""/>
    <s v=""/>
    <n v="0"/>
    <s v=""/>
    <s v="VENTAS NO CONTRIBUYENTES"/>
    <s v=""/>
    <n v="22436133.550650001"/>
    <n v="0"/>
    <n v="15606803.818299999"/>
    <n v="0"/>
    <s v="-"/>
    <n v="0"/>
    <n v="5887353.2175500002"/>
    <s v="16"/>
    <n v="941976.5148"/>
    <n v="0"/>
    <s v="-"/>
    <n v="0"/>
    <n v="0"/>
    <s v="-"/>
    <n v="0"/>
  </r>
  <r>
    <s v="66"/>
    <x v="15"/>
    <x v="1"/>
    <s v="004"/>
    <s v="Z1F0017963"/>
    <s v="0061"/>
    <s v="FC"/>
    <s v="00001704-00001712"/>
    <s v=""/>
    <s v=""/>
    <s v=""/>
    <s v=""/>
    <n v="0"/>
    <s v=""/>
    <s v="VENTAS NO CONTRIBUYENTES"/>
    <s v=""/>
    <n v="21342852.625299998"/>
    <n v="0"/>
    <n v="17881036.367699999"/>
    <n v="0"/>
    <s v="-"/>
    <n v="0"/>
    <n v="2984324.3599999994"/>
    <s v="16"/>
    <n v="477491.89760000003"/>
    <n v="0"/>
    <s v="-"/>
    <n v="0"/>
    <n v="0"/>
    <s v="-"/>
    <n v="0"/>
  </r>
  <r>
    <s v="67"/>
    <x v="15"/>
    <x v="0"/>
    <s v="004"/>
    <s v="Z1B8050937"/>
    <s v="1409"/>
    <s v="FC"/>
    <s v="00143247-00143289"/>
    <s v=""/>
    <s v=""/>
    <s v=""/>
    <s v=""/>
    <n v="0"/>
    <s v=""/>
    <s v="VENTAS NO CONTRIBUYENTES"/>
    <s v=""/>
    <n v="42778679.576900013"/>
    <n v="0"/>
    <n v="33769753.689700007"/>
    <n v="0"/>
    <s v="-"/>
    <n v="0"/>
    <n v="7766315.4199999999"/>
    <s v="16"/>
    <n v="1242610.4672000001"/>
    <n v="0"/>
    <s v="-"/>
    <n v="0"/>
    <n v="0"/>
    <s v="-"/>
    <n v="0"/>
  </r>
  <r>
    <s v="68"/>
    <x v="15"/>
    <x v="0"/>
    <s v="005"/>
    <s v="Z1B8050363"/>
    <s v="1563"/>
    <s v="FC"/>
    <s v="00153329-00153379"/>
    <s v=""/>
    <s v=""/>
    <s v=""/>
    <s v=""/>
    <n v="0"/>
    <s v=""/>
    <s v="VENTAS NO CONTRIBUYENTES"/>
    <s v=""/>
    <n v="61387475.595200002"/>
    <n v="0"/>
    <n v="43988386.810000002"/>
    <n v="0"/>
    <s v="-"/>
    <n v="0"/>
    <n v="14999214.470000001"/>
    <s v="16"/>
    <n v="2399874.3151999996"/>
    <n v="0"/>
    <s v="-"/>
    <n v="0"/>
    <n v="0"/>
    <s v="-"/>
    <n v="0"/>
  </r>
  <r>
    <s v="69"/>
    <x v="15"/>
    <x v="0"/>
    <s v="006"/>
    <s v="Z1B8044815"/>
    <s v="1471"/>
    <s v="FC"/>
    <s v="00133220-00133241"/>
    <s v=""/>
    <s v=""/>
    <s v=""/>
    <s v=""/>
    <n v="0"/>
    <s v=""/>
    <s v="VENTAS NO CONTRIBUYENTES"/>
    <s v=""/>
    <n v="19113201.072299998"/>
    <n v="0"/>
    <n v="15019903.910299998"/>
    <n v="0"/>
    <s v="-"/>
    <n v="0"/>
    <n v="3528704.4499999997"/>
    <s v="-"/>
    <n v="564592.71199999994"/>
    <n v="0"/>
    <s v="-"/>
    <n v="0"/>
    <n v="0"/>
    <s v="-"/>
    <n v="0"/>
  </r>
  <r>
    <s v="70"/>
    <x v="15"/>
    <x v="0"/>
    <s v="006"/>
    <s v="Z1B8044815"/>
    <s v="1471"/>
    <s v="FC"/>
    <s v="00133242"/>
    <s v=""/>
    <s v=""/>
    <s v=""/>
    <s v=""/>
    <n v="0"/>
    <s v=""/>
    <s v="FUNERARIA LA QUINTA"/>
    <s v="J-29413307-0"/>
    <n v="967904"/>
    <n v="0"/>
    <n v="678600"/>
    <n v="249400"/>
    <s v="16"/>
    <n v="39904"/>
    <n v="0"/>
    <s v="-"/>
    <n v="0"/>
    <n v="0"/>
    <s v="-"/>
    <n v="0"/>
    <n v="0"/>
    <s v="-"/>
    <n v="0"/>
  </r>
  <r>
    <s v="71"/>
    <x v="15"/>
    <x v="0"/>
    <s v="006"/>
    <s v="Z1B8044815"/>
    <s v="1471"/>
    <s v="FC"/>
    <s v="00133243-00133256"/>
    <s v=""/>
    <s v=""/>
    <s v=""/>
    <s v=""/>
    <n v="0"/>
    <s v=""/>
    <s v="VENTAS NO CONTRIBUYENTES"/>
    <s v=""/>
    <n v="19857861.587099999"/>
    <n v="0"/>
    <n v="16661442.993900001"/>
    <n v="0"/>
    <s v="-"/>
    <n v="0"/>
    <n v="2755533.2699999996"/>
    <s v="16"/>
    <n v="440885.32319999993"/>
    <n v="0"/>
    <s v="-"/>
    <n v="0"/>
    <n v="0"/>
    <s v="-"/>
    <n v="0"/>
  </r>
  <r>
    <s v="72"/>
    <x v="15"/>
    <x v="0"/>
    <s v="007"/>
    <s v="Z1B8050013"/>
    <s v="1529"/>
    <s v="FC"/>
    <s v="00160831-00160870"/>
    <s v=""/>
    <s v=""/>
    <s v=""/>
    <s v=""/>
    <n v="0"/>
    <s v=""/>
    <s v="VENTAS NO CONTRIBUYENTES"/>
    <s v=""/>
    <n v="32345639.136800002"/>
    <n v="0"/>
    <n v="23926752.724799998"/>
    <n v="0"/>
    <s v="-"/>
    <n v="0"/>
    <n v="7257660.7000000011"/>
    <s v="-"/>
    <n v="1161225.7120000003"/>
    <n v="0"/>
    <s v="-"/>
    <n v="0"/>
    <n v="0"/>
    <s v="-"/>
    <n v="0"/>
  </r>
  <r>
    <s v="73"/>
    <x v="15"/>
    <x v="0"/>
    <s v="008"/>
    <s v="Z1B8050003"/>
    <s v="1485"/>
    <s v="FC"/>
    <s v="00160351-00160381"/>
    <s v=""/>
    <s v=""/>
    <s v=""/>
    <s v=""/>
    <n v="0"/>
    <s v=""/>
    <s v="VENTAS NO CONTRIBUYENTES"/>
    <s v=""/>
    <n v="37963802.305"/>
    <n v="0"/>
    <n v="26395700.4142"/>
    <n v="0"/>
    <s v="-"/>
    <n v="0"/>
    <n v="9972501.6300000008"/>
    <s v="16"/>
    <n v="1595600.2608"/>
    <n v="0"/>
    <s v="-"/>
    <n v="0"/>
    <n v="0"/>
    <s v="-"/>
    <n v="0"/>
  </r>
  <r>
    <s v="74"/>
    <x v="15"/>
    <x v="0"/>
    <s v="008"/>
    <s v="Z1B8050003"/>
    <s v="1485"/>
    <s v="FC"/>
    <s v="00160382"/>
    <s v=""/>
    <s v=""/>
    <s v=""/>
    <s v=""/>
    <n v="0"/>
    <s v=""/>
    <s v="LAEN ELECTRIC, C.A"/>
    <s v="J-31124236-8"/>
    <n v="1551196.26"/>
    <n v="0"/>
    <n v="1382996.26"/>
    <n v="145000"/>
    <s v="16"/>
    <n v="23200"/>
    <n v="0"/>
    <s v="-"/>
    <n v="0"/>
    <n v="0"/>
    <s v="-"/>
    <n v="0"/>
    <n v="0"/>
    <s v="-"/>
    <n v="0"/>
  </r>
  <r>
    <s v="75"/>
    <x v="15"/>
    <x v="0"/>
    <s v="008"/>
    <s v="Z1B8050003"/>
    <s v="1485"/>
    <s v="FC"/>
    <s v="00160383-00160386"/>
    <s v=""/>
    <s v=""/>
    <s v=""/>
    <s v=""/>
    <n v="0"/>
    <s v=""/>
    <s v="VENTAS NO CONTRIBUYENTES"/>
    <s v=""/>
    <n v="2939669.9542999999"/>
    <n v="0"/>
    <n v="2727447.4671"/>
    <n v="0"/>
    <s v="-"/>
    <n v="0"/>
    <n v="182950.42"/>
    <s v="-"/>
    <n v="29272.067200000001"/>
    <n v="0"/>
    <s v="-"/>
    <n v="0"/>
    <n v="0"/>
    <s v="-"/>
    <n v="0"/>
  </r>
  <r>
    <s v="76"/>
    <x v="15"/>
    <x v="0"/>
    <s v="008"/>
    <s v="Z1B8050003"/>
    <s v="1485"/>
    <s v="FC"/>
    <s v="00160387"/>
    <s v=""/>
    <s v=""/>
    <s v=""/>
    <s v=""/>
    <n v="0"/>
    <s v=""/>
    <s v="MANTENIMIENTOS ARFERCA"/>
    <s v="J-41073527-9 "/>
    <n v="1370267.5"/>
    <n v="0"/>
    <n v="1370267.5"/>
    <n v="0"/>
    <s v="-"/>
    <n v="0"/>
    <n v="0"/>
    <s v="-"/>
    <n v="0"/>
    <n v="0"/>
    <s v="-"/>
    <n v="0"/>
    <n v="0"/>
    <s v="-"/>
    <n v="0"/>
  </r>
  <r>
    <s v="77"/>
    <x v="15"/>
    <x v="0"/>
    <s v="008"/>
    <s v="Z1B8050003"/>
    <s v="1485"/>
    <s v="FC"/>
    <s v="00160388-00160392"/>
    <s v=""/>
    <s v=""/>
    <s v=""/>
    <s v=""/>
    <n v="0"/>
    <s v=""/>
    <s v="VENTAS NO CONTRIBUYENTES"/>
    <s v=""/>
    <n v="4632994.1084000003"/>
    <n v="0"/>
    <n v="3097791.5516000008"/>
    <n v="0"/>
    <s v="-"/>
    <n v="0"/>
    <n v="1323450.4799999997"/>
    <s v="-"/>
    <n v="211752.07679999998"/>
    <n v="0"/>
    <s v="-"/>
    <n v="0"/>
    <n v="0"/>
    <s v="-"/>
    <n v="0"/>
  </r>
  <r>
    <s v="78"/>
    <x v="15"/>
    <x v="0"/>
    <s v="009"/>
    <s v="Z1B8014458"/>
    <s v="1480"/>
    <s v="FC"/>
    <s v="00166859-00166893"/>
    <s v=""/>
    <s v=""/>
    <s v=""/>
    <s v=""/>
    <n v="0"/>
    <s v=""/>
    <s v="VENTAS NO CONTRIBUYENTES"/>
    <s v=""/>
    <n v="43731175.252899997"/>
    <n v="0"/>
    <n v="29251251.523699995"/>
    <n v="0"/>
    <s v="-"/>
    <n v="0"/>
    <n v="12482692.870000001"/>
    <s v="16"/>
    <n v="1997230.8591999998"/>
    <n v="0"/>
    <s v="-"/>
    <n v="0"/>
    <n v="0"/>
    <s v="-"/>
    <n v="0"/>
  </r>
  <r>
    <s v="79"/>
    <x v="15"/>
    <x v="0"/>
    <s v="010"/>
    <s v="Z1F0000341"/>
    <s v="1004"/>
    <s v="FC"/>
    <s v="00066635-00066650"/>
    <s v=""/>
    <s v=""/>
    <s v=""/>
    <s v=""/>
    <n v="0"/>
    <s v=""/>
    <s v="VENTAS NO CONTRIBUYENTES"/>
    <s v=""/>
    <n v="23876825.3323"/>
    <n v="0"/>
    <n v="18951180.030300003"/>
    <n v="0"/>
    <s v="-"/>
    <n v="0"/>
    <n v="4246245.95"/>
    <s v="-"/>
    <n v="679399.35199999996"/>
    <n v="0"/>
    <s v="-"/>
    <n v="0"/>
    <n v="0"/>
    <s v="-"/>
    <n v="0"/>
  </r>
  <r>
    <s v="80"/>
    <x v="15"/>
    <x v="0"/>
    <s v="011"/>
    <s v="Z1F0004616"/>
    <s v="0385"/>
    <s v="FC"/>
    <s v="00059754-00059844"/>
    <s v=""/>
    <s v=""/>
    <s v=""/>
    <s v=""/>
    <n v="0"/>
    <s v=""/>
    <s v="VENTAS NO CONTRIBUYENTES"/>
    <s v=""/>
    <n v="31843763.601500005"/>
    <n v="0"/>
    <n v="30330009.804300003"/>
    <n v="0"/>
    <s v="-"/>
    <n v="0"/>
    <n v="1304960.17"/>
    <s v="-"/>
    <n v="208793.62719999999"/>
    <n v="0"/>
    <s v="-"/>
    <n v="0"/>
    <n v="0"/>
    <s v="-"/>
    <n v="0"/>
  </r>
  <r>
    <s v="81"/>
    <x v="15"/>
    <x v="0"/>
    <s v="012"/>
    <s v="Z1B8038506"/>
    <s v="1334"/>
    <s v="FC"/>
    <s v="00069070-00069085"/>
    <s v=""/>
    <s v=""/>
    <s v=""/>
    <s v=""/>
    <n v="0"/>
    <s v=""/>
    <s v="VENTAS NO CONTRIBUYENTES"/>
    <s v=""/>
    <n v="5866712.3956000004"/>
    <n v="0"/>
    <n v="1134048.7999999998"/>
    <n v="0"/>
    <s v="-"/>
    <n v="0"/>
    <n v="4079882.41"/>
    <s v="16"/>
    <n v="652781.18560000008"/>
    <n v="0"/>
    <s v="-"/>
    <n v="0"/>
    <n v="0"/>
    <s v="-"/>
    <n v="0"/>
  </r>
  <r>
    <s v="82"/>
    <x v="15"/>
    <x v="0"/>
    <s v="012"/>
    <s v="Z1B8038506"/>
    <s v="1334"/>
    <s v="NC"/>
    <s v=""/>
    <s v="00000058"/>
    <s v=""/>
    <s v="00069073"/>
    <s v="21/4/2020"/>
    <n v="1217768"/>
    <s v="VEN"/>
    <s v="MARIA J"/>
    <s v="V81433227 "/>
    <n v="-289304"/>
    <n v="0"/>
    <n v="0"/>
    <n v="0"/>
    <s v="-"/>
    <n v="0"/>
    <n v="-249400"/>
    <s v="16"/>
    <n v="-39904"/>
    <n v="0"/>
    <s v="-"/>
    <n v="0"/>
    <n v="0"/>
    <s v="-"/>
    <n v="0"/>
  </r>
  <r>
    <s v="83"/>
    <x v="15"/>
    <x v="0"/>
    <s v="013"/>
    <s v="Z1B8050578"/>
    <s v="1293"/>
    <s v="FC"/>
    <s v="00128139-00128199"/>
    <s v=""/>
    <s v=""/>
    <s v=""/>
    <s v=""/>
    <n v="0"/>
    <s v=""/>
    <s v="VENTAS NO CONTRIBUYENTES"/>
    <s v=""/>
    <n v="18999309.050500005"/>
    <n v="0"/>
    <n v="18262696.255700003"/>
    <n v="0"/>
    <s v="-"/>
    <n v="0"/>
    <n v="635011.03"/>
    <s v="-"/>
    <n v="101601.7648"/>
    <n v="0"/>
    <s v="-"/>
    <n v="0"/>
    <n v="0"/>
    <s v="-"/>
    <n v="0"/>
  </r>
  <r>
    <s v="84"/>
    <x v="15"/>
    <x v="0"/>
    <s v="014"/>
    <s v="Z1F0000338"/>
    <s v="1174"/>
    <s v="FC"/>
    <s v="00047720-00047731"/>
    <s v=""/>
    <s v=""/>
    <s v=""/>
    <s v=""/>
    <n v="0"/>
    <s v=""/>
    <s v="VENTAS NO CONTRIBUYENTES"/>
    <s v=""/>
    <n v="2938390.4572000001"/>
    <n v="0"/>
    <n v="1289079.6400000001"/>
    <n v="0"/>
    <s v="-"/>
    <n v="0"/>
    <n v="1421819.67"/>
    <s v="16"/>
    <n v="227491.14720000001"/>
    <n v="0"/>
    <s v="-"/>
    <n v="0"/>
    <n v="0"/>
    <s v="-"/>
    <n v="0"/>
  </r>
  <r>
    <s v="85"/>
    <x v="15"/>
    <x v="0"/>
    <s v="015"/>
    <s v="Z1B8050356"/>
    <s v="1307"/>
    <s v="FC"/>
    <s v="00082675-00082706"/>
    <s v=""/>
    <s v=""/>
    <s v=""/>
    <s v=""/>
    <n v="0"/>
    <s v=""/>
    <s v="VENTAS NO CONTRIBUYENTES"/>
    <s v=""/>
    <n v="37636808.584399998"/>
    <n v="0"/>
    <n v="32324410.129999999"/>
    <n v="0"/>
    <s v="-"/>
    <n v="0"/>
    <n v="4579653.84"/>
    <s v="-"/>
    <n v="732744.61439999996"/>
    <n v="0"/>
    <s v="-"/>
    <n v="0"/>
    <n v="0"/>
    <s v="-"/>
    <n v="0"/>
  </r>
  <r>
    <s v="86"/>
    <x v="16"/>
    <x v="0"/>
    <s v="001"/>
    <s v="Z1F0000700"/>
    <s v="1151"/>
    <s v="FC"/>
    <s v="00095425-00095457"/>
    <s v=""/>
    <s v=""/>
    <s v=""/>
    <s v=""/>
    <n v="0"/>
    <s v=""/>
    <s v="VENTAS NO CONTRIBUYENTES"/>
    <s v=""/>
    <n v="52622894.789699994"/>
    <n v="0"/>
    <n v="34060710.300899997"/>
    <n v="0"/>
    <s v="-"/>
    <n v="0"/>
    <n v="16001883.18"/>
    <s v="-"/>
    <n v="2560301.3087999998"/>
    <n v="0"/>
    <s v="-"/>
    <n v="0"/>
    <n v="0"/>
    <s v="-"/>
    <n v="0"/>
  </r>
  <r>
    <s v="87"/>
    <x v="16"/>
    <x v="1"/>
    <s v="001"/>
    <s v="Z1F0017854"/>
    <s v="0065"/>
    <s v="FC"/>
    <s v="001003600-001003611"/>
    <s v=""/>
    <s v=""/>
    <s v=""/>
    <s v=""/>
    <n v="0"/>
    <s v=""/>
    <s v="VENTAS NO CONTRIBUYENTES"/>
    <s v=""/>
    <n v="12371090.053700002"/>
    <n v="0"/>
    <n v="5462377.4701000014"/>
    <n v="0"/>
    <s v="-"/>
    <n v="0"/>
    <n v="5955786.71"/>
    <s v="16"/>
    <n v="952925.87360000005"/>
    <n v="0"/>
    <s v="-"/>
    <n v="0"/>
    <n v="0"/>
    <s v="-"/>
    <n v="0"/>
  </r>
  <r>
    <s v="88"/>
    <x v="16"/>
    <x v="1"/>
    <s v="001"/>
    <s v="Z1F0017854"/>
    <s v="0065"/>
    <s v="FC"/>
    <s v="001003612"/>
    <s v=""/>
    <s v=""/>
    <s v=""/>
    <s v=""/>
    <n v="0"/>
    <s v=""/>
    <s v="CROMOFTAL S.A."/>
    <s v="J300441040"/>
    <n v="636292.24359999993"/>
    <n v="0"/>
    <n v="630260"/>
    <n v="5200.21"/>
    <s v="16"/>
    <n v="832.03359999999998"/>
    <n v="0"/>
    <s v="-"/>
    <n v="0"/>
    <n v="0"/>
    <s v="-"/>
    <n v="0"/>
    <n v="0"/>
    <s v="-"/>
    <n v="0"/>
  </r>
  <r>
    <s v="89"/>
    <x v="16"/>
    <x v="1"/>
    <s v="001"/>
    <s v="Z1F0017854"/>
    <s v="0065"/>
    <s v="FC"/>
    <s v="001003613-001003640"/>
    <s v=""/>
    <s v=""/>
    <s v=""/>
    <s v=""/>
    <n v="0"/>
    <s v=""/>
    <s v="VENTAS NO CONTRIBUYENTES"/>
    <s v=""/>
    <n v="52516687.152500004"/>
    <n v="0"/>
    <n v="33529339.521700002"/>
    <n v="0"/>
    <s v="-"/>
    <n v="0"/>
    <n v="16368403.130000003"/>
    <s v="-"/>
    <n v="2618944.5008"/>
    <n v="0"/>
    <s v="-"/>
    <n v="0"/>
    <n v="0"/>
    <s v="-"/>
    <n v="0"/>
  </r>
  <r>
    <s v="90"/>
    <x v="16"/>
    <x v="0"/>
    <s v="002"/>
    <s v="Z1B8050002"/>
    <s v="1486"/>
    <s v="FC"/>
    <s v="00151590-00151607"/>
    <s v=""/>
    <s v=""/>
    <s v=""/>
    <s v=""/>
    <n v="0"/>
    <s v=""/>
    <s v="VENTAS NO CONTRIBUYENTES"/>
    <s v=""/>
    <n v="46052622.865300007"/>
    <n v="0"/>
    <n v="32479190.717700005"/>
    <n v="0"/>
    <s v="-"/>
    <n v="0"/>
    <n v="11701234.609999999"/>
    <s v="16"/>
    <n v="1872197.5375999997"/>
    <n v="0"/>
    <s v="-"/>
    <n v="0"/>
    <n v="0"/>
    <s v="-"/>
    <n v="0"/>
  </r>
  <r>
    <s v="91"/>
    <x v="16"/>
    <x v="0"/>
    <s v="002"/>
    <s v="Z1B8050002"/>
    <s v="1486"/>
    <s v="FC"/>
    <s v="00151608"/>
    <s v=""/>
    <s v=""/>
    <s v=""/>
    <s v=""/>
    <n v="0"/>
    <s v=""/>
    <s v="TURISMO DOÑA CARMEN"/>
    <s v="J30014727-4"/>
    <n v="14875980.452500001"/>
    <n v="0"/>
    <n v="7848757.6520999996"/>
    <n v="6057950.6900000004"/>
    <s v="16"/>
    <n v="969272.11040000001"/>
    <n v="0"/>
    <s v="-"/>
    <n v="0"/>
    <n v="0"/>
    <s v="-"/>
    <n v="0"/>
    <n v="0"/>
    <s v="-"/>
    <n v="0"/>
  </r>
  <r>
    <s v="92"/>
    <x v="16"/>
    <x v="0"/>
    <s v="002"/>
    <s v="Z1B8050002"/>
    <s v="1486"/>
    <s v="FC"/>
    <s v="00151609-00151613"/>
    <s v=""/>
    <s v=""/>
    <s v=""/>
    <s v=""/>
    <n v="0"/>
    <s v=""/>
    <s v="VENTAS NO CONTRIBUYENTES"/>
    <s v=""/>
    <n v="17034509.8957"/>
    <n v="0"/>
    <n v="12964873.3813"/>
    <n v="0"/>
    <s v="-"/>
    <n v="0"/>
    <n v="3508307.34"/>
    <s v="-"/>
    <n v="561329.17440000002"/>
    <n v="0"/>
    <s v="-"/>
    <n v="0"/>
    <n v="0"/>
    <s v="-"/>
    <n v="0"/>
  </r>
  <r>
    <s v="93"/>
    <x v="16"/>
    <x v="0"/>
    <s v="002"/>
    <s v="Z1B8050149"/>
    <s v="1413"/>
    <s v="FC"/>
    <s v="00187577-00187592"/>
    <s v=""/>
    <s v=""/>
    <s v=""/>
    <s v=""/>
    <n v="0"/>
    <s v=""/>
    <s v="VENTAS NO CONTRIBUYENTES"/>
    <s v=""/>
    <n v="3468414.55"/>
    <n v="0"/>
    <n v="3468414.55"/>
    <n v="0"/>
    <s v="-"/>
    <n v="0"/>
    <m/>
    <s v="-"/>
    <m/>
    <n v="0"/>
    <s v="-"/>
    <n v="0"/>
    <n v="0"/>
    <s v="-"/>
    <n v="0"/>
  </r>
  <r>
    <s v="94"/>
    <x v="16"/>
    <x v="2"/>
    <s v="002"/>
    <s v="Z1F0008858"/>
    <s v="0511"/>
    <s v="FC"/>
    <s v="00076171-00076284"/>
    <s v=""/>
    <s v=""/>
    <s v=""/>
    <s v=""/>
    <n v="0"/>
    <s v=""/>
    <s v="VENTAS NO CONTRIBUYENTES"/>
    <s v=""/>
    <n v="43835379.561100014"/>
    <n v="0"/>
    <n v="40974897.582700014"/>
    <n v="0"/>
    <s v="-"/>
    <n v="0"/>
    <n v="2465932.7399999998"/>
    <s v="-"/>
    <n v="394549.23840000003"/>
    <n v="0"/>
    <s v="-"/>
    <n v="0"/>
    <n v="0"/>
    <s v="-"/>
    <n v="0"/>
  </r>
  <r>
    <s v="95"/>
    <x v="16"/>
    <x v="1"/>
    <s v="002"/>
    <s v="Z1F0017966"/>
    <s v="0065"/>
    <s v="FC"/>
    <s v="002001616-002001622"/>
    <s v=""/>
    <s v=""/>
    <s v=""/>
    <s v=""/>
    <n v="0"/>
    <s v=""/>
    <s v="VENTAS NO CONTRIBUYENTES"/>
    <s v=""/>
    <n v="12681393.3116"/>
    <n v="0"/>
    <n v="11395633.35"/>
    <n v="0"/>
    <s v="-"/>
    <n v="0"/>
    <n v="1108413.76"/>
    <s v="16"/>
    <n v="177346.20159999997"/>
    <n v="0"/>
    <s v="-"/>
    <n v="0"/>
    <n v="0"/>
    <s v="-"/>
    <n v="0"/>
  </r>
  <r>
    <s v="96"/>
    <x v="16"/>
    <x v="1"/>
    <s v="003"/>
    <s v="Z1F0008965"/>
    <s v="0061"/>
    <s v="FC"/>
    <s v="003002933-003002994"/>
    <s v=""/>
    <s v=""/>
    <s v=""/>
    <s v=""/>
    <n v="0"/>
    <s v=""/>
    <s v="VENTAS NO CONTRIBUYENTES"/>
    <s v=""/>
    <n v="74933441.603799999"/>
    <n v="0"/>
    <n v="53664490.042599991"/>
    <n v="0"/>
    <s v="-"/>
    <n v="0"/>
    <n v="18335303.070000004"/>
    <s v="-"/>
    <n v="2933648.4911999996"/>
    <n v="0"/>
    <s v="-"/>
    <n v="0"/>
    <n v="0"/>
    <s v="-"/>
    <n v="0"/>
  </r>
  <r>
    <s v="97"/>
    <x v="16"/>
    <x v="0"/>
    <s v="003"/>
    <s v="Z1B8051199"/>
    <s v="1570"/>
    <s v="FC"/>
    <s v="00172891-00172945"/>
    <s v=""/>
    <s v=""/>
    <s v=""/>
    <s v=""/>
    <n v="0"/>
    <s v=""/>
    <s v="VENTAS NO CONTRIBUYENTES"/>
    <s v=""/>
    <n v="49833941.106600016"/>
    <n v="0"/>
    <n v="35728593.789400011"/>
    <n v="0"/>
    <s v="-"/>
    <n v="0"/>
    <n v="12159782.170000002"/>
    <s v="-"/>
    <n v="1945565.1472"/>
    <n v="0"/>
    <s v="-"/>
    <n v="0"/>
    <n v="0"/>
    <s v="-"/>
    <n v="0"/>
  </r>
  <r>
    <s v="98"/>
    <x v="16"/>
    <x v="2"/>
    <s v="003"/>
    <s v="Z1F0008965"/>
    <s v="0506"/>
    <s v="FC"/>
    <s v="00075331-00075406"/>
    <s v=""/>
    <s v=""/>
    <s v=""/>
    <s v=""/>
    <n v="0"/>
    <s v=""/>
    <s v="VENTAS NO CONTRIBUYENTES"/>
    <s v=""/>
    <n v="22328831.162100006"/>
    <n v="0"/>
    <n v="20297786.767700005"/>
    <n v="0"/>
    <s v="-"/>
    <n v="0"/>
    <n v="1750900.3399999999"/>
    <s v="-"/>
    <n v="280144.05440000002"/>
    <n v="0"/>
    <s v="-"/>
    <n v="0"/>
    <n v="0"/>
    <s v="-"/>
    <n v="0"/>
  </r>
  <r>
    <s v="99"/>
    <x v="16"/>
    <x v="0"/>
    <s v="004"/>
    <s v="Z1B8050937"/>
    <s v="1410"/>
    <s v="FC"/>
    <s v="00143290-00143333"/>
    <s v=""/>
    <s v=""/>
    <s v=""/>
    <s v=""/>
    <n v="0"/>
    <s v=""/>
    <s v="VENTAS NO CONTRIBUYENTES"/>
    <s v=""/>
    <n v="75693168.355800003"/>
    <n v="0"/>
    <n v="53980301.046200007"/>
    <n v="0"/>
    <s v="-"/>
    <n v="0"/>
    <n v="18717989.059999999"/>
    <s v="16"/>
    <n v="2994878.2496000002"/>
    <n v="0"/>
    <s v="-"/>
    <n v="0"/>
    <n v="0"/>
    <s v="-"/>
    <n v="0"/>
  </r>
  <r>
    <s v="100"/>
    <x v="16"/>
    <x v="1"/>
    <s v="005"/>
    <s v="Z1F0017998"/>
    <s v="0058"/>
    <s v="FC"/>
    <s v="005001884-005001919"/>
    <s v=""/>
    <s v=""/>
    <s v=""/>
    <s v=""/>
    <n v="0"/>
    <s v=""/>
    <s v="VENTAS NO CONTRIBUYENTES"/>
    <s v=""/>
    <n v="68130373.037100002"/>
    <n v="0"/>
    <n v="42397794.7663"/>
    <n v="0"/>
    <s v="-"/>
    <n v="0"/>
    <n v="22183257.130000003"/>
    <s v="16"/>
    <n v="3549321.1408000002"/>
    <n v="0"/>
    <s v="-"/>
    <n v="0"/>
    <n v="0"/>
    <s v="-"/>
    <n v="0"/>
  </r>
  <r>
    <s v="101"/>
    <x v="16"/>
    <x v="0"/>
    <s v="005"/>
    <s v="Z1B8050363"/>
    <s v="1564"/>
    <s v="FC"/>
    <s v="00153380-00153417"/>
    <s v=""/>
    <s v=""/>
    <s v=""/>
    <s v=""/>
    <n v="0"/>
    <s v=""/>
    <s v="VENTAS NO CONTRIBUYENTES"/>
    <s v=""/>
    <n v="55001972.694399998"/>
    <n v="0"/>
    <n v="38703255.130000003"/>
    <n v="0"/>
    <s v="-"/>
    <n v="0"/>
    <n v="14050618.59"/>
    <s v="-"/>
    <n v="2248098.9744000002"/>
    <n v="0"/>
    <s v="-"/>
    <n v="0"/>
    <n v="0"/>
    <s v="-"/>
    <n v="0"/>
  </r>
  <r>
    <s v="102"/>
    <x v="16"/>
    <x v="0"/>
    <s v="006"/>
    <s v="Z1B8044815"/>
    <s v="1472"/>
    <s v="FC"/>
    <s v="00133257-00133311"/>
    <s v=""/>
    <s v=""/>
    <s v=""/>
    <s v=""/>
    <n v="0"/>
    <s v=""/>
    <s v="VENTAS NO CONTRIBUYENTES"/>
    <s v=""/>
    <n v="86351343.150800005"/>
    <n v="0"/>
    <n v="53659122.740000002"/>
    <n v="0"/>
    <s v="-"/>
    <n v="0"/>
    <n v="28182948.629999999"/>
    <s v="16"/>
    <n v="4509271.7807999998"/>
    <n v="0"/>
    <s v="-"/>
    <n v="0"/>
    <n v="0"/>
    <s v="-"/>
    <n v="0"/>
  </r>
  <r>
    <s v="103"/>
    <x v="16"/>
    <x v="0"/>
    <s v="006"/>
    <s v="Z1B8044815"/>
    <s v="1472"/>
    <s v="NC"/>
    <s v=""/>
    <s v="00000150"/>
    <s v=""/>
    <s v="00133297"/>
    <s v="22/4/2020"/>
    <n v="3995177.8"/>
    <s v="VEN"/>
    <s v="JEAN GOMEZ"/>
    <s v="V14017262"/>
    <n v="-1.4268000000000001"/>
    <n v="0"/>
    <n v="0"/>
    <n v="0"/>
    <s v="-"/>
    <n v="0"/>
    <n v="-1.23"/>
    <s v="16"/>
    <n v="-0.1968"/>
    <n v="0"/>
    <s v="-"/>
    <n v="0"/>
    <n v="0"/>
    <s v="-"/>
    <n v="0"/>
  </r>
  <r>
    <s v="104"/>
    <x v="16"/>
    <x v="0"/>
    <s v="007"/>
    <s v="Z1B8050013"/>
    <s v="1530"/>
    <s v="FC"/>
    <s v="00160871-00160905"/>
    <s v=""/>
    <s v=""/>
    <s v=""/>
    <s v=""/>
    <n v="0"/>
    <s v=""/>
    <s v="VENTAS NO CONTRIBUYENTES"/>
    <s v=""/>
    <n v="43765913.862199999"/>
    <n v="0"/>
    <n v="35693907.632599995"/>
    <n v="0"/>
    <s v="-"/>
    <n v="0"/>
    <n v="6958626.0599999996"/>
    <s v="16"/>
    <n v="1113380.1695999999"/>
    <n v="0"/>
    <s v="-"/>
    <n v="0"/>
    <n v="0"/>
    <s v="-"/>
    <n v="0"/>
  </r>
  <r>
    <s v="105"/>
    <x v="16"/>
    <x v="0"/>
    <s v="008"/>
    <s v="Z1B8050003"/>
    <s v="1486"/>
    <s v="FC"/>
    <s v="00160393-00160400"/>
    <s v=""/>
    <s v=""/>
    <s v=""/>
    <s v=""/>
    <n v="0"/>
    <s v=""/>
    <s v="VENTAS NO CONTRIBUYENTES"/>
    <s v=""/>
    <n v="29722424.230799999"/>
    <n v="0"/>
    <n v="21586476.399999999"/>
    <n v="0"/>
    <s v="-"/>
    <n v="0"/>
    <n v="7013748.1299999999"/>
    <s v="16"/>
    <n v="1122199.7008"/>
    <n v="0"/>
    <s v="-"/>
    <n v="0"/>
    <n v="0"/>
    <s v="-"/>
    <n v="0"/>
  </r>
  <r>
    <s v="106"/>
    <x v="16"/>
    <x v="0"/>
    <s v="009"/>
    <s v="Z1B8014458"/>
    <s v="1481"/>
    <s v="FC"/>
    <s v="00166894-00166896"/>
    <s v=""/>
    <s v=""/>
    <s v=""/>
    <s v=""/>
    <n v="0"/>
    <s v=""/>
    <s v="VENTAS NO CONTRIBUYENTES"/>
    <s v=""/>
    <n v="11731217.6907"/>
    <n v="0"/>
    <n v="9655101.2758999988"/>
    <n v="0"/>
    <s v="-"/>
    <n v="0"/>
    <n v="1789755.5300000003"/>
    <s v="16"/>
    <n v="286360.8848"/>
    <n v="0"/>
    <s v="-"/>
    <n v="0"/>
    <n v="0"/>
    <s v="-"/>
    <n v="0"/>
  </r>
  <r>
    <s v="107"/>
    <x v="16"/>
    <x v="0"/>
    <s v="009"/>
    <s v="Z1B8014458"/>
    <s v="1481"/>
    <s v="FC"/>
    <s v="00166897"/>
    <s v=""/>
    <s v=""/>
    <s v=""/>
    <s v=""/>
    <n v="0"/>
    <s v=""/>
    <s v="GRUPO SOLUCIONES PUBLIMER C.A"/>
    <s v="J-41089625-6"/>
    <n v="3127012.1743999999"/>
    <n v="0"/>
    <n v="479520"/>
    <n v="2282320.84"/>
    <s v="16"/>
    <n v="365171.33439999999"/>
    <n v="0"/>
    <s v="-"/>
    <n v="0"/>
    <n v="0"/>
    <s v="-"/>
    <n v="0"/>
    <n v="0"/>
    <s v="-"/>
    <n v="0"/>
  </r>
  <r>
    <s v="108"/>
    <x v="16"/>
    <x v="0"/>
    <s v="009"/>
    <s v="Z1B8014458"/>
    <s v="1481"/>
    <s v="FC"/>
    <s v="00166898-00166911"/>
    <s v=""/>
    <s v=""/>
    <s v=""/>
    <s v=""/>
    <n v="0"/>
    <s v=""/>
    <s v="VENTAS NO CONTRIBUYENTES"/>
    <s v=""/>
    <n v="20359867.774"/>
    <n v="0"/>
    <n v="13083538.117199998"/>
    <n v="0"/>
    <s v="-"/>
    <n v="0"/>
    <n v="6272697.9799999995"/>
    <s v="16"/>
    <n v="1003631.6767999999"/>
    <n v="0"/>
    <s v="-"/>
    <n v="0"/>
    <n v="0"/>
    <s v="-"/>
    <n v="0"/>
  </r>
  <r>
    <s v="109"/>
    <x v="16"/>
    <x v="0"/>
    <s v="010"/>
    <s v="Z1F0000341"/>
    <s v="1005"/>
    <s v="FC"/>
    <s v="00066651-00066670"/>
    <s v=""/>
    <s v=""/>
    <s v=""/>
    <s v=""/>
    <n v="0"/>
    <s v=""/>
    <s v="VENTAS NO CONTRIBUYENTES"/>
    <s v=""/>
    <n v="31144496.319200002"/>
    <n v="0"/>
    <n v="22031800.984800003"/>
    <n v="0"/>
    <s v="-"/>
    <n v="0"/>
    <n v="7855771.8400000008"/>
    <s v="-"/>
    <n v="1256923.4944"/>
    <n v="0"/>
    <s v="-"/>
    <n v="0"/>
    <n v="0"/>
    <s v="-"/>
    <n v="0"/>
  </r>
  <r>
    <s v="110"/>
    <x v="16"/>
    <x v="0"/>
    <s v="011"/>
    <s v="Z1F0004616"/>
    <s v="0386"/>
    <s v="FC"/>
    <s v="00059845-00059942"/>
    <s v=""/>
    <s v=""/>
    <s v=""/>
    <s v=""/>
    <n v="0"/>
    <s v=""/>
    <s v="VENTAS NO CONTRIBUYENTES"/>
    <s v=""/>
    <n v="34563541.064099997"/>
    <n v="0"/>
    <n v="32659580.446499996"/>
    <n v="0"/>
    <s v="-"/>
    <n v="0"/>
    <n v="1641345.3599999999"/>
    <s v="-"/>
    <n v="262615.25760000001"/>
    <n v="0"/>
    <s v="-"/>
    <n v="0"/>
    <n v="0"/>
    <s v="-"/>
    <n v="0"/>
  </r>
  <r>
    <s v="111"/>
    <x v="16"/>
    <x v="0"/>
    <s v="012"/>
    <s v="Z1B8038506"/>
    <s v="1335"/>
    <s v="FC"/>
    <s v="00069086"/>
    <s v=""/>
    <s v=""/>
    <s v=""/>
    <s v=""/>
    <n v="0"/>
    <s v=""/>
    <s v="VENTAS NO CONTRIBUYENTES"/>
    <m/>
    <n v="0"/>
    <n v="0"/>
    <n v="0"/>
    <n v="0"/>
    <s v="-"/>
    <n v="0"/>
    <n v="0"/>
    <s v="16"/>
    <n v="0"/>
    <n v="0"/>
    <s v="-"/>
    <n v="0"/>
    <n v="0"/>
    <s v="-"/>
    <n v="0"/>
  </r>
  <r>
    <s v="112"/>
    <x v="16"/>
    <x v="0"/>
    <s v="013"/>
    <s v="Z1B8050578"/>
    <s v="1294"/>
    <s v="FC"/>
    <s v="00128200-00128240"/>
    <s v=""/>
    <s v=""/>
    <s v=""/>
    <s v=""/>
    <n v="0"/>
    <s v=""/>
    <s v="VENTAS NO CONTRIBUYENTES"/>
    <s v=""/>
    <n v="14120644.826799996"/>
    <n v="0"/>
    <n v="12511352.710399996"/>
    <n v="0"/>
    <s v="-"/>
    <n v="0"/>
    <n v="1387320.79"/>
    <s v="-"/>
    <n v="221971.32639999999"/>
    <n v="0"/>
    <s v="-"/>
    <n v="0"/>
    <n v="0"/>
    <s v="-"/>
    <n v="0"/>
  </r>
  <r>
    <s v="113"/>
    <x v="16"/>
    <x v="0"/>
    <s v="014"/>
    <s v="Z1F0000338"/>
    <s v="1175"/>
    <s v="FC"/>
    <s v="00047732-00047741"/>
    <s v=""/>
    <s v=""/>
    <s v=""/>
    <s v=""/>
    <n v="0"/>
    <s v=""/>
    <s v="VENTAS NO CONTRIBUYENTES"/>
    <s v=""/>
    <n v="3970420.6483999994"/>
    <n v="0"/>
    <n v="2043219.2799999996"/>
    <n v="0"/>
    <s v="-"/>
    <n v="0"/>
    <n v="1661380.49"/>
    <s v="-"/>
    <n v="265820.87839999999"/>
    <n v="0"/>
    <s v="-"/>
    <n v="0"/>
    <n v="0"/>
    <s v="-"/>
    <n v="0"/>
  </r>
  <r>
    <s v="114"/>
    <x v="16"/>
    <x v="0"/>
    <s v="015"/>
    <s v="Z1B8050356"/>
    <s v="1308"/>
    <s v="FC"/>
    <s v="00082707-00082712"/>
    <s v=""/>
    <s v=""/>
    <s v=""/>
    <s v=""/>
    <n v="0"/>
    <s v=""/>
    <s v="VENTAS NO CONTRIBUYENTES"/>
    <s v=""/>
    <n v="4996631.6582999993"/>
    <n v="0"/>
    <n v="3525913.3274999997"/>
    <n v="0"/>
    <s v="-"/>
    <n v="0"/>
    <n v="1267860.6299999999"/>
    <s v="16"/>
    <n v="202857.70079999999"/>
    <n v="0"/>
    <s v="-"/>
    <n v="0"/>
    <n v="0"/>
    <s v="-"/>
    <n v="0"/>
  </r>
  <r>
    <s v="115"/>
    <x v="16"/>
    <x v="0"/>
    <s v="015"/>
    <s v="Z1B8050356"/>
    <s v="1308"/>
    <s v="FC"/>
    <s v="00082713"/>
    <s v=""/>
    <s v=""/>
    <s v=""/>
    <s v=""/>
    <n v="0"/>
    <s v=""/>
    <s v="HERMANOS FRANCISCANO DE CRUZ BLANCA"/>
    <s v="J075536800"/>
    <n v="6342077.8449999997"/>
    <n v="0"/>
    <n v="5710666.6449999996"/>
    <n v="544320"/>
    <s v="16"/>
    <n v="87091.199999999997"/>
    <n v="0"/>
    <s v="-"/>
    <n v="0"/>
    <n v="0"/>
    <s v="-"/>
    <n v="0"/>
    <n v="0"/>
    <s v="-"/>
    <n v="0"/>
  </r>
  <r>
    <s v="116"/>
    <x v="16"/>
    <x v="0"/>
    <s v="015"/>
    <s v="Z1B8050356"/>
    <s v="1308"/>
    <s v="FC"/>
    <s v="00082714-00082732"/>
    <s v=""/>
    <s v=""/>
    <s v=""/>
    <s v=""/>
    <n v="0"/>
    <s v=""/>
    <s v="VENTAS NO CONTRIBUYENTES"/>
    <s v=""/>
    <n v="33953042.074100003"/>
    <n v="0"/>
    <n v="25475186.644500002"/>
    <n v="0"/>
    <s v="-"/>
    <n v="0"/>
    <n v="7308496.0599999996"/>
    <s v="-"/>
    <n v="1169359.3695999999"/>
    <n v="0"/>
    <s v="-"/>
    <n v="0"/>
    <n v="0"/>
    <s v="-"/>
    <n v="0"/>
  </r>
  <r>
    <s v="117"/>
    <x v="17"/>
    <x v="0"/>
    <s v="001"/>
    <s v="Z1B8050365"/>
    <s v="1214"/>
    <s v="FC"/>
    <s v="00086949"/>
    <s v=""/>
    <s v=""/>
    <s v=""/>
    <s v=""/>
    <n v="0"/>
    <s v=""/>
    <s v="VENTAS NO CONTRIBUYENTES"/>
    <s v=""/>
    <n v="0"/>
    <n v="0"/>
    <n v="0"/>
    <n v="0"/>
    <s v="-"/>
    <n v="0"/>
    <m/>
    <s v="16"/>
    <m/>
    <n v="0"/>
    <s v="-"/>
    <n v="0"/>
    <n v="0"/>
    <s v="-"/>
    <n v="0"/>
  </r>
  <r>
    <s v="118"/>
    <x v="17"/>
    <x v="0"/>
    <s v="001"/>
    <s v="Z1F0000700"/>
    <s v="1152"/>
    <s v="FC"/>
    <s v="00095458-00095466"/>
    <s v=""/>
    <s v=""/>
    <s v=""/>
    <s v=""/>
    <n v="0"/>
    <s v=""/>
    <s v="VENTAS NO CONTRIBUYENTES"/>
    <s v=""/>
    <n v="24743783.9936"/>
    <n v="0"/>
    <n v="14009697.65"/>
    <n v="0"/>
    <s v="-"/>
    <n v="0"/>
    <n v="9253522.709999999"/>
    <s v="16"/>
    <n v="1480563.6336000001"/>
    <n v="0"/>
    <s v="-"/>
    <n v="0"/>
    <n v="0"/>
    <s v="-"/>
    <n v="0"/>
  </r>
  <r>
    <s v="119"/>
    <x v="17"/>
    <x v="0"/>
    <s v="001"/>
    <s v="Z1F0000700"/>
    <s v="1152"/>
    <s v="FC"/>
    <s v="00095467-00095492"/>
    <s v=""/>
    <s v=""/>
    <s v=""/>
    <s v=""/>
    <n v="0"/>
    <s v=""/>
    <s v="VENTAS NO CONTRIBUYENTES"/>
    <s v=""/>
    <n v="66552173.014399998"/>
    <n v="0"/>
    <n v="48422971.100000001"/>
    <n v="0"/>
    <s v="-"/>
    <n v="0"/>
    <n v="15628622.34"/>
    <s v="16"/>
    <n v="2500579.5743999998"/>
    <n v="0"/>
    <s v="-"/>
    <n v="0"/>
    <n v="0"/>
    <s v="-"/>
    <n v="0"/>
  </r>
  <r>
    <s v="120"/>
    <x v="17"/>
    <x v="0"/>
    <s v="001"/>
    <s v="Z1B8050365"/>
    <s v="1215"/>
    <s v="FC"/>
    <s v="00086949"/>
    <s v=""/>
    <s v=""/>
    <s v=""/>
    <s v=""/>
    <n v="0"/>
    <s v=""/>
    <s v="VENTAS NO CONTRIBUYENTES"/>
    <s v=""/>
    <n v="0"/>
    <n v="0"/>
    <n v="0"/>
    <n v="0"/>
    <s v="-"/>
    <n v="0"/>
    <m/>
    <s v="16"/>
    <m/>
    <n v="0"/>
    <s v="-"/>
    <n v="0"/>
    <n v="0"/>
    <s v="-"/>
    <n v="0"/>
  </r>
  <r>
    <s v="121"/>
    <x v="17"/>
    <x v="0"/>
    <s v="001"/>
    <s v="Z1B8050365"/>
    <s v="1216"/>
    <s v="FC"/>
    <s v="00086950-00086982"/>
    <s v=""/>
    <s v=""/>
    <s v=""/>
    <s v=""/>
    <n v="0"/>
    <s v=""/>
    <s v="VENTAS NO CONTRIBUYENTES"/>
    <s v=""/>
    <n v="19394134.949999999"/>
    <n v="0"/>
    <n v="19394134.949999999"/>
    <n v="0"/>
    <s v="-"/>
    <n v="0"/>
    <m/>
    <s v="16"/>
    <m/>
    <n v="0"/>
    <s v="-"/>
    <n v="0"/>
    <n v="0"/>
    <s v="-"/>
    <n v="0"/>
  </r>
  <r>
    <s v="122"/>
    <x v="17"/>
    <x v="1"/>
    <s v="001"/>
    <s v="Z1F0017854"/>
    <s v="0066"/>
    <s v="FC"/>
    <s v="001003641-001003667"/>
    <s v=""/>
    <s v=""/>
    <s v=""/>
    <s v=""/>
    <n v="0"/>
    <s v=""/>
    <s v="VENTAS NO CONTRIBUYENTES"/>
    <s v=""/>
    <n v="75017119.043349996"/>
    <n v="0"/>
    <n v="49792917.320799999"/>
    <n v="0"/>
    <s v="-"/>
    <n v="0"/>
    <n v="21745001.484949999"/>
    <s v="16"/>
    <n v="3479200.2376000006"/>
    <n v="0"/>
    <s v="-"/>
    <n v="0"/>
    <n v="0"/>
    <s v="-"/>
    <n v="0"/>
  </r>
  <r>
    <s v="123"/>
    <x v="17"/>
    <x v="1"/>
    <s v="001"/>
    <s v="Z1F0017854"/>
    <s v="0066"/>
    <s v="NC"/>
    <s v=""/>
    <s v="001000047"/>
    <s v=""/>
    <s v="001003646"/>
    <s v="27/5/2018"/>
    <n v="81.59"/>
    <s v="VEN"/>
    <s v="JOSE BARRIOS"/>
    <s v="V9954956"/>
    <n v="-476659.08"/>
    <n v="0"/>
    <n v="0"/>
    <n v="0"/>
    <s v="-"/>
    <n v="0"/>
    <n v="-410913"/>
    <s v="16"/>
    <n v="-65746.080000000002"/>
    <n v="0"/>
    <s v="-"/>
    <n v="0"/>
    <n v="0"/>
    <s v="-"/>
    <n v="0"/>
  </r>
  <r>
    <s v="124"/>
    <x v="17"/>
    <x v="0"/>
    <s v="002"/>
    <s v="Z1B8050002"/>
    <s v="1487"/>
    <s v="FC"/>
    <s v="00151614-00151624"/>
    <s v=""/>
    <s v=""/>
    <s v=""/>
    <s v=""/>
    <n v="0"/>
    <s v=""/>
    <s v="VENTAS NO CONTRIBUYENTES"/>
    <s v=""/>
    <n v="12061689.357500002"/>
    <n v="0"/>
    <n v="8561838.9039000012"/>
    <n v="0"/>
    <s v="-"/>
    <n v="0"/>
    <n v="3017112.46"/>
    <s v="-"/>
    <n v="482737.99359999999"/>
    <n v="0"/>
    <s v="-"/>
    <n v="0"/>
    <n v="0"/>
    <s v="-"/>
    <n v="0"/>
  </r>
  <r>
    <s v="125"/>
    <x v="17"/>
    <x v="0"/>
    <s v="002"/>
    <s v="Z1B8050002"/>
    <s v="1487"/>
    <s v="FC"/>
    <s v="00151625-00151650"/>
    <s v=""/>
    <s v=""/>
    <s v=""/>
    <s v=""/>
    <n v="0"/>
    <s v=""/>
    <s v="VENTAS NO CONTRIBUYENTES"/>
    <s v=""/>
    <n v="48748295.701300003"/>
    <n v="0"/>
    <n v="30796068.456099998"/>
    <n v="0"/>
    <s v="-"/>
    <n v="0"/>
    <n v="15476057.969999999"/>
    <s v="-"/>
    <n v="2476169.2752"/>
    <n v="0"/>
    <s v="-"/>
    <n v="0"/>
    <n v="0"/>
    <s v="-"/>
    <n v="0"/>
  </r>
  <r>
    <s v="126"/>
    <x v="17"/>
    <x v="0"/>
    <s v="002"/>
    <s v="Z1B8050149"/>
    <s v="1414"/>
    <s v="FC"/>
    <s v="00187593-00187598"/>
    <s v=""/>
    <s v=""/>
    <s v=""/>
    <s v=""/>
    <n v="0"/>
    <s v=""/>
    <s v="VENTAS NO CONTRIBUYENTES"/>
    <s v=""/>
    <n v="1014604.16"/>
    <n v="0"/>
    <n v="1014604.16"/>
    <n v="0"/>
    <s v="-"/>
    <n v="0"/>
    <m/>
    <s v="16"/>
    <m/>
    <n v="0"/>
    <s v="-"/>
    <n v="0"/>
    <n v="0"/>
    <s v="-"/>
    <n v="0"/>
  </r>
  <r>
    <s v="127"/>
    <x v="17"/>
    <x v="2"/>
    <s v="002"/>
    <s v="Z1F0008858"/>
    <s v="0512"/>
    <s v="FC"/>
    <s v="00076285-00076360"/>
    <s v=""/>
    <s v=""/>
    <s v=""/>
    <s v=""/>
    <n v="0"/>
    <s v=""/>
    <s v="VENTAS NO CONTRIBUYENTES"/>
    <s v=""/>
    <n v="27102303.141099986"/>
    <n v="0"/>
    <n v="23842612.197099987"/>
    <n v="0"/>
    <s v="-"/>
    <n v="0"/>
    <n v="2810078.3999999994"/>
    <s v="-"/>
    <n v="449612.54399999988"/>
    <n v="0"/>
    <s v="-"/>
    <n v="0"/>
    <n v="0"/>
    <s v="-"/>
    <n v="0"/>
  </r>
  <r>
    <s v="128"/>
    <x v="17"/>
    <x v="1"/>
    <s v="002"/>
    <s v="Z1F0017966"/>
    <s v="0066"/>
    <s v="FC"/>
    <s v="002001623-002001626"/>
    <s v=""/>
    <s v=""/>
    <s v=""/>
    <s v=""/>
    <n v="0"/>
    <s v=""/>
    <s v="VENTAS NO CONTRIBUYENTES"/>
    <s v=""/>
    <n v="6360498.0387999993"/>
    <n v="0"/>
    <n v="4583109"/>
    <n v="0"/>
    <s v="-"/>
    <n v="0"/>
    <n v="1532231.9300000002"/>
    <s v="16"/>
    <n v="245157.10879999999"/>
    <n v="0"/>
    <s v="-"/>
    <n v="0"/>
    <n v="0"/>
    <s v="-"/>
    <n v="0"/>
  </r>
  <r>
    <s v="129"/>
    <x v="17"/>
    <x v="1"/>
    <s v="003"/>
    <s v="Z1F0008965"/>
    <s v="0062"/>
    <s v="FC"/>
    <s v="003002995-003003030"/>
    <s v=""/>
    <s v=""/>
    <s v=""/>
    <s v=""/>
    <n v="0"/>
    <s v=""/>
    <s v="VENTAS NO CONTRIBUYENTES"/>
    <s v=""/>
    <n v="62253829.819549993"/>
    <n v="0"/>
    <n v="38818471.75469999"/>
    <n v="0"/>
    <s v="-"/>
    <n v="0"/>
    <n v="20202894.883450005"/>
    <s v="16"/>
    <n v="3232463.1814000001"/>
    <n v="0"/>
    <s v="-"/>
    <n v="0"/>
    <n v="0"/>
    <s v="-"/>
    <n v="0"/>
  </r>
  <r>
    <s v="130"/>
    <x v="17"/>
    <x v="1"/>
    <s v="003"/>
    <s v="Z1F0008965"/>
    <s v="0062"/>
    <s v="NC"/>
    <s v=""/>
    <s v="003000048"/>
    <s v=""/>
    <s v="003003008"/>
    <s v="15/12/2018"/>
    <n v="779.75"/>
    <s v="VEN"/>
    <s v="EDGARY SALAZAR"/>
    <s v="V26453219"/>
    <n v="-418760"/>
    <n v="0"/>
    <n v="0"/>
    <n v="0"/>
    <s v="-"/>
    <n v="0"/>
    <n v="-361000"/>
    <s v="16"/>
    <n v="-57760"/>
    <n v="0"/>
    <s v="-"/>
    <n v="0"/>
    <n v="0"/>
    <s v="-"/>
    <n v="0"/>
  </r>
  <r>
    <s v="131"/>
    <x v="17"/>
    <x v="0"/>
    <s v="003"/>
    <s v="Z1B8051199"/>
    <s v="1571"/>
    <s v="FC"/>
    <s v="00172946-00172958"/>
    <s v=""/>
    <s v=""/>
    <s v=""/>
    <s v=""/>
    <n v="0"/>
    <s v=""/>
    <s v="VENTAS NO CONTRIBUYENTES"/>
    <s v=""/>
    <n v="21822920.262699995"/>
    <n v="0"/>
    <n v="17697618.631099999"/>
    <n v="0"/>
    <s v="-"/>
    <n v="0"/>
    <n v="3556294.51"/>
    <s v="16"/>
    <n v="569007.12159999995"/>
    <n v="0"/>
    <s v="-"/>
    <n v="0"/>
    <n v="0"/>
    <s v="-"/>
    <n v="0"/>
  </r>
  <r>
    <s v="132"/>
    <x v="17"/>
    <x v="0"/>
    <s v="003"/>
    <s v="Z1B8051199"/>
    <s v="1571"/>
    <s v="FC"/>
    <s v="00172947-00173014"/>
    <s v=""/>
    <s v=""/>
    <s v=""/>
    <s v=""/>
    <n v="0"/>
    <s v=""/>
    <s v="VENTAS NO CONTRIBUYENTES"/>
    <s v=""/>
    <n v="67070685.108899996"/>
    <n v="0"/>
    <n v="46955281.418899998"/>
    <n v="0"/>
    <s v="-"/>
    <n v="0"/>
    <n v="17340865.25"/>
    <s v="16"/>
    <n v="2774538.44"/>
    <n v="0"/>
    <s v="-"/>
    <n v="0"/>
    <n v="0"/>
    <s v="-"/>
    <n v="0"/>
  </r>
  <r>
    <s v="133"/>
    <x v="17"/>
    <x v="2"/>
    <s v="003"/>
    <s v="Z1F0008965"/>
    <s v="0507"/>
    <s v="FC"/>
    <s v="00075407-00075474"/>
    <s v=""/>
    <s v=""/>
    <s v=""/>
    <s v=""/>
    <n v="0"/>
    <s v=""/>
    <s v="VENTAS NO CONTRIBUYENTES"/>
    <s v=""/>
    <n v="26620313.828699999"/>
    <n v="0"/>
    <n v="22456665.7291"/>
    <n v="0"/>
    <s v="-"/>
    <n v="0"/>
    <n v="3589351.8099999996"/>
    <s v="-"/>
    <n v="574296.28960000002"/>
    <n v="0"/>
    <s v="-"/>
    <n v="0"/>
    <n v="0"/>
    <s v="-"/>
    <n v="0"/>
  </r>
  <r>
    <s v="134"/>
    <x v="17"/>
    <x v="1"/>
    <s v="004"/>
    <s v="Z1F0017963"/>
    <s v="0063"/>
    <s v="FC"/>
    <s v="004001727-004001738"/>
    <s v=""/>
    <s v=""/>
    <s v=""/>
    <s v=""/>
    <n v="0"/>
    <s v=""/>
    <s v="VENTAS NO CONTRIBUYENTES"/>
    <s v=""/>
    <n v="43723246.070699997"/>
    <n v="0"/>
    <n v="32011934.848699994"/>
    <n v="0"/>
    <s v="-"/>
    <n v="0"/>
    <n v="10095957.950000001"/>
    <s v="16"/>
    <n v="1615353.2719999999"/>
    <n v="0"/>
    <s v="-"/>
    <n v="0"/>
    <n v="0"/>
    <s v="-"/>
    <n v="0"/>
  </r>
  <r>
    <s v="135"/>
    <x v="17"/>
    <x v="0"/>
    <s v="004"/>
    <s v="Z1B8050937"/>
    <s v="1411"/>
    <s v="FC"/>
    <s v="00143334-00143338"/>
    <s v=""/>
    <s v=""/>
    <s v=""/>
    <s v=""/>
    <n v="0"/>
    <s v=""/>
    <s v="VENTAS NO CONTRIBUYENTES"/>
    <s v=""/>
    <n v="130753931.60440001"/>
    <n v="0"/>
    <n v="102444512.56"/>
    <n v="0"/>
    <s v="-"/>
    <n v="0"/>
    <n v="24404671.59"/>
    <s v="16"/>
    <n v="3904747.4544000002"/>
    <n v="0"/>
    <s v="-"/>
    <n v="0"/>
    <n v="0"/>
    <s v="-"/>
    <n v="0"/>
  </r>
  <r>
    <s v="136"/>
    <x v="17"/>
    <x v="1"/>
    <s v="005"/>
    <s v="Z1F0017998"/>
    <s v="0059"/>
    <s v="FC"/>
    <s v="005001920-005001946"/>
    <s v=""/>
    <s v=""/>
    <s v=""/>
    <s v=""/>
    <n v="0"/>
    <s v=""/>
    <s v="VENTAS NO CONTRIBUYENTES"/>
    <s v=""/>
    <n v="61723930.0418"/>
    <n v="0"/>
    <n v="41116429.144999996"/>
    <n v="0"/>
    <s v="-"/>
    <n v="0"/>
    <n v="17765086.98"/>
    <s v="16"/>
    <n v="2842413.9168000002"/>
    <n v="0"/>
    <s v="-"/>
    <n v="0"/>
    <n v="0"/>
    <s v="-"/>
    <n v="0"/>
  </r>
  <r>
    <s v="137"/>
    <x v="17"/>
    <x v="1"/>
    <s v="005"/>
    <s v="Z1F0017998"/>
    <s v="0059"/>
    <s v="FC"/>
    <s v="005001947"/>
    <s v=""/>
    <s v=""/>
    <s v=""/>
    <s v=""/>
    <n v="0"/>
    <s v=""/>
    <s v="SERVICIOS DE SALUD GYNOFER C.A"/>
    <s v="J311408711"/>
    <n v="1919465.2435999999"/>
    <n v="0"/>
    <n v="1230193"/>
    <n v="594200.21"/>
    <s v="16"/>
    <n v="95072.033599999995"/>
    <n v="0"/>
    <s v="-"/>
    <n v="0"/>
    <n v="0"/>
    <s v="-"/>
    <n v="0"/>
    <n v="0"/>
    <s v="-"/>
    <n v="0"/>
  </r>
  <r>
    <s v="138"/>
    <x v="17"/>
    <x v="1"/>
    <s v="005"/>
    <s v="Z1F0017998"/>
    <s v="0059"/>
    <s v="FC"/>
    <s v="005001948-005001959"/>
    <s v=""/>
    <s v=""/>
    <s v=""/>
    <s v=""/>
    <n v="0"/>
    <s v=""/>
    <s v="VENTAS NO CONTRIBUYENTES"/>
    <s v=""/>
    <n v="20842813.3343"/>
    <n v="0"/>
    <n v="9639516.2474999987"/>
    <n v="0"/>
    <s v="-"/>
    <n v="0"/>
    <n v="9658014.7300000004"/>
    <s v="16"/>
    <n v="1545282.3567999997"/>
    <n v="0"/>
    <s v="-"/>
    <n v="0"/>
    <n v="0"/>
    <s v="-"/>
    <n v="0"/>
  </r>
  <r>
    <s v="139"/>
    <x v="17"/>
    <x v="0"/>
    <s v="005"/>
    <s v="Z1B8050363"/>
    <s v="1565"/>
    <s v="FC"/>
    <s v="00153418-00153458"/>
    <s v=""/>
    <s v=""/>
    <s v=""/>
    <s v=""/>
    <n v="0"/>
    <s v=""/>
    <s v="VENTAS NO CONTRIBUYENTES"/>
    <s v=""/>
    <n v="49976215.141199999"/>
    <n v="0"/>
    <n v="38214687.960000001"/>
    <n v="0"/>
    <s v="-"/>
    <n v="0"/>
    <n v="10139247.57"/>
    <s v="-"/>
    <n v="1622279.6112000002"/>
    <n v="0"/>
    <s v="-"/>
    <n v="0"/>
    <n v="0"/>
    <s v="-"/>
    <n v="0"/>
  </r>
  <r>
    <s v="140"/>
    <x v="17"/>
    <x v="0"/>
    <s v="006"/>
    <s v="Z1B8044815"/>
    <s v="1473"/>
    <s v="FC"/>
    <s v="00133312-00133339"/>
    <s v=""/>
    <s v=""/>
    <s v=""/>
    <s v=""/>
    <n v="0"/>
    <s v=""/>
    <s v="VENTAS NO CONTRIBUYENTES"/>
    <m/>
    <n v="41262904.313200004"/>
    <n v="0"/>
    <n v="30276906.210000001"/>
    <n v="0"/>
    <s v="-"/>
    <n v="0"/>
    <n v="9470688.0199999996"/>
    <s v="-"/>
    <n v="1515310.0832"/>
    <n v="0"/>
    <s v="-"/>
    <n v="0"/>
    <n v="0"/>
    <s v="-"/>
    <n v="0"/>
  </r>
  <r>
    <s v="141"/>
    <x v="17"/>
    <x v="0"/>
    <s v="007"/>
    <s v="Z1B8050013"/>
    <s v="1531"/>
    <s v="FC"/>
    <s v="00160906-00160945"/>
    <s v=""/>
    <s v=""/>
    <s v=""/>
    <s v=""/>
    <n v="0"/>
    <s v=""/>
    <s v="VENTAS NO CONTRIBUYENTES"/>
    <s v=""/>
    <n v="112148628.2836"/>
    <n v="0"/>
    <n v="76135327.200000003"/>
    <n v="0"/>
    <s v="-"/>
    <n v="0"/>
    <n v="31045949.210000001"/>
    <s v="16"/>
    <n v="4967351.8736000005"/>
    <n v="0"/>
    <s v="-"/>
    <n v="0"/>
    <n v="0"/>
    <s v="-"/>
    <n v="0"/>
  </r>
  <r>
    <s v="142"/>
    <x v="17"/>
    <x v="0"/>
    <s v="008"/>
    <s v="Z1B8050003"/>
    <s v="1487"/>
    <s v="FC"/>
    <s v="00160401-00160427"/>
    <s v=""/>
    <s v=""/>
    <s v=""/>
    <s v=""/>
    <n v="0"/>
    <s v=""/>
    <s v="VENTAS NO CONTRIBUYENTES"/>
    <s v=""/>
    <n v="36723824.447199993"/>
    <n v="0"/>
    <n v="29117727.739999998"/>
    <n v="0"/>
    <s v="-"/>
    <n v="0"/>
    <n v="6556979.9199999999"/>
    <s v="-"/>
    <n v="1049116.7871999999"/>
    <n v="0"/>
    <s v="-"/>
    <n v="0"/>
    <n v="0"/>
    <s v="-"/>
    <n v="0"/>
  </r>
  <r>
    <s v="143"/>
    <x v="17"/>
    <x v="0"/>
    <s v="009"/>
    <s v="Z1B8014458"/>
    <s v="1482"/>
    <s v="FC"/>
    <s v="00166912-00166940"/>
    <s v=""/>
    <s v=""/>
    <s v=""/>
    <s v=""/>
    <n v="0"/>
    <s v=""/>
    <s v="VENTAS NO CONTRIBUYENTES"/>
    <s v=""/>
    <n v="74770703.078800008"/>
    <n v="0"/>
    <n v="59241513.460000001"/>
    <n v="0"/>
    <s v="-"/>
    <n v="0"/>
    <n v="13387232.43"/>
    <s v="16"/>
    <n v="2141957.1888000001"/>
    <n v="0"/>
    <s v="-"/>
    <n v="0"/>
    <n v="0"/>
    <s v="-"/>
    <n v="0"/>
  </r>
  <r>
    <s v="144"/>
    <x v="17"/>
    <x v="0"/>
    <s v="010"/>
    <s v="Z1F0000341"/>
    <s v="1006"/>
    <s v="FC"/>
    <s v="00066671"/>
    <s v=""/>
    <s v=""/>
    <s v=""/>
    <s v=""/>
    <n v="0"/>
    <s v=""/>
    <s v="OLGA CISNERO"/>
    <s v="V3586505"/>
    <n v="635557.84439999994"/>
    <n v="0"/>
    <n v="476520"/>
    <n v="0"/>
    <s v="-"/>
    <n v="0"/>
    <n v="137101.59"/>
    <s v="16"/>
    <n v="21936.254400000002"/>
    <n v="0"/>
    <s v="-"/>
    <n v="0"/>
    <n v="0"/>
    <s v="-"/>
    <n v="0"/>
  </r>
  <r>
    <s v="145"/>
    <x v="17"/>
    <x v="0"/>
    <s v="010"/>
    <s v="Z1F0000341"/>
    <s v="1006"/>
    <s v="FC"/>
    <s v="00066672"/>
    <s v=""/>
    <s v=""/>
    <s v=""/>
    <s v=""/>
    <n v="0"/>
    <s v=""/>
    <s v="VENTAS NO CONTRIBUYENTES"/>
    <m/>
    <n v="16732105.172000002"/>
    <n v="0"/>
    <n v="8942454.3800000008"/>
    <n v="0"/>
    <s v="-"/>
    <n v="0"/>
    <n v="6715216.2000000002"/>
    <s v="16"/>
    <n v="1074434.5919999999"/>
    <n v="0"/>
    <s v="-"/>
    <n v="0"/>
    <n v="0"/>
    <s v="-"/>
    <n v="0"/>
  </r>
  <r>
    <s v="146"/>
    <x v="17"/>
    <x v="0"/>
    <s v="011"/>
    <s v="Z1F0004616"/>
    <s v="0387"/>
    <s v="FC"/>
    <s v="00059943-00059975"/>
    <s v=""/>
    <s v=""/>
    <s v=""/>
    <s v=""/>
    <n v="0"/>
    <s v=""/>
    <s v="VENTAS NO CONTRIBUYENTES"/>
    <s v=""/>
    <n v="11205120.200399999"/>
    <n v="0"/>
    <n v="9277291.6199999992"/>
    <n v="0"/>
    <s v="-"/>
    <n v="0"/>
    <n v="1661921.19"/>
    <s v="16"/>
    <n v="265907.39039999997"/>
    <n v="0"/>
    <s v="-"/>
    <n v="0"/>
    <n v="0"/>
    <s v="-"/>
    <n v="0"/>
  </r>
  <r>
    <s v="147"/>
    <x v="17"/>
    <x v="0"/>
    <s v="011"/>
    <s v="Z1F0004616"/>
    <s v="0387"/>
    <s v="FC"/>
    <s v="00059976"/>
    <s v=""/>
    <s v=""/>
    <s v=""/>
    <s v=""/>
    <n v="0"/>
    <s v=""/>
    <s v="MEURYS"/>
    <s v="V110704564 "/>
    <n v="313425.79719999997"/>
    <n v="0"/>
    <n v="151999.99999999997"/>
    <n v="139160.17000000001"/>
    <s v="16"/>
    <n v="22265.627199999999"/>
    <n v="0"/>
    <s v="-"/>
    <n v="0"/>
    <n v="0"/>
    <s v="-"/>
    <n v="0"/>
    <n v="0"/>
    <s v="-"/>
    <n v="0"/>
  </r>
  <r>
    <s v="148"/>
    <x v="17"/>
    <x v="0"/>
    <s v="011"/>
    <s v="Z1F0004616"/>
    <s v="0387"/>
    <s v="FC"/>
    <s v="00059977-00060036"/>
    <s v=""/>
    <s v=""/>
    <s v=""/>
    <s v=""/>
    <n v="0"/>
    <s v=""/>
    <s v="VENTAS NO CONTRIBUYENTES"/>
    <s v=""/>
    <n v="25699140.189199992"/>
    <n v="0"/>
    <n v="22556125.559999991"/>
    <n v="0"/>
    <s v="-"/>
    <n v="0"/>
    <n v="2709495.37"/>
    <s v="16"/>
    <n v="433519.25920000003"/>
    <n v="0"/>
    <s v="-"/>
    <n v="0"/>
    <n v="0"/>
    <s v="-"/>
    <n v="0"/>
  </r>
  <r>
    <s v="149"/>
    <x v="17"/>
    <x v="0"/>
    <s v="012"/>
    <s v="Z1B8038506"/>
    <s v="1336"/>
    <s v="FC"/>
    <s v="00069087-00069104"/>
    <s v=""/>
    <s v=""/>
    <s v=""/>
    <s v=""/>
    <n v="0"/>
    <s v=""/>
    <s v="VENTAS NO CONTRIBUYENTES"/>
    <m/>
    <n v="12324889.941599999"/>
    <n v="0"/>
    <n v="2884751.35"/>
    <n v="0"/>
    <s v="-"/>
    <n v="0"/>
    <n v="8138050.5099999998"/>
    <s v="16"/>
    <n v="1302088.0815999999"/>
    <n v="0"/>
    <s v="-"/>
    <n v="0"/>
    <n v="0"/>
    <s v="-"/>
    <n v="0"/>
  </r>
  <r>
    <s v="150"/>
    <x v="17"/>
    <x v="0"/>
    <s v="013"/>
    <s v="Z1B8050578"/>
    <s v="1295"/>
    <s v="FC"/>
    <s v="00128241-00128276"/>
    <s v=""/>
    <s v=""/>
    <s v=""/>
    <s v=""/>
    <n v="0"/>
    <s v=""/>
    <s v="VENTAS NO CONTRIBUYENTES"/>
    <s v=""/>
    <n v="10928179.0244"/>
    <n v="0"/>
    <n v="9446023.4299999997"/>
    <n v="0"/>
    <s v="-"/>
    <n v="0"/>
    <n v="1277720.3400000001"/>
    <s v="16"/>
    <n v="204435.25440000001"/>
    <n v="0"/>
    <s v="-"/>
    <n v="0"/>
    <n v="0"/>
    <s v="-"/>
    <n v="0"/>
  </r>
  <r>
    <s v="151"/>
    <x v="17"/>
    <x v="0"/>
    <s v="014"/>
    <s v="Z1F0000338"/>
    <s v="1176"/>
    <s v="FC"/>
    <s v="00047742-00047753"/>
    <s v=""/>
    <s v=""/>
    <s v=""/>
    <s v=""/>
    <n v="0"/>
    <s v=""/>
    <s v="VENTAS NO CONTRIBUYENTES"/>
    <s v=""/>
    <n v="10599762.4224"/>
    <n v="0"/>
    <n v="4938916.1500000004"/>
    <n v="0"/>
    <s v="-"/>
    <n v="0"/>
    <n v="4880039.8899999997"/>
    <s v="-"/>
    <n v="780806.3824"/>
    <n v="0"/>
    <s v="-"/>
    <n v="0"/>
    <n v="0"/>
    <s v="-"/>
    <n v="0"/>
  </r>
  <r>
    <s v="152"/>
    <x v="17"/>
    <x v="0"/>
    <s v="015"/>
    <s v="Z1B8050356"/>
    <s v="1309"/>
    <s v="FC"/>
    <s v="00082733-00082741"/>
    <s v=""/>
    <s v=""/>
    <s v=""/>
    <s v=""/>
    <n v="0"/>
    <s v=""/>
    <s v="VENTAS NO CONTRIBUYENTES"/>
    <s v=""/>
    <n v="27496233.467599999"/>
    <n v="0"/>
    <n v="21690468.140000001"/>
    <n v="0"/>
    <s v="-"/>
    <n v="0"/>
    <n v="5004970.1100000003"/>
    <s v="-"/>
    <n v="800795.21760000009"/>
    <n v="0"/>
    <s v="-"/>
    <n v="0"/>
    <n v="0"/>
    <s v="-"/>
    <n v="0"/>
  </r>
  <r>
    <s v="153"/>
    <x v="18"/>
    <x v="0"/>
    <s v="001"/>
    <s v="Z1F0000700"/>
    <s v="1153"/>
    <s v="FC"/>
    <s v="00095493-00095531"/>
    <s v=""/>
    <s v=""/>
    <s v=""/>
    <s v=""/>
    <n v="0"/>
    <s v=""/>
    <s v="VENTAS NO CONTRIBUYENTES"/>
    <s v=""/>
    <n v="54792171.1448"/>
    <n v="0"/>
    <n v="35150631.189999998"/>
    <n v="0"/>
    <s v="-"/>
    <n v="0"/>
    <n v="16932362.030000001"/>
    <s v="16"/>
    <n v="2709177.9248000002"/>
    <n v="0"/>
    <s v="-"/>
    <n v="0"/>
    <n v="0"/>
    <s v="-"/>
    <n v="0"/>
  </r>
  <r>
    <s v="154"/>
    <x v="18"/>
    <x v="1"/>
    <s v="001"/>
    <s v="Z1F0017854"/>
    <s v="0067"/>
    <s v="FC"/>
    <s v="001003668-001003693"/>
    <s v=""/>
    <s v=""/>
    <s v=""/>
    <s v=""/>
    <n v="0"/>
    <s v=""/>
    <s v="VENTAS NO CONTRIBUYENTES"/>
    <s v=""/>
    <n v="95406785.657799989"/>
    <n v="0"/>
    <n v="66919461.682199985"/>
    <n v="0"/>
    <s v="-"/>
    <n v="0"/>
    <n v="24558037.910000008"/>
    <s v="16"/>
    <n v="3929286.0656000003"/>
    <n v="0"/>
    <s v="-"/>
    <n v="0"/>
    <n v="0"/>
    <s v="-"/>
    <n v="0"/>
  </r>
  <r>
    <s v="155"/>
    <x v="18"/>
    <x v="1"/>
    <s v="001"/>
    <s v="Z1F0017854"/>
    <s v="0067"/>
    <s v="FC"/>
    <s v="001003694"/>
    <s v=""/>
    <s v=""/>
    <s v=""/>
    <s v=""/>
    <n v="0"/>
    <s v=""/>
    <s v="LEON RIVAS Y ASOCIADOS C.A."/>
    <s v="J311038078"/>
    <n v="9748248.9433999993"/>
    <n v="0"/>
    <n v="4796174.7349999994"/>
    <n v="4269029.49"/>
    <s v="16"/>
    <n v="683044.71840000001"/>
    <n v="0"/>
    <s v="-"/>
    <n v="0"/>
    <n v="0"/>
    <s v="-"/>
    <n v="0"/>
    <n v="0"/>
    <s v="-"/>
    <n v="0"/>
  </r>
  <r>
    <s v="156"/>
    <x v="18"/>
    <x v="1"/>
    <s v="001"/>
    <s v="Z1F0017854"/>
    <s v="0067"/>
    <s v="FC"/>
    <s v="001003695-001003700"/>
    <s v=""/>
    <s v=""/>
    <s v=""/>
    <s v=""/>
    <n v="0"/>
    <s v=""/>
    <s v="VENTAS NO CONTRIBUYENTES"/>
    <s v=""/>
    <n v="11672264.8618"/>
    <n v="0"/>
    <n v="7359795.5250000004"/>
    <n v="0"/>
    <s v="-"/>
    <n v="0"/>
    <n v="3717645.98"/>
    <s v="16"/>
    <n v="594823.35680000007"/>
    <n v="0"/>
    <s v="-"/>
    <n v="0"/>
    <n v="0"/>
    <s v="-"/>
    <n v="0"/>
  </r>
  <r>
    <s v="157"/>
    <x v="18"/>
    <x v="0"/>
    <s v="002"/>
    <s v="Z1B8050002"/>
    <s v="1488"/>
    <s v="FC"/>
    <s v="00151651-00151701"/>
    <s v=""/>
    <s v=""/>
    <s v=""/>
    <s v=""/>
    <n v="0"/>
    <s v=""/>
    <s v="VENTAS NO CONTRIBUYENTES"/>
    <s v=""/>
    <n v="145239479.5192"/>
    <n v="0"/>
    <n v="102492861.68000001"/>
    <n v="0"/>
    <s v="-"/>
    <n v="0"/>
    <n v="36850532.619999997"/>
    <s v="-"/>
    <n v="5896085.2191999992"/>
    <n v="0"/>
    <s v="-"/>
    <n v="0"/>
    <n v="0"/>
    <s v="-"/>
    <n v="0"/>
  </r>
  <r>
    <s v="158"/>
    <x v="18"/>
    <x v="0"/>
    <s v="002"/>
    <s v="Z1B8050149"/>
    <s v="1415"/>
    <s v="FC"/>
    <s v="00187599-00187647"/>
    <s v=""/>
    <s v=""/>
    <s v=""/>
    <s v=""/>
    <n v="0"/>
    <s v=""/>
    <s v="VENTAS NO CONTRIBUYENTES"/>
    <s v=""/>
    <n v="13388010.98"/>
    <n v="0"/>
    <n v="13388010.98"/>
    <n v="0"/>
    <s v="-"/>
    <n v="0"/>
    <m/>
    <s v="16"/>
    <m/>
    <n v="0"/>
    <s v="-"/>
    <n v="0"/>
    <n v="0"/>
    <s v="-"/>
    <n v="0"/>
  </r>
  <r>
    <s v="159"/>
    <x v="18"/>
    <x v="2"/>
    <s v="002"/>
    <s v="Z1F0008858"/>
    <s v="0513"/>
    <s v="FC"/>
    <s v="00076361-00076440"/>
    <s v=""/>
    <s v=""/>
    <s v=""/>
    <s v=""/>
    <n v="0"/>
    <s v=""/>
    <s v="VENTAS NO CONTRIBUYENTES"/>
    <s v=""/>
    <n v="30969266.394099999"/>
    <n v="0"/>
    <n v="26934192.427700002"/>
    <n v="0"/>
    <s v="-"/>
    <n v="0"/>
    <n v="3478512.0399999996"/>
    <s v="16"/>
    <n v="556561.92639999988"/>
    <n v="0"/>
    <s v="-"/>
    <n v="0"/>
    <n v="0"/>
    <s v="-"/>
    <n v="0"/>
  </r>
  <r>
    <s v="160"/>
    <x v="18"/>
    <x v="1"/>
    <s v="003"/>
    <s v="Z1F0008965"/>
    <s v="0063"/>
    <s v="FC"/>
    <s v="003003031-003003079"/>
    <s v=""/>
    <s v=""/>
    <s v=""/>
    <s v=""/>
    <n v="0"/>
    <s v=""/>
    <s v="VENTAS NO CONTRIBUYENTES"/>
    <s v=""/>
    <n v="139304932.23980001"/>
    <n v="0"/>
    <n v="86951989.436200008"/>
    <n v="0"/>
    <s v="-"/>
    <n v="0"/>
    <n v="45131847.244500011"/>
    <s v="-"/>
    <n v="7221095.5591000002"/>
    <n v="0"/>
    <s v="-"/>
    <n v="0"/>
    <n v="0"/>
    <s v="-"/>
    <n v="0"/>
  </r>
  <r>
    <s v="161"/>
    <x v="18"/>
    <x v="0"/>
    <s v="003"/>
    <s v="Z1B8051199"/>
    <s v="1572"/>
    <s v="FC"/>
    <s v="00173015-00173045"/>
    <s v=""/>
    <s v=""/>
    <s v=""/>
    <s v=""/>
    <n v="0"/>
    <s v=""/>
    <s v="VENTAS NO CONTRIBUYENTES"/>
    <s v=""/>
    <n v="37270140.549999997"/>
    <n v="0"/>
    <n v="28339322.309999999"/>
    <n v="0"/>
    <s v="-"/>
    <n v="0"/>
    <n v="7698981.2400000002"/>
    <s v="16"/>
    <n v="1231837"/>
    <n v="0"/>
    <s v="-"/>
    <n v="0"/>
    <n v="0"/>
    <s v="-"/>
    <n v="0"/>
  </r>
  <r>
    <s v="162"/>
    <x v="18"/>
    <x v="0"/>
    <s v="003"/>
    <s v="Z1B8051199"/>
    <s v="1573"/>
    <s v="FC"/>
    <s v="00173045"/>
    <s v=""/>
    <s v=""/>
    <s v=""/>
    <s v=""/>
    <n v="0"/>
    <s v=""/>
    <s v="CAJA SIN ACTIVIDAD"/>
    <s v=""/>
    <n v="0"/>
    <n v="0"/>
    <n v="0"/>
    <n v="0"/>
    <s v="00"/>
    <n v="0"/>
    <n v="0"/>
    <s v="16"/>
    <n v="0"/>
    <n v="0"/>
    <s v="-"/>
    <n v="0"/>
    <n v="0"/>
    <s v="-"/>
    <n v="0"/>
  </r>
  <r>
    <s v="163"/>
    <x v="18"/>
    <x v="2"/>
    <s v="003"/>
    <s v="Z1F0008965"/>
    <s v="0508"/>
    <s v="FC"/>
    <s v="00075475-00075559"/>
    <s v=""/>
    <s v=""/>
    <s v=""/>
    <s v=""/>
    <n v="0"/>
    <s v=""/>
    <s v="VENTAS NO CONTRIBUYENTES"/>
    <s v=""/>
    <n v="36562953.658199988"/>
    <n v="0"/>
    <n v="32090781.077799987"/>
    <n v="0"/>
    <s v="-"/>
    <n v="0"/>
    <n v="3855321.19"/>
    <s v="-"/>
    <n v="616851.39039999992"/>
    <n v="0"/>
    <s v="-"/>
    <n v="0"/>
    <n v="0"/>
    <s v="-"/>
    <n v="0"/>
  </r>
  <r>
    <s v="164"/>
    <x v="18"/>
    <x v="1"/>
    <s v="004"/>
    <s v="Z1F0017963"/>
    <s v="0064"/>
    <s v="FC"/>
    <s v="004001739-004001782"/>
    <s v=""/>
    <s v=""/>
    <s v=""/>
    <s v=""/>
    <n v="0"/>
    <s v=""/>
    <s v="VENTAS NO CONTRIBUYENTES"/>
    <s v=""/>
    <n v="169425376.84420002"/>
    <n v="0"/>
    <n v="128259087.63820001"/>
    <n v="0"/>
    <s v="-"/>
    <n v="0"/>
    <n v="35488180.350000001"/>
    <s v="16"/>
    <n v="5678108.8560000015"/>
    <n v="0"/>
    <s v="-"/>
    <n v="0"/>
    <n v="0"/>
    <s v="-"/>
    <n v="0"/>
  </r>
  <r>
    <s v="165"/>
    <x v="18"/>
    <x v="0"/>
    <s v="004"/>
    <s v="Z1B8050937"/>
    <s v="1412"/>
    <s v="FC"/>
    <s v="00143339-00143436"/>
    <s v=""/>
    <s v=""/>
    <s v=""/>
    <s v=""/>
    <n v="0"/>
    <s v=""/>
    <s v="VENTAS NO CONTRIBUYENTES"/>
    <s v=""/>
    <n v="118254149.43679999"/>
    <n v="0"/>
    <n v="74705085.810000002"/>
    <n v="0"/>
    <s v="-"/>
    <n v="0"/>
    <n v="37542296.229999997"/>
    <s v="16"/>
    <n v="6006767.3967999993"/>
    <n v="0"/>
    <s v="-"/>
    <n v="0"/>
    <n v="0"/>
    <s v="-"/>
    <n v="0"/>
  </r>
  <r>
    <s v="166"/>
    <x v="18"/>
    <x v="1"/>
    <s v="005"/>
    <s v="Z1F0017998"/>
    <s v="0060"/>
    <s v="FC"/>
    <s v="005001960-005001984"/>
    <s v=""/>
    <s v=""/>
    <s v=""/>
    <s v=""/>
    <n v="0"/>
    <s v=""/>
    <s v="VENTAS NO CONTRIBUYENTES"/>
    <s v=""/>
    <n v="62683041.798400007"/>
    <n v="0"/>
    <n v="46305850.060000002"/>
    <n v="0"/>
    <s v="-"/>
    <n v="0"/>
    <n v="14118268.74"/>
    <s v="16"/>
    <n v="2258922.9983999999"/>
    <n v="0"/>
    <s v="-"/>
    <n v="0"/>
    <n v="0"/>
    <s v="-"/>
    <n v="0"/>
  </r>
  <r>
    <s v="167"/>
    <x v="18"/>
    <x v="0"/>
    <s v="005"/>
    <s v="Z1B8050363"/>
    <s v="1566"/>
    <s v="FC"/>
    <s v="00153458-00153494"/>
    <s v=""/>
    <s v=""/>
    <s v=""/>
    <s v=""/>
    <n v="0"/>
    <s v=""/>
    <s v="VENTAS NO CONTRIBUYENTES"/>
    <s v=""/>
    <n v="95995035.766000003"/>
    <n v="0"/>
    <n v="67434565.739999995"/>
    <n v="0"/>
    <s v="-"/>
    <n v="0"/>
    <n v="24621094.850000001"/>
    <s v="16"/>
    <n v="3939375.1760000004"/>
    <n v="0"/>
    <s v="-"/>
    <n v="0"/>
    <n v="0"/>
    <s v="-"/>
    <n v="0"/>
  </r>
  <r>
    <s v="168"/>
    <x v="18"/>
    <x v="0"/>
    <s v="006"/>
    <s v="Z1B8044815"/>
    <s v="1474"/>
    <s v="FC"/>
    <s v="00133339-00133380"/>
    <s v=""/>
    <s v=""/>
    <s v=""/>
    <s v=""/>
    <n v="0"/>
    <s v=""/>
    <s v="VENTAS NO CONTRIBUYENTES"/>
    <m/>
    <n v="66157152.011200003"/>
    <n v="0"/>
    <n v="44675065.82"/>
    <n v="0"/>
    <s v="-"/>
    <n v="0"/>
    <n v="18519039.82"/>
    <s v="-"/>
    <n v="2963046.3711999999"/>
    <n v="0"/>
    <s v="-"/>
    <n v="0"/>
    <n v="0"/>
    <s v="-"/>
    <n v="0"/>
  </r>
  <r>
    <s v="169"/>
    <x v="18"/>
    <x v="0"/>
    <s v="007"/>
    <s v="Z1B8050013"/>
    <s v="1532"/>
    <s v="FC"/>
    <s v="00160946-00160979"/>
    <s v=""/>
    <s v=""/>
    <s v=""/>
    <s v=""/>
    <n v="0"/>
    <s v=""/>
    <s v="VENTAS NO CONTRIBUYENTES"/>
    <s v=""/>
    <n v="86697651.140799999"/>
    <n v="0"/>
    <n v="59856908.340000004"/>
    <n v="0"/>
    <s v="-"/>
    <n v="0"/>
    <n v="23138571.379999999"/>
    <s v="16"/>
    <n v="3702171.4208"/>
    <n v="0"/>
    <s v="-"/>
    <n v="0"/>
    <n v="0"/>
    <s v="-"/>
    <n v="0"/>
  </r>
  <r>
    <s v="170"/>
    <x v="18"/>
    <x v="0"/>
    <s v="008"/>
    <s v="Z1B8050003"/>
    <s v="1488"/>
    <s v="FC"/>
    <s v="00160428-00160469"/>
    <s v=""/>
    <s v=""/>
    <s v=""/>
    <s v=""/>
    <n v="0"/>
    <s v=""/>
    <s v="VENTAS NO CONTRIBUYENTES"/>
    <s v=""/>
    <n v="49445078.602800004"/>
    <n v="0"/>
    <n v="34501986.060000002"/>
    <n v="0"/>
    <s v="-"/>
    <n v="0"/>
    <n v="12881976.33"/>
    <s v="-"/>
    <n v="2061116.2128000001"/>
    <n v="0"/>
    <s v="-"/>
    <n v="0"/>
    <n v="0"/>
    <s v="-"/>
    <n v="0"/>
  </r>
  <r>
    <s v="171"/>
    <x v="18"/>
    <x v="0"/>
    <s v="009"/>
    <s v="Z1B8014458"/>
    <s v="1483"/>
    <s v="FC"/>
    <s v="00166941-00166983"/>
    <s v=""/>
    <s v=""/>
    <s v=""/>
    <s v=""/>
    <n v="0"/>
    <s v=""/>
    <s v="VENTAS NO CONTRIBUYENTES"/>
    <s v=""/>
    <n v="87032836.028799996"/>
    <n v="0"/>
    <n v="55854970.619999997"/>
    <n v="0"/>
    <m/>
    <n v="0"/>
    <n v="26877470.18"/>
    <s v="16"/>
    <n v="4300395.2287999997"/>
    <n v="0"/>
    <s v="-"/>
    <n v="0"/>
    <n v="0"/>
    <s v="-"/>
    <n v="0"/>
  </r>
  <r>
    <s v="172"/>
    <x v="18"/>
    <x v="0"/>
    <s v="010"/>
    <s v="Z1F0000341"/>
    <s v="1007"/>
    <s v="FC"/>
    <s v="00066673-00066708"/>
    <s v=""/>
    <s v=""/>
    <s v=""/>
    <s v=""/>
    <n v="0"/>
    <s v=""/>
    <s v="VENTAS NO CONTRIBUYENTES"/>
    <m/>
    <n v="59790829.93"/>
    <n v="0"/>
    <n v="43111744.700000003"/>
    <n v="0"/>
    <s v="-"/>
    <n v="0"/>
    <n v="14378521.75"/>
    <s v="16"/>
    <n v="2300563.48"/>
    <n v="0"/>
    <s v="-"/>
    <n v="0"/>
    <n v="0"/>
    <s v="-"/>
    <n v="0"/>
  </r>
  <r>
    <s v="173"/>
    <x v="18"/>
    <x v="0"/>
    <s v="011"/>
    <s v="Z1F0004616"/>
    <s v="0388"/>
    <s v="FC"/>
    <s v="00060037-00060120"/>
    <s v=""/>
    <s v=""/>
    <s v=""/>
    <s v=""/>
    <n v="0"/>
    <s v=""/>
    <s v="VENTAS NO CONTRIBUYENTES"/>
    <s v=""/>
    <n v="38563418.919799969"/>
    <n v="0"/>
    <n v="32384570.540999971"/>
    <n v="0"/>
    <s v="-"/>
    <n v="0"/>
    <n v="5326593.43"/>
    <s v="-"/>
    <n v="852254.9487999999"/>
    <n v="0"/>
    <s v="-"/>
    <n v="0"/>
    <n v="0"/>
    <s v="-"/>
    <n v="0"/>
  </r>
  <r>
    <s v="174"/>
    <x v="18"/>
    <x v="0"/>
    <s v="012"/>
    <s v="Z1B8038506"/>
    <s v="1337"/>
    <s v="FC"/>
    <s v="00069105-00069115"/>
    <s v=""/>
    <s v=""/>
    <s v=""/>
    <s v=""/>
    <n v="0"/>
    <s v=""/>
    <s v="VENTAS NO CONTRIBUYENTES"/>
    <m/>
    <n v="3114758.5928000002"/>
    <n v="0"/>
    <n v="537978"/>
    <n v="0"/>
    <s v="-"/>
    <n v="0"/>
    <n v="2221362.58"/>
    <s v="16"/>
    <n v="355418.01280000003"/>
    <n v="0"/>
    <s v="-"/>
    <n v="0"/>
    <n v="0"/>
    <s v="-"/>
    <n v="0"/>
  </r>
  <r>
    <s v="175"/>
    <x v="18"/>
    <x v="0"/>
    <s v="013"/>
    <s v="Z1B8050578"/>
    <s v="1296"/>
    <s v="FC"/>
    <s v="00128277-00128311"/>
    <s v=""/>
    <s v=""/>
    <s v=""/>
    <s v=""/>
    <n v="0"/>
    <s v=""/>
    <s v="VENTAS NO CONTRIBUYENTES"/>
    <s v=""/>
    <n v="11788806.406400001"/>
    <n v="0"/>
    <n v="10713230.812000001"/>
    <n v="0"/>
    <s v="-"/>
    <n v="0"/>
    <n v="927220.34000000008"/>
    <s v="16"/>
    <n v="148355.25440000001"/>
    <n v="0"/>
    <s v="-"/>
    <n v="0"/>
    <n v="0"/>
    <s v="-"/>
    <n v="0"/>
  </r>
  <r>
    <s v="176"/>
    <x v="18"/>
    <x v="0"/>
    <s v="013"/>
    <s v="Z1B8050578"/>
    <s v="1296"/>
    <s v="NC"/>
    <s v=""/>
    <s v="00000020"/>
    <s v=""/>
    <s v="00128285"/>
    <s v="27/12/2018"/>
    <n v="3412.07"/>
    <s v="VEN"/>
    <s v="VICENTE AGUILAR"/>
    <s v="V9166910 "/>
    <n v="-84000"/>
    <n v="0"/>
    <n v="-84000"/>
    <n v="0"/>
    <s v="-"/>
    <n v="0"/>
    <n v="0"/>
    <s v="-"/>
    <n v="0"/>
    <n v="0"/>
    <s v="-"/>
    <n v="0"/>
    <n v="0"/>
    <s v="-"/>
    <n v="0"/>
  </r>
  <r>
    <s v="177"/>
    <x v="18"/>
    <x v="0"/>
    <s v="014"/>
    <s v="Z1F0000338"/>
    <s v="1177"/>
    <s v="FC"/>
    <s v="00047754-00047758"/>
    <s v=""/>
    <s v=""/>
    <s v=""/>
    <s v=""/>
    <n v="0"/>
    <s v=""/>
    <s v="VENTAS NO CONTRIBUYENTES"/>
    <s v=""/>
    <n v="8900694.0795999989"/>
    <n v="0"/>
    <n v="2781471.58"/>
    <n v="0"/>
    <s v="-"/>
    <n v="0"/>
    <n v="5275191.8099999996"/>
    <s v="-"/>
    <n v="844030.68959999993"/>
    <n v="0"/>
    <s v="-"/>
    <n v="0"/>
    <n v="0"/>
    <s v="-"/>
    <n v="0"/>
  </r>
  <r>
    <s v="178"/>
    <x v="18"/>
    <x v="0"/>
    <s v="015"/>
    <s v="Z1B8050356"/>
    <s v="1310"/>
    <s v="FC"/>
    <s v="00082742-00082774"/>
    <s v=""/>
    <s v=""/>
    <s v=""/>
    <s v=""/>
    <n v="0"/>
    <s v=""/>
    <s v="VENTAS NO CONTRIBUYENTES"/>
    <s v=""/>
    <n v="113210257.61400001"/>
    <n v="0"/>
    <n v="79017977.379999995"/>
    <n v="0"/>
    <s v="-"/>
    <n v="0"/>
    <n v="29476103.649999999"/>
    <s v="-"/>
    <n v="4716176.5839999998"/>
    <n v="0"/>
    <s v="-"/>
    <n v="0"/>
    <n v="0"/>
    <s v="-"/>
    <n v="0"/>
  </r>
  <r>
    <s v="179"/>
    <x v="19"/>
    <x v="0"/>
    <s v="001"/>
    <s v="Z1F0000700"/>
    <s v="1154"/>
    <s v="FC"/>
    <s v="00095532-00095606"/>
    <s v=""/>
    <s v=""/>
    <s v=""/>
    <s v=""/>
    <n v="0"/>
    <s v=""/>
    <s v="VENTAS NO CONTRIBUYENTES"/>
    <s v=""/>
    <n v="199124855.24599999"/>
    <n v="0"/>
    <n v="105663826.23"/>
    <n v="0"/>
    <s v="-"/>
    <n v="0"/>
    <n v="80569852.599999994"/>
    <s v="16"/>
    <n v="12891176.415999999"/>
    <n v="0"/>
    <s v="-"/>
    <n v="0"/>
    <n v="0"/>
    <s v="-"/>
    <n v="0"/>
  </r>
  <r>
    <s v="180"/>
    <x v="19"/>
    <x v="1"/>
    <s v="001"/>
    <s v="Z1F0017854"/>
    <s v="0068"/>
    <s v="FC"/>
    <s v="001003701-001003754"/>
    <s v=""/>
    <s v=""/>
    <s v=""/>
    <s v=""/>
    <n v="0"/>
    <s v=""/>
    <s v="VENTAS NO CONTRIBUYENTES"/>
    <s v=""/>
    <n v="179751811.18820006"/>
    <n v="0"/>
    <n v="132434226.02780005"/>
    <n v="0"/>
    <s v="-"/>
    <n v="0"/>
    <n v="40791021.690000005"/>
    <s v="-"/>
    <n v="6526563.4704"/>
    <n v="0"/>
    <s v="-"/>
    <n v="0"/>
    <n v="0"/>
    <s v="-"/>
    <n v="0"/>
  </r>
  <r>
    <s v="181"/>
    <x v="19"/>
    <x v="1"/>
    <s v="001"/>
    <s v="Z1F0017854"/>
    <s v="0068"/>
    <s v="FC"/>
    <s v="001003755"/>
    <s v=""/>
    <s v=""/>
    <s v=""/>
    <s v=""/>
    <n v="0"/>
    <s v=""/>
    <s v="INTEGRAMAX"/>
    <s v="J310642060"/>
    <n v="378128.74360000005"/>
    <n v="0"/>
    <n v="372096.5"/>
    <n v="5200.21"/>
    <s v="16"/>
    <n v="832.03359999999998"/>
    <n v="0"/>
    <s v="-"/>
    <n v="0"/>
    <n v="0"/>
    <s v="-"/>
    <n v="0"/>
    <n v="0"/>
    <s v="-"/>
    <n v="0"/>
  </r>
  <r>
    <s v="182"/>
    <x v="19"/>
    <x v="1"/>
    <s v="001"/>
    <s v="Z1F0017854"/>
    <s v="0068"/>
    <s v="FC"/>
    <s v="001003756-001003761"/>
    <s v=""/>
    <s v=""/>
    <s v=""/>
    <s v=""/>
    <n v="0"/>
    <s v=""/>
    <s v="VENTAS NO CONTRIBUYENTES"/>
    <s v=""/>
    <n v="9618732.7947999984"/>
    <n v="0"/>
    <n v="6688079.7599999998"/>
    <n v="0"/>
    <s v="-"/>
    <n v="0"/>
    <n v="2526425.0299999998"/>
    <s v="16"/>
    <n v="404228.0048"/>
    <n v="0"/>
    <s v="-"/>
    <n v="0"/>
    <n v="0"/>
    <s v="-"/>
    <n v="0"/>
  </r>
  <r>
    <s v="183"/>
    <x v="19"/>
    <x v="0"/>
    <s v="002"/>
    <s v="Z1B8050002"/>
    <s v="1489"/>
    <s v="FC"/>
    <s v="00151702-00151744"/>
    <s v=""/>
    <s v=""/>
    <s v=""/>
    <s v=""/>
    <n v="0"/>
    <s v=""/>
    <s v="VENTAS NO CONTRIBUYENTES"/>
    <s v=""/>
    <n v="131089365.21960001"/>
    <n v="0"/>
    <n v="86372622.590000004"/>
    <n v="0"/>
    <s v="-"/>
    <n v="0"/>
    <n v="38548916.060000002"/>
    <s v="-"/>
    <n v="6167826.5696"/>
    <n v="0"/>
    <s v="-"/>
    <n v="0"/>
    <n v="0"/>
    <s v="-"/>
    <n v="0"/>
  </r>
  <r>
    <s v="184"/>
    <x v="19"/>
    <x v="0"/>
    <s v="002"/>
    <s v="Z1B8050149"/>
    <s v="1416"/>
    <s v="FC"/>
    <s v="00187648-00187724"/>
    <s v=""/>
    <s v=""/>
    <s v=""/>
    <s v=""/>
    <n v="0"/>
    <s v=""/>
    <s v="VENTAS NO CONTRIBUYENTES"/>
    <s v=""/>
    <n v="32403677.760000002"/>
    <n v="0"/>
    <n v="32403677.760000002"/>
    <n v="0"/>
    <s v="-"/>
    <n v="0"/>
    <m/>
    <s v="-"/>
    <m/>
    <n v="0"/>
    <s v="-"/>
    <n v="0"/>
    <n v="0"/>
    <s v="-"/>
    <n v="0"/>
  </r>
  <r>
    <s v="185"/>
    <x v="19"/>
    <x v="2"/>
    <s v="002"/>
    <s v="Z1F0008858"/>
    <s v="0514"/>
    <s v="FC"/>
    <s v="00076441-00076535"/>
    <s v=""/>
    <s v=""/>
    <s v=""/>
    <s v=""/>
    <n v="0"/>
    <s v=""/>
    <s v="VENTAS NO CONTRIBUYENTES"/>
    <s v=""/>
    <n v="49051412.448699988"/>
    <n v="0"/>
    <n v="47000166.515099987"/>
    <n v="0"/>
    <s v="-"/>
    <n v="0"/>
    <n v="1768315.46"/>
    <s v="-"/>
    <n v="282930.47360000003"/>
    <n v="0"/>
    <s v="-"/>
    <n v="0"/>
    <n v="0"/>
    <s v="-"/>
    <n v="0"/>
  </r>
  <r>
    <s v="186"/>
    <x v="19"/>
    <x v="1"/>
    <s v="002"/>
    <s v="Z1F0017966"/>
    <s v="0068"/>
    <s v="FC"/>
    <s v="002001627-002001661"/>
    <s v=""/>
    <s v=""/>
    <s v=""/>
    <s v=""/>
    <n v="0"/>
    <s v=""/>
    <s v="VENTAS NO CONTRIBUYENTES"/>
    <s v=""/>
    <n v="124287857.77695"/>
    <n v="0"/>
    <n v="85009686.169999987"/>
    <n v="0"/>
    <s v="-"/>
    <n v="0"/>
    <n v="33860492.76465001"/>
    <s v="16"/>
    <n v="5417678.8422999997"/>
    <n v="0"/>
    <s v="-"/>
    <n v="0"/>
    <n v="0"/>
    <s v="-"/>
    <n v="0"/>
  </r>
  <r>
    <s v="187"/>
    <x v="19"/>
    <x v="0"/>
    <s v="003"/>
    <s v="Z1B8051199"/>
    <s v="1574"/>
    <s v="FC"/>
    <s v="00173046-00173120"/>
    <s v=""/>
    <s v=""/>
    <s v=""/>
    <s v=""/>
    <n v="0"/>
    <s v=""/>
    <s v="VENTAS NO CONTRIBUYENTES"/>
    <s v=""/>
    <n v="72913535.080000013"/>
    <n v="0"/>
    <n v="48298346.710000001"/>
    <n v="0"/>
    <s v="-"/>
    <n v="0"/>
    <n v="21219989.969999999"/>
    <s v="16"/>
    <n v="3395198.4"/>
    <n v="0"/>
    <s v="-"/>
    <n v="0"/>
    <n v="0"/>
    <s v="-"/>
    <n v="0"/>
  </r>
  <r>
    <s v="188"/>
    <x v="19"/>
    <x v="2"/>
    <s v="003"/>
    <s v="Z1F0008965"/>
    <s v="0509"/>
    <s v="FC"/>
    <s v="00075560-00075577"/>
    <s v=""/>
    <s v=""/>
    <s v=""/>
    <s v=""/>
    <n v="0"/>
    <s v=""/>
    <s v="VENTAS NO CONTRIBUYENTES"/>
    <s v=""/>
    <n v="8454630.9900000002"/>
    <n v="0"/>
    <n v="7368058.9900000002"/>
    <n v="0"/>
    <s v="-"/>
    <n v="0"/>
    <n v="936700"/>
    <s v="-"/>
    <n v="149872"/>
    <n v="0"/>
    <s v="-"/>
    <n v="0"/>
    <n v="0"/>
    <s v="-"/>
    <n v="0"/>
  </r>
  <r>
    <s v="189"/>
    <x v="19"/>
    <x v="2"/>
    <s v="003"/>
    <s v="Z1F0008965"/>
    <s v="0509"/>
    <s v="FC"/>
    <s v="00075578"/>
    <s v=""/>
    <s v=""/>
    <s v=""/>
    <s v=""/>
    <n v="0"/>
    <s v=""/>
    <s v="BAZAR JOMANLYZ"/>
    <s v="RIF J312162271"/>
    <n v="366700"/>
    <n v="0"/>
    <n v="366700"/>
    <n v="0"/>
    <s v="-"/>
    <n v="0"/>
    <n v="0"/>
    <s v="-"/>
    <n v="0"/>
    <n v="0"/>
    <s v="-"/>
    <n v="0"/>
    <n v="0"/>
    <s v="-"/>
    <n v="0"/>
  </r>
  <r>
    <s v="190"/>
    <x v="19"/>
    <x v="2"/>
    <s v="003"/>
    <s v="Z1F0008965"/>
    <s v="0509"/>
    <s v="FC"/>
    <s v="00075579-00075620"/>
    <s v=""/>
    <s v=""/>
    <s v=""/>
    <s v=""/>
    <n v="0"/>
    <s v=""/>
    <s v="VENTAS NO CONTRIBUYENTES"/>
    <s v=""/>
    <n v="22606653.375"/>
    <n v="0"/>
    <n v="21919005.375"/>
    <n v="0"/>
    <s v="-"/>
    <n v="0"/>
    <n v="592800"/>
    <s v="-"/>
    <n v="94848"/>
    <n v="0"/>
    <s v="-"/>
    <n v="0"/>
    <n v="0"/>
    <s v="-"/>
    <n v="0"/>
  </r>
  <r>
    <s v="191"/>
    <x v="19"/>
    <x v="1"/>
    <s v="003"/>
    <s v="Z1F0008965"/>
    <s v="0064"/>
    <s v="FC"/>
    <s v="003003080-003003143"/>
    <s v=""/>
    <s v=""/>
    <s v=""/>
    <s v=""/>
    <n v="0"/>
    <s v=""/>
    <s v="VENTAS NO CONTRIBUYENTES"/>
    <s v=""/>
    <n v="160607873.60519996"/>
    <n v="0"/>
    <n v="113131938.79499996"/>
    <n v="0"/>
    <s v="-"/>
    <n v="0"/>
    <n v="40927530.008800007"/>
    <s v="-"/>
    <n v="6548404.8014000012"/>
    <n v="0"/>
    <s v="-"/>
    <n v="0"/>
    <n v="0"/>
    <s v="-"/>
    <n v="0"/>
  </r>
  <r>
    <s v="192"/>
    <x v="19"/>
    <x v="0"/>
    <s v="004"/>
    <s v="Z1B8050937"/>
    <s v="1413"/>
    <s v="FC"/>
    <s v="00143437-00143485"/>
    <s v=""/>
    <s v=""/>
    <s v=""/>
    <s v=""/>
    <n v="0"/>
    <s v=""/>
    <s v="VENTAS NO CONTRIBUYENTES"/>
    <s v=""/>
    <n v="138509479.04080001"/>
    <n v="0"/>
    <n v="96899199.799999997"/>
    <n v="0"/>
    <s v="-"/>
    <n v="0"/>
    <n v="35870930.380000003"/>
    <s v="16"/>
    <n v="5739348.8608000008"/>
    <n v="0"/>
    <s v="-"/>
    <n v="0"/>
    <n v="0"/>
    <s v="-"/>
    <n v="0"/>
  </r>
  <r>
    <s v="193"/>
    <x v="19"/>
    <x v="1"/>
    <s v="004"/>
    <s v="Z1F0017963"/>
    <s v="0065"/>
    <s v="FC"/>
    <s v="004001783-004001823"/>
    <s v=""/>
    <s v=""/>
    <s v=""/>
    <s v=""/>
    <n v="0"/>
    <s v=""/>
    <s v="VENTAS NO CONTRIBUYENTES"/>
    <s v=""/>
    <n v="130504105.06140001"/>
    <n v="0"/>
    <n v="96667173.265000015"/>
    <n v="0"/>
    <s v="-"/>
    <n v="0"/>
    <n v="29169768.789999999"/>
    <s v="-"/>
    <n v="4667163.0064000003"/>
    <n v="0"/>
    <s v="-"/>
    <n v="0"/>
    <n v="0"/>
    <s v="-"/>
    <n v="0"/>
  </r>
  <r>
    <s v="194"/>
    <x v="19"/>
    <x v="1"/>
    <s v="005"/>
    <s v="Z1F0017998"/>
    <s v="0061"/>
    <s v="FC"/>
    <s v="005001985-005001994"/>
    <s v=""/>
    <s v=""/>
    <s v=""/>
    <s v=""/>
    <n v="0"/>
    <s v=""/>
    <s v="VENTAS NO CONTRIBUYENTES"/>
    <s v=""/>
    <n v="80501789.9912"/>
    <n v="0"/>
    <n v="59647388.210000001"/>
    <n v="0"/>
    <s v="-"/>
    <n v="0"/>
    <n v="17977932.57"/>
    <s v="16"/>
    <n v="2876469.2111999998"/>
    <n v="0"/>
    <s v="-"/>
    <n v="0"/>
    <n v="0"/>
    <s v="-"/>
    <n v="0"/>
  </r>
  <r>
    <s v="195"/>
    <x v="19"/>
    <x v="0"/>
    <s v="005"/>
    <s v="Z1B8050363"/>
    <s v="1567"/>
    <s v="FC"/>
    <s v="00153423-00153426"/>
    <s v=""/>
    <s v=""/>
    <s v=""/>
    <s v=""/>
    <n v="0"/>
    <s v=""/>
    <s v="VENTAS NO CONTRIBUYENTES"/>
    <s v=""/>
    <n v="135013128.60799998"/>
    <n v="0"/>
    <n v="96587368.459999993"/>
    <n v="0"/>
    <s v="-"/>
    <n v="0"/>
    <n v="33125655.300000001"/>
    <s v="16"/>
    <n v="5300104.8480000002"/>
    <n v="0"/>
    <s v="-"/>
    <n v="0"/>
    <n v="0"/>
    <s v="-"/>
    <n v="0"/>
  </r>
  <r>
    <s v="196"/>
    <x v="19"/>
    <x v="0"/>
    <s v="006"/>
    <s v="Z1B8044815"/>
    <s v="1475"/>
    <s v="FC"/>
    <s v="00133381-00133441"/>
    <s v=""/>
    <s v=""/>
    <s v=""/>
    <s v=""/>
    <n v="0"/>
    <s v=""/>
    <s v="VENTAS NO CONTRIBUYENTES"/>
    <m/>
    <n v="91254633.567200005"/>
    <n v="0"/>
    <n v="69066002.280000001"/>
    <n v="0"/>
    <s v="-"/>
    <n v="0"/>
    <n v="19128130.420000002"/>
    <s v="-"/>
    <n v="3060500.8672000002"/>
    <n v="0"/>
    <s v="-"/>
    <n v="0"/>
    <n v="0"/>
    <s v="-"/>
    <n v="0"/>
  </r>
  <r>
    <s v="197"/>
    <x v="19"/>
    <x v="0"/>
    <s v="007"/>
    <s v="Z1B8050013"/>
    <s v="1533"/>
    <s v="FC"/>
    <s v="00160980-00161017"/>
    <s v=""/>
    <s v=""/>
    <s v=""/>
    <s v=""/>
    <n v="0"/>
    <s v=""/>
    <s v="VENTAS NO CONTRIBUYENTES"/>
    <s v=""/>
    <n v="100446997.0272"/>
    <n v="0"/>
    <n v="78239132.069999993"/>
    <n v="0"/>
    <s v="-"/>
    <n v="0"/>
    <n v="19144711.170000002"/>
    <s v="16"/>
    <n v="3063153.7872000001"/>
    <n v="0"/>
    <s v="-"/>
    <n v="0"/>
    <n v="0"/>
    <s v="-"/>
    <n v="0"/>
  </r>
  <r>
    <s v="198"/>
    <x v="19"/>
    <x v="0"/>
    <s v="008"/>
    <s v="Z1B8050003"/>
    <s v="1489"/>
    <s v="FC"/>
    <s v="00160470-00160504"/>
    <s v=""/>
    <s v=""/>
    <s v=""/>
    <s v=""/>
    <n v="0"/>
    <s v=""/>
    <s v="VENTAS NO CONTRIBUYENTES"/>
    <s v=""/>
    <n v="73110178.522399992"/>
    <n v="0"/>
    <n v="57268247.149999999"/>
    <n v="0"/>
    <s v="-"/>
    <n v="0"/>
    <n v="13656837.390000001"/>
    <s v="-"/>
    <n v="2185093.9824000001"/>
    <n v="0"/>
    <s v="-"/>
    <n v="0"/>
    <n v="0"/>
    <s v="-"/>
    <n v="0"/>
  </r>
  <r>
    <s v="199"/>
    <x v="19"/>
    <x v="0"/>
    <s v="009"/>
    <s v="Z1B8014458"/>
    <s v="1484"/>
    <s v="FC"/>
    <s v="00166984-00167011"/>
    <s v=""/>
    <s v=""/>
    <s v=""/>
    <s v=""/>
    <n v="0"/>
    <s v=""/>
    <s v="VENTAS NO CONTRIBUYENTES"/>
    <s v=""/>
    <n v="106284913.48"/>
    <n v="0"/>
    <n v="71514248.010000005"/>
    <n v="0"/>
    <s v="-"/>
    <n v="0"/>
    <n v="29974711.609999999"/>
    <s v="16"/>
    <n v="4795953.8600000003"/>
    <n v="0"/>
    <s v="-"/>
    <n v="0"/>
    <n v="0"/>
    <s v="-"/>
    <n v="0"/>
  </r>
  <r>
    <s v="200"/>
    <x v="19"/>
    <x v="0"/>
    <s v="010"/>
    <s v="Z1F0000341"/>
    <s v="1008"/>
    <s v="FC"/>
    <s v="00066709-00066760"/>
    <s v=""/>
    <s v=""/>
    <s v=""/>
    <s v=""/>
    <n v="0"/>
    <s v=""/>
    <s v="VENTAS NO CONTRIBUYENTES"/>
    <m/>
    <n v="117311909.5492"/>
    <n v="0"/>
    <n v="84372441.819999993"/>
    <n v="0"/>
    <s v="-"/>
    <n v="0"/>
    <n v="28396092.870000001"/>
    <s v="16"/>
    <n v="4543374.8591999998"/>
    <n v="0"/>
    <s v="-"/>
    <n v="0"/>
    <n v="0"/>
    <s v="-"/>
    <n v="0"/>
  </r>
  <r>
    <s v="201"/>
    <x v="19"/>
    <x v="0"/>
    <s v="011"/>
    <s v="Z1F0004616"/>
    <s v="0389"/>
    <s v="FC"/>
    <s v="00060121-00060171"/>
    <s v=""/>
    <s v=""/>
    <s v=""/>
    <s v=""/>
    <n v="0"/>
    <s v=""/>
    <s v="VENTAS NO CONTRIBUYENTES"/>
    <s v=""/>
    <n v="23383508.132600002"/>
    <n v="0"/>
    <n v="21960800.728600003"/>
    <n v="0"/>
    <s v="-"/>
    <n v="0"/>
    <n v="1226471.8999999999"/>
    <s v="-"/>
    <n v="196235.50400000002"/>
    <n v="0"/>
    <s v="-"/>
    <n v="0"/>
    <n v="0"/>
    <s v="-"/>
    <n v="0"/>
  </r>
  <r>
    <s v="202"/>
    <x v="19"/>
    <x v="0"/>
    <s v="011"/>
    <s v="Z1F0004616"/>
    <s v="0389"/>
    <s v="FC"/>
    <s v="00060172"/>
    <s v=""/>
    <s v=""/>
    <s v=""/>
    <s v=""/>
    <n v="0"/>
    <s v=""/>
    <s v="MARYORI AMESTOY"/>
    <s v="V110406369"/>
    <n v="247973.14499999999"/>
    <n v="0"/>
    <n v="247973.14499999999"/>
    <n v="0"/>
    <s v="-"/>
    <n v="0"/>
    <n v="0"/>
    <s v="-"/>
    <n v="0"/>
    <n v="0"/>
    <s v="-"/>
    <n v="0"/>
    <n v="0"/>
    <s v="-"/>
    <n v="0"/>
  </r>
  <r>
    <s v="203"/>
    <x v="19"/>
    <x v="0"/>
    <s v="011"/>
    <s v="Z1F0004616"/>
    <s v="0389"/>
    <s v="FC"/>
    <s v="00060173-00060213"/>
    <s v=""/>
    <s v=""/>
    <s v=""/>
    <s v=""/>
    <n v="0"/>
    <s v=""/>
    <s v="VENTAS NO CONTRIBUYENTES"/>
    <s v=""/>
    <n v="21283989.176800001"/>
    <n v="0"/>
    <n v="20227207.16"/>
    <n v="0"/>
    <s v="-"/>
    <n v="0"/>
    <n v="911018.98"/>
    <s v="-"/>
    <n v="145763.0368"/>
    <n v="0"/>
    <s v="-"/>
    <n v="0"/>
    <n v="0"/>
    <s v="-"/>
    <n v="0"/>
  </r>
  <r>
    <s v="204"/>
    <x v="19"/>
    <x v="0"/>
    <s v="012"/>
    <s v="Z1B8038506"/>
    <s v="1338"/>
    <s v="FC"/>
    <s v="00069116-00069141"/>
    <s v=""/>
    <s v=""/>
    <s v=""/>
    <s v=""/>
    <n v="0"/>
    <s v=""/>
    <s v="VENTAS NO CONTRIBUYENTES"/>
    <m/>
    <n v="29932265.428399999"/>
    <n v="0"/>
    <n v="9744520.3800000008"/>
    <n v="0"/>
    <s v="-"/>
    <n v="0"/>
    <n v="17403228.489999998"/>
    <s v="16"/>
    <n v="2784516.5584"/>
    <n v="0"/>
    <s v="-"/>
    <n v="0"/>
    <n v="0"/>
    <s v="-"/>
    <n v="0"/>
  </r>
  <r>
    <s v="205"/>
    <x v="19"/>
    <x v="0"/>
    <s v="013"/>
    <s v="Z1B8050578"/>
    <s v="1297"/>
    <s v="FC"/>
    <s v="00128312-00128346"/>
    <s v=""/>
    <s v=""/>
    <s v=""/>
    <s v=""/>
    <n v="0"/>
    <s v=""/>
    <s v="VENTAS NO CONTRIBUYENTES"/>
    <s v=""/>
    <n v="15235651.955000004"/>
    <n v="0"/>
    <n v="13994799.955000004"/>
    <n v="0"/>
    <s v="-"/>
    <n v="0"/>
    <n v="1069700"/>
    <s v="-"/>
    <n v="171152"/>
    <n v="0"/>
    <s v="-"/>
    <n v="0"/>
    <n v="0"/>
    <s v="-"/>
    <n v="0"/>
  </r>
  <r>
    <s v="206"/>
    <x v="19"/>
    <x v="0"/>
    <s v="014"/>
    <s v="Z1F0000338"/>
    <s v="1178"/>
    <s v="FC"/>
    <s v="00047759-00047768"/>
    <s v=""/>
    <s v=""/>
    <s v=""/>
    <s v=""/>
    <n v="0"/>
    <s v=""/>
    <s v="VENTAS NO CONTRIBUYENTES"/>
    <s v=""/>
    <n v="6978748.6699999999"/>
    <n v="0"/>
    <n v="1682365.28"/>
    <n v="0"/>
    <s v="-"/>
    <n v="0"/>
    <n v="4565847.75"/>
    <s v="-"/>
    <n v="730535.64"/>
    <n v="0"/>
    <s v="-"/>
    <n v="0"/>
    <n v="0"/>
    <s v="-"/>
    <n v="0"/>
  </r>
  <r>
    <s v="207"/>
    <x v="19"/>
    <x v="0"/>
    <s v="015"/>
    <s v="Z1B8050356"/>
    <s v="1311"/>
    <s v="FC"/>
    <s v="00082775-00082802"/>
    <s v=""/>
    <s v=""/>
    <s v=""/>
    <s v=""/>
    <n v="0"/>
    <s v=""/>
    <s v="VENTAS NO CONTRIBUYENTES"/>
    <s v=""/>
    <n v="146336803.78840002"/>
    <n v="0"/>
    <n v="116450175.78"/>
    <n v="0"/>
    <s v="-"/>
    <n v="0"/>
    <n v="25764334.489999998"/>
    <s v="-"/>
    <n v="4122293.5183999999"/>
    <n v="0"/>
    <s v="-"/>
    <n v="0"/>
    <n v="0"/>
    <s v="-"/>
    <n v="0"/>
  </r>
  <r>
    <s v="208"/>
    <x v="20"/>
    <x v="0"/>
    <s v="001"/>
    <s v="Z1B8050003"/>
    <s v="1155"/>
    <s v="FC"/>
    <s v="00095607-00095663"/>
    <s v=""/>
    <s v=""/>
    <s v=""/>
    <s v=""/>
    <n v="0"/>
    <s v=""/>
    <s v="VENTAS NO CONTRIBUYENTES"/>
    <s v=""/>
    <n v="60906078.284400001"/>
    <n v="0"/>
    <n v="50597939.439999998"/>
    <n v="0"/>
    <s v="-"/>
    <n v="0"/>
    <n v="8886326.5899999999"/>
    <s v="16"/>
    <n v="1421812.2544"/>
    <n v="0"/>
    <s v="-"/>
    <n v="0"/>
    <n v="0"/>
    <s v="-"/>
    <n v="0"/>
  </r>
  <r>
    <s v="209"/>
    <x v="20"/>
    <x v="1"/>
    <s v="001"/>
    <s v="Z1F0017854"/>
    <s v="0069"/>
    <s v="FC"/>
    <s v="001003762-001003804"/>
    <s v=""/>
    <s v=""/>
    <s v=""/>
    <s v=""/>
    <n v="0"/>
    <s v=""/>
    <s v="VENTAS NO CONTRIBUYENTES"/>
    <s v=""/>
    <n v="127598075.96415001"/>
    <n v="0"/>
    <n v="95407659.789000005"/>
    <n v="0"/>
    <s v="-"/>
    <n v="0"/>
    <n v="27750358.771650001"/>
    <s v="16"/>
    <n v="4440057.4035000009"/>
    <n v="0"/>
    <s v="-"/>
    <n v="0"/>
    <n v="0"/>
    <s v="-"/>
    <n v="0"/>
  </r>
  <r>
    <s v="210"/>
    <x v="20"/>
    <x v="0"/>
    <s v="002"/>
    <s v="Z1B8050002"/>
    <s v="1490"/>
    <s v="FC"/>
    <s v="00151745-00151777"/>
    <s v=""/>
    <s v=""/>
    <s v=""/>
    <s v=""/>
    <n v="0"/>
    <s v=""/>
    <s v="VENTAS NO CONTRIBUYENTES"/>
    <s v=""/>
    <n v="51603857.203999996"/>
    <n v="0"/>
    <n v="35338680.100000001"/>
    <n v="0"/>
    <s v="-"/>
    <n v="0"/>
    <n v="14021704.4"/>
    <s v="-"/>
    <n v="2243472.7039999999"/>
    <n v="0"/>
    <s v="-"/>
    <n v="0"/>
    <n v="0"/>
    <s v="-"/>
    <n v="0"/>
  </r>
  <r>
    <s v="211"/>
    <x v="20"/>
    <x v="0"/>
    <s v="002"/>
    <s v="Z1B8050149"/>
    <s v="1417"/>
    <s v="FC"/>
    <s v="00187725-00187764"/>
    <s v=""/>
    <s v=""/>
    <s v=""/>
    <s v=""/>
    <n v="0"/>
    <s v=""/>
    <s v="VENTAS NO CONTRIBUYENTES"/>
    <s v=""/>
    <n v="16158610.93"/>
    <n v="0"/>
    <n v="16158610.93"/>
    <n v="0"/>
    <s v="-"/>
    <n v="0"/>
    <m/>
    <s v="-"/>
    <m/>
    <n v="0"/>
    <s v="-"/>
    <n v="0"/>
    <n v="0"/>
    <s v="-"/>
    <n v="0"/>
  </r>
  <r>
    <s v="212"/>
    <x v="20"/>
    <x v="2"/>
    <s v="002"/>
    <s v="Z1F0008858"/>
    <s v="0515"/>
    <s v="FC"/>
    <s v="00076536-00076592"/>
    <s v=""/>
    <s v=""/>
    <s v=""/>
    <s v=""/>
    <n v="0"/>
    <s v=""/>
    <s v="VENTAS NO CONTRIBUYENTES"/>
    <s v=""/>
    <n v="24951668.119999997"/>
    <n v="0"/>
    <n v="23907401.899999999"/>
    <n v="0"/>
    <s v="-"/>
    <n v="0"/>
    <n v="900229.5"/>
    <s v="-"/>
    <n v="144036.72"/>
    <n v="0"/>
    <s v="-"/>
    <n v="0"/>
    <n v="0"/>
    <s v="-"/>
    <n v="0"/>
  </r>
  <r>
    <s v="213"/>
    <x v="20"/>
    <x v="2"/>
    <s v="002"/>
    <s v="Z1F0008858"/>
    <s v="0515"/>
    <s v="FC"/>
    <s v="00076594"/>
    <s v=""/>
    <s v=""/>
    <s v=""/>
    <s v=""/>
    <n v="0"/>
    <s v=""/>
    <s v="FRANCISCO"/>
    <s v="V10282663 "/>
    <n v="291731.65999999997"/>
    <n v="0"/>
    <n v="291731.65999999997"/>
    <n v="0"/>
    <s v="-"/>
    <n v="0"/>
    <n v="0"/>
    <s v="-"/>
    <n v="0"/>
    <n v="0"/>
    <s v="-"/>
    <n v="0"/>
    <n v="0"/>
    <s v="-"/>
    <n v="0"/>
  </r>
  <r>
    <s v="214"/>
    <x v="20"/>
    <x v="2"/>
    <s v="002"/>
    <s v="Z1F0008858"/>
    <s v="0515"/>
    <s v="FC"/>
    <s v="002076362"/>
    <s v=""/>
    <s v=""/>
    <s v=""/>
    <s v=""/>
    <n v="0"/>
    <s v=""/>
    <s v="MISAEL MENDEZ"/>
    <s v="V645035"/>
    <n v="47500"/>
    <n v="0"/>
    <n v="47500"/>
    <n v="0"/>
    <s v="-"/>
    <n v="0"/>
    <n v="0"/>
    <s v="-"/>
    <n v="0"/>
    <n v="0"/>
    <s v="-"/>
    <n v="0"/>
    <n v="0"/>
    <s v="-"/>
    <n v="0"/>
  </r>
  <r>
    <s v="215"/>
    <x v="20"/>
    <x v="1"/>
    <s v="002"/>
    <s v="Z1F0017966"/>
    <s v="0069"/>
    <s v="FC"/>
    <s v="002001662-002001677"/>
    <s v=""/>
    <s v=""/>
    <s v=""/>
    <s v=""/>
    <n v="0"/>
    <s v=""/>
    <s v="VENTAS NO CONTRIBUYENTES"/>
    <s v=""/>
    <n v="81033890.047199979"/>
    <n v="0"/>
    <n v="62604343.449999973"/>
    <n v="0"/>
    <s v="-"/>
    <n v="0"/>
    <n v="15887540.170000002"/>
    <s v="-"/>
    <n v="2542006.4272000003"/>
    <n v="0"/>
    <s v="-"/>
    <n v="0"/>
    <n v="0"/>
    <s v="-"/>
    <n v="0"/>
  </r>
  <r>
    <s v="216"/>
    <x v="20"/>
    <x v="0"/>
    <s v="003"/>
    <s v="Z1B8050003"/>
    <s v="1575"/>
    <s v="FC"/>
    <s v="00173121-00173167"/>
    <s v=""/>
    <s v=""/>
    <s v=""/>
    <s v=""/>
    <n v="0"/>
    <s v=""/>
    <s v="VENTAS NO CONTRIBUYENTES"/>
    <s v=""/>
    <n v="87830631.178399995"/>
    <n v="0"/>
    <n v="59444555.390000001"/>
    <n v="0"/>
    <s v="-"/>
    <n v="0"/>
    <n v="24470754.989999998"/>
    <s v="16"/>
    <n v="3915320.7983999997"/>
    <n v="0"/>
    <s v="-"/>
    <n v="0"/>
    <n v="0"/>
    <s v="-"/>
    <n v="0"/>
  </r>
  <r>
    <s v="217"/>
    <x v="20"/>
    <x v="2"/>
    <s v="003"/>
    <s v="Z1F0008965"/>
    <s v="0510"/>
    <s v="FC"/>
    <s v="00075621-00075705"/>
    <s v=""/>
    <s v=""/>
    <s v=""/>
    <s v=""/>
    <n v="0"/>
    <s v=""/>
    <s v="VENTAS NO CONTRIBUYENTES"/>
    <s v=""/>
    <n v="33841612.247599997"/>
    <n v="0"/>
    <n v="31050239.449999999"/>
    <n v="0"/>
    <s v="-"/>
    <n v="0"/>
    <n v="2406355.86"/>
    <s v="16"/>
    <n v="385016.9376"/>
    <n v="0"/>
    <s v="-"/>
    <n v="0"/>
    <n v="0"/>
    <s v="-"/>
    <n v="0"/>
  </r>
  <r>
    <s v="218"/>
    <x v="20"/>
    <x v="1"/>
    <s v="003"/>
    <s v="Z1F0008965"/>
    <s v="0065"/>
    <s v="FC"/>
    <s v="003003144-003003168"/>
    <s v=""/>
    <s v=""/>
    <s v=""/>
    <s v=""/>
    <n v="0"/>
    <s v=""/>
    <s v="VENTAS NO CONTRIBUYENTES"/>
    <s v=""/>
    <n v="80062116.996000007"/>
    <n v="0"/>
    <n v="50450406.539999999"/>
    <n v="0"/>
    <s v="-"/>
    <n v="0"/>
    <n v="25527336.600000001"/>
    <s v="-"/>
    <n v="4084373.8560000001"/>
    <n v="0"/>
    <s v="-"/>
    <n v="0"/>
    <n v="0"/>
    <s v="-"/>
    <n v="0"/>
  </r>
  <r>
    <s v="219"/>
    <x v="20"/>
    <x v="0"/>
    <s v="004"/>
    <s v="Z1B8050003"/>
    <s v="1415"/>
    <s v="FC"/>
    <s v="00143486-00143518"/>
    <m/>
    <s v=""/>
    <s v=""/>
    <s v=""/>
    <n v="0"/>
    <s v=""/>
    <s v="VENTAS NO CONTRIBUYENTES"/>
    <s v=""/>
    <n v="69326918.228799999"/>
    <n v="0"/>
    <n v="48903590.590000004"/>
    <n v="0"/>
    <s v="-"/>
    <n v="0"/>
    <n v="17606316.93"/>
    <s v="16"/>
    <n v="2817010.7088000001"/>
    <n v="0"/>
    <s v="-"/>
    <n v="0"/>
    <n v="0"/>
    <s v="-"/>
    <n v="0"/>
  </r>
  <r>
    <s v="220"/>
    <x v="20"/>
    <x v="1"/>
    <s v="004"/>
    <s v="Z1F0017963"/>
    <s v="0066"/>
    <s v="FC"/>
    <s v="004001824-004001844"/>
    <s v=""/>
    <s v=""/>
    <s v=""/>
    <s v=""/>
    <n v="0"/>
    <s v=""/>
    <s v="VENTAS NO CONTRIBUYENTES"/>
    <s v=""/>
    <n v="73584160.714200005"/>
    <n v="0"/>
    <n v="54241298.32500001"/>
    <n v="0"/>
    <s v="-"/>
    <n v="0"/>
    <n v="16674881.369999999"/>
    <s v="16"/>
    <n v="2667981.0192"/>
    <n v="0"/>
    <s v="-"/>
    <n v="0"/>
    <n v="0"/>
    <s v="-"/>
    <n v="0"/>
  </r>
  <r>
    <s v="221"/>
    <x v="20"/>
    <x v="1"/>
    <s v="005"/>
    <s v="Z1F0017998"/>
    <s v="0062"/>
    <s v="FC"/>
    <s v="005001995-005002010"/>
    <s v=""/>
    <s v=""/>
    <s v=""/>
    <s v=""/>
    <n v="0"/>
    <s v=""/>
    <s v="VENTAS NO CONTRIBUYENTES"/>
    <s v=""/>
    <n v="57417995.927600011"/>
    <n v="0"/>
    <n v="41132939.080000013"/>
    <n v="0"/>
    <s v="-"/>
    <n v="0"/>
    <n v="14038842.110000003"/>
    <s v="16"/>
    <n v="2246214.7375999996"/>
    <n v="0"/>
    <s v="-"/>
    <n v="0"/>
    <n v="0"/>
    <s v="-"/>
    <n v="0"/>
  </r>
  <r>
    <s v="222"/>
    <x v="20"/>
    <x v="1"/>
    <s v="005"/>
    <s v="Z1F0017998"/>
    <s v="0062"/>
    <s v="FC"/>
    <s v="005002011"/>
    <s v=""/>
    <s v=""/>
    <s v=""/>
    <s v=""/>
    <n v="0"/>
    <s v=""/>
    <s v="LO MAXIMO RENTA CAR"/>
    <s v=" J295476659"/>
    <n v="9837521.0854000002"/>
    <n v="0"/>
    <n v="7695976.7149999999"/>
    <n v="1846158.94"/>
    <s v="16"/>
    <n v="295385.43040000001"/>
    <n v="0"/>
    <s v="-"/>
    <n v="0"/>
    <n v="0"/>
    <s v="-"/>
    <n v="0"/>
    <n v="0"/>
    <s v="-"/>
    <n v="0"/>
  </r>
  <r>
    <s v="223"/>
    <x v="20"/>
    <x v="1"/>
    <s v="005"/>
    <s v="Z1F0017998"/>
    <s v="0062"/>
    <s v="FC"/>
    <s v="005002012-005002031"/>
    <s v=""/>
    <s v=""/>
    <s v=""/>
    <s v=""/>
    <n v="0"/>
    <s v=""/>
    <s v="VENTAS NO CONTRIBUYENTES"/>
    <s v=""/>
    <n v="53787695.813600004"/>
    <n v="0"/>
    <n v="43814993.740000002"/>
    <n v="0"/>
    <s v="-"/>
    <n v="0"/>
    <n v="8597156.959999999"/>
    <s v="-"/>
    <n v="1375545.1135999998"/>
    <n v="0"/>
    <s v="-"/>
    <n v="0"/>
    <n v="0"/>
    <s v="-"/>
    <n v="0"/>
  </r>
  <r>
    <s v="224"/>
    <x v="20"/>
    <x v="0"/>
    <s v="005"/>
    <s v="Z1B8050003"/>
    <s v="1568"/>
    <s v="FC"/>
    <s v="00153427-00153575"/>
    <s v=""/>
    <s v=""/>
    <s v=""/>
    <s v=""/>
    <n v="0"/>
    <s v=""/>
    <s v="VENTAS NO CONTRIBUYENTES"/>
    <s v=""/>
    <n v="82595221.967999995"/>
    <n v="0"/>
    <n v="57681991.519999996"/>
    <n v="0"/>
    <s v="-"/>
    <n v="0"/>
    <n v="21476922.800000001"/>
    <s v="16"/>
    <n v="3436307.648"/>
    <n v="0"/>
    <s v="-"/>
    <n v="0"/>
    <n v="0"/>
    <s v="-"/>
    <n v="0"/>
  </r>
  <r>
    <s v="225"/>
    <x v="20"/>
    <x v="0"/>
    <s v="006"/>
    <s v="Z1B8050003"/>
    <s v="1476"/>
    <s v="FC"/>
    <s v="00133442-00133504"/>
    <s v=""/>
    <s v=""/>
    <s v=""/>
    <s v=""/>
    <n v="0"/>
    <s v=""/>
    <s v="VENTAS NO CONTRIBUYENTES"/>
    <m/>
    <n v="75181990.4164"/>
    <n v="0"/>
    <n v="56553381.009999998"/>
    <n v="0"/>
    <s v="-"/>
    <n v="0"/>
    <n v="16059146.039999999"/>
    <s v="-"/>
    <n v="2569463.3663999997"/>
    <n v="0"/>
    <s v="-"/>
    <n v="0"/>
    <n v="0"/>
    <s v="-"/>
    <n v="0"/>
  </r>
  <r>
    <s v="226"/>
    <x v="20"/>
    <x v="0"/>
    <s v="007"/>
    <s v="Z1B8050003"/>
    <s v="1534"/>
    <s v="FC"/>
    <s v="00161018-00161065"/>
    <s v=""/>
    <s v=""/>
    <s v=""/>
    <s v=""/>
    <n v="0"/>
    <s v=""/>
    <s v="VENTAS NO CONTRIBUYENTES"/>
    <s v=""/>
    <n v="109966068.06680001"/>
    <n v="0"/>
    <n v="78866996.760000005"/>
    <n v="0"/>
    <s v="-"/>
    <n v="0"/>
    <n v="26809544.23"/>
    <s v="16"/>
    <n v="4289527.0767999999"/>
    <n v="0"/>
    <s v="-"/>
    <n v="0"/>
    <n v="0"/>
    <s v="-"/>
    <n v="0"/>
  </r>
  <r>
    <s v="227"/>
    <x v="20"/>
    <x v="0"/>
    <s v="009"/>
    <s v="Z1B8014458"/>
    <s v="1485"/>
    <s v="FC"/>
    <s v="00167012-00167049"/>
    <s v=""/>
    <s v=""/>
    <s v=""/>
    <s v=""/>
    <n v="0"/>
    <s v=""/>
    <s v="VENTAS NO CONTRIBUYENTES"/>
    <s v=""/>
    <n v="37205687.652400002"/>
    <n v="0"/>
    <n v="29889769.039999999"/>
    <n v="0"/>
    <s v="-"/>
    <n v="0"/>
    <n v="6306826.3899999997"/>
    <s v="16"/>
    <n v="1009092.2224"/>
    <n v="0"/>
    <s v="-"/>
    <n v="0"/>
    <n v="0"/>
    <s v="-"/>
    <n v="0"/>
  </r>
  <r>
    <s v="228"/>
    <x v="20"/>
    <x v="0"/>
    <s v="010"/>
    <s v="Z1F0000341"/>
    <s v="1009"/>
    <s v="FC"/>
    <s v="00066761-00066782"/>
    <s v=""/>
    <s v=""/>
    <s v=""/>
    <s v=""/>
    <n v="0"/>
    <s v=""/>
    <s v="VENTAS NO CONTRIBUYENTES"/>
    <m/>
    <n v="46897122.348800004"/>
    <n v="0"/>
    <n v="27051228.210000001"/>
    <n v="0"/>
    <s v="-"/>
    <n v="0"/>
    <n v="17108529.43"/>
    <s v="16"/>
    <n v="2737364.7088000001"/>
    <n v="0"/>
    <s v="-"/>
    <n v="0"/>
    <n v="0"/>
    <s v="-"/>
    <n v="0"/>
  </r>
  <r>
    <s v="229"/>
    <x v="20"/>
    <x v="0"/>
    <s v="011"/>
    <s v="Z1F0004616"/>
    <s v="0390"/>
    <s v="FC"/>
    <s v="00060214-00060290"/>
    <s v=""/>
    <s v=""/>
    <s v=""/>
    <s v=""/>
    <n v="0"/>
    <s v=""/>
    <s v="VENTAS NO CONTRIBUYENTES"/>
    <s v=""/>
    <n v="32839555.334999993"/>
    <n v="0"/>
    <n v="30794243.334999993"/>
    <n v="0"/>
    <s v="-"/>
    <n v="0"/>
    <n v="1763200"/>
    <s v="-"/>
    <n v="282112"/>
    <n v="0"/>
    <s v="-"/>
    <n v="0"/>
    <n v="0"/>
    <s v="-"/>
    <n v="0"/>
  </r>
  <r>
    <s v="230"/>
    <x v="20"/>
    <x v="0"/>
    <s v="011"/>
    <s v="Z1F0004616"/>
    <s v="0390"/>
    <s v="NC"/>
    <s v=""/>
    <s v="00000068"/>
    <s v=""/>
    <s v="00060242"/>
    <s v="14/10/2019"/>
    <n v="93369.18"/>
    <s v="VEN"/>
    <s v="ERLINDA SOSA"/>
    <s v="V5019763 "/>
    <n v="-236249.685"/>
    <n v="0"/>
    <n v="-236249.685"/>
    <n v="0"/>
    <s v="-"/>
    <n v="0"/>
    <n v="0"/>
    <s v="-"/>
    <n v="0"/>
    <n v="0"/>
    <s v="-"/>
    <n v="0"/>
    <n v="0"/>
    <s v="-"/>
    <n v="0"/>
  </r>
  <r>
    <s v="231"/>
    <x v="20"/>
    <x v="0"/>
    <s v="012"/>
    <s v="Z1B8038506"/>
    <s v="1339"/>
    <s v="FC"/>
    <s v="00069142-00069163"/>
    <s v=""/>
    <s v=""/>
    <s v=""/>
    <s v=""/>
    <n v="0"/>
    <s v=""/>
    <s v="VENTAS NO CONTRIBUYENTES"/>
    <m/>
    <n v="6327848.9751999993"/>
    <n v="0"/>
    <n v="749360"/>
    <n v="0"/>
    <s v="-"/>
    <n v="0"/>
    <n v="4809042.22"/>
    <s v="16"/>
    <n v="769446.75520000001"/>
    <n v="0"/>
    <s v="-"/>
    <n v="0"/>
    <n v="0"/>
    <s v="-"/>
    <n v="0"/>
  </r>
  <r>
    <s v="232"/>
    <x v="20"/>
    <x v="0"/>
    <s v="013"/>
    <s v="Z1B8050578"/>
    <s v="1298"/>
    <s v="FC"/>
    <s v="00128347-00128405"/>
    <s v=""/>
    <s v=""/>
    <s v=""/>
    <s v=""/>
    <n v="0"/>
    <s v=""/>
    <s v="VENTAS NO CONTRIBUYENTES"/>
    <s v=""/>
    <n v="25468255.840599999"/>
    <n v="0"/>
    <n v="22813019.424999997"/>
    <n v="0"/>
    <s v="-"/>
    <n v="0"/>
    <n v="2288996.91"/>
    <s v="-"/>
    <n v="366239.50560000003"/>
    <n v="0"/>
    <s v="-"/>
    <n v="0"/>
    <n v="0"/>
    <s v="-"/>
    <n v="0"/>
  </r>
  <r>
    <s v="233"/>
    <x v="20"/>
    <x v="0"/>
    <s v="014"/>
    <s v="Z1F0000338"/>
    <s v="1179"/>
    <s v="FC"/>
    <s v="00047769-00047773"/>
    <s v=""/>
    <s v=""/>
    <s v=""/>
    <s v=""/>
    <n v="0"/>
    <s v=""/>
    <s v="VENTAS NO CONTRIBUYENTES"/>
    <s v=""/>
    <n v="2130610.9671999998"/>
    <n v="0"/>
    <n v="1397838.48"/>
    <n v="0"/>
    <s v="-"/>
    <n v="0"/>
    <n v="631700.42000000004"/>
    <s v="-"/>
    <n v="101072.0672"/>
    <n v="0"/>
    <s v="-"/>
    <n v="0"/>
    <n v="0"/>
    <s v="-"/>
    <n v="0"/>
  </r>
  <r>
    <s v="234"/>
    <x v="20"/>
    <x v="0"/>
    <s v="015"/>
    <s v="Z1B8050356"/>
    <s v="1312"/>
    <s v="FC"/>
    <s v="00082803-00082827"/>
    <s v=""/>
    <s v=""/>
    <s v=""/>
    <s v=""/>
    <n v="0"/>
    <s v=""/>
    <s v="VENTAS NO CONTRIBUYENTES"/>
    <s v=""/>
    <n v="47571991.582000002"/>
    <n v="0"/>
    <n v="34946742.170000002"/>
    <n v="0"/>
    <s v="-"/>
    <n v="0"/>
    <n v="10883835.699999999"/>
    <s v="-"/>
    <n v="1741413.7119999998"/>
    <n v="0"/>
    <s v="-"/>
    <n v="0"/>
    <n v="0"/>
    <s v="-"/>
    <n v="0"/>
  </r>
  <r>
    <n v="1"/>
    <x v="14"/>
    <x v="0"/>
    <s v="012"/>
    <s v="Z1F0017998"/>
    <s v="1333"/>
    <s v="FC"/>
    <s v="00069057-00069069"/>
    <s v=""/>
    <s v=""/>
    <s v=""/>
    <s v=""/>
    <n v="0"/>
    <s v=""/>
    <s v="VENTAS NO CONTRIBUYENTES"/>
    <s v=""/>
    <n v="-3969951.2431999999"/>
    <n v="0"/>
    <n v="-145600"/>
    <n v="0"/>
    <s v="-"/>
    <n v="0"/>
    <n v="-3296854.52"/>
    <s v="16"/>
    <n v="-527496.72320000001"/>
    <n v="0"/>
    <s v="-"/>
    <n v="0"/>
    <n v="0"/>
    <s v="-"/>
    <n v="0"/>
  </r>
  <r>
    <n v="2"/>
    <x v="20"/>
    <x v="0"/>
    <s v="008"/>
    <s v="Z1B8050003"/>
    <s v="1490"/>
    <s v="FC"/>
    <s v="00160505-00160543"/>
    <s v=""/>
    <s v=""/>
    <s v=""/>
    <s v=""/>
    <n v="0"/>
    <s v=""/>
    <s v="VENTAS NO CONTRIBUYENTES"/>
    <s v=""/>
    <n v="73544810.927599996"/>
    <n v="0"/>
    <n v="55593285.609999999"/>
    <n v="0"/>
    <s v="-"/>
    <n v="0"/>
    <n v="15475452.859999999"/>
    <s v="-"/>
    <n v="2476072.4575999998"/>
    <n v="0"/>
    <s v="-"/>
    <n v="0"/>
    <n v="0"/>
    <s v="-"/>
    <n v="0"/>
  </r>
  <r>
    <n v="3"/>
    <x v="21"/>
    <x v="1"/>
    <s v="001"/>
    <s v="Z1F0017854"/>
    <s v="0070"/>
    <s v="FC"/>
    <s v="001003805-001003820"/>
    <s v=""/>
    <s v=""/>
    <s v=""/>
    <s v=""/>
    <n v="0"/>
    <s v=""/>
    <s v="VENTAS NO CONTRIBUYENTES"/>
    <s v=""/>
    <n v="74654140.477400005"/>
    <n v="0"/>
    <n v="52615365.564999998"/>
    <n v="0"/>
    <s v="-"/>
    <n v="0"/>
    <n v="18998943.890000001"/>
    <s v="-"/>
    <n v="3039831.0224000001"/>
    <n v="0"/>
    <s v="-"/>
    <n v="0"/>
    <n v="0"/>
    <s v="-"/>
    <n v="0"/>
  </r>
  <r>
    <n v="4"/>
    <x v="21"/>
    <x v="1"/>
    <s v="001"/>
    <s v="Z1F0017854"/>
    <s v="0070"/>
    <s v="FC"/>
    <s v="00003822-00003840"/>
    <s v=""/>
    <s v=""/>
    <s v=""/>
    <s v=""/>
    <n v="0"/>
    <s v=""/>
    <s v="VENTAS NO CONTRIBUYENTES"/>
    <s v=""/>
    <n v="33934903.526001997"/>
    <n v="0"/>
    <n v="26958517.309799995"/>
    <n v="0"/>
    <s v="-"/>
    <n v="0"/>
    <n v="6014126.0484499997"/>
    <s v="-"/>
    <n v="962260.16775199992"/>
    <n v="0"/>
    <s v="-"/>
    <n v="0"/>
    <n v="0"/>
    <s v="-"/>
    <n v="0"/>
  </r>
  <r>
    <n v="5"/>
    <x v="21"/>
    <x v="0"/>
    <s v="001"/>
    <s v="Z1F0000700"/>
    <s v="1156"/>
    <s v="FC"/>
    <s v="00095664-00095706"/>
    <s v=""/>
    <s v=""/>
    <s v=""/>
    <s v=""/>
    <n v="0"/>
    <s v=""/>
    <s v="VENTAS NO CONTRIBUYENTES"/>
    <s v=""/>
    <n v="51701767.534800008"/>
    <n v="0"/>
    <n v="40219315.520000003"/>
    <n v="0"/>
    <s v="-"/>
    <n v="0"/>
    <n v="9898665.5299999993"/>
    <s v="-"/>
    <n v="1583786.4848"/>
    <n v="0"/>
    <s v="-"/>
    <n v="0"/>
    <n v="0"/>
    <s v="-"/>
    <n v="0"/>
  </r>
  <r>
    <n v="6"/>
    <x v="21"/>
    <x v="0"/>
    <s v="002"/>
    <s v="Z1B8050002"/>
    <s v="1491"/>
    <s v="FC"/>
    <s v="00151778-00151806"/>
    <s v=""/>
    <s v=""/>
    <s v=""/>
    <s v=""/>
    <n v="0"/>
    <s v=""/>
    <s v="VENTAS NO CONTRIBUYENTES"/>
    <s v=""/>
    <n v="55712059.001999997"/>
    <n v="0"/>
    <n v="41702256.210000001"/>
    <n v="0"/>
    <s v="-"/>
    <n v="0"/>
    <n v="12077416.199999999"/>
    <s v="-"/>
    <n v="1932386.5919999999"/>
    <n v="0"/>
    <s v="-"/>
    <n v="0"/>
    <n v="0"/>
    <s v="-"/>
    <n v="0"/>
  </r>
  <r>
    <n v="7"/>
    <x v="21"/>
    <x v="0"/>
    <s v="002"/>
    <s v="Z1B8050149"/>
    <s v="1418"/>
    <s v="FC"/>
    <s v="00187765-00187800"/>
    <s v=""/>
    <s v=""/>
    <s v=""/>
    <s v=""/>
    <n v="0"/>
    <s v=""/>
    <s v="VENTAS NO CONTRIBUYENTES"/>
    <s v=""/>
    <n v="11514838.880000001"/>
    <n v="0"/>
    <n v="11514838.880000001"/>
    <n v="0"/>
    <s v="-"/>
    <n v="0"/>
    <n v="0"/>
    <s v="-"/>
    <n v="0"/>
    <n v="0"/>
    <s v="-"/>
    <n v="0"/>
    <n v="0"/>
    <s v="-"/>
    <n v="0"/>
  </r>
  <r>
    <n v="8"/>
    <x v="21"/>
    <x v="2"/>
    <s v="002"/>
    <s v="Z1F0008858"/>
    <s v="0516"/>
    <s v="FC"/>
    <s v="00076595-00076666"/>
    <s v=""/>
    <s v=""/>
    <s v=""/>
    <s v=""/>
    <n v="0"/>
    <s v=""/>
    <s v="VENTAS NO CONTRIBUYENTES"/>
    <s v=""/>
    <n v="30651811.264999993"/>
    <n v="0"/>
    <n v="27447195.264999993"/>
    <n v="0"/>
    <s v="-"/>
    <n v="0"/>
    <n v="2762600"/>
    <s v="16"/>
    <n v="442016"/>
    <n v="0"/>
    <s v="-"/>
    <n v="0"/>
    <n v="0"/>
    <s v="-"/>
    <n v="0"/>
  </r>
  <r>
    <n v="9"/>
    <x v="21"/>
    <x v="1"/>
    <s v="003"/>
    <s v="Z1F0017848"/>
    <s v="0066"/>
    <s v="FC"/>
    <s v="003003169-003003188"/>
    <s v=""/>
    <s v=""/>
    <s v=""/>
    <s v=""/>
    <n v="0"/>
    <s v=""/>
    <s v="VENTAS NO CONTRIBUYENTES"/>
    <s v=""/>
    <n v="83893025.462200016"/>
    <n v="0"/>
    <n v="54551531.415000007"/>
    <n v="0"/>
    <s v="-"/>
    <n v="0"/>
    <n v="25294391.420000006"/>
    <s v="16"/>
    <n v="4047102.6272000009"/>
    <n v="0"/>
    <s v="-"/>
    <n v="0"/>
    <n v="0"/>
    <s v="-"/>
    <n v="0"/>
  </r>
  <r>
    <n v="10"/>
    <x v="21"/>
    <x v="1"/>
    <s v="003"/>
    <s v="Z1F0017848"/>
    <s v="0066"/>
    <s v="FC"/>
    <s v="003003189"/>
    <s v=""/>
    <s v=""/>
    <s v=""/>
    <s v=""/>
    <n v="0"/>
    <s v=""/>
    <s v="MOTEL PANORAMA"/>
    <s v="J000532214"/>
    <n v="1830476.1643999999"/>
    <n v="0"/>
    <n v="1100607.83"/>
    <n v="629196.84"/>
    <s v="16"/>
    <n v="100671.4944"/>
    <n v="0"/>
    <s v="-"/>
    <n v="0"/>
    <n v="0"/>
    <s v="-"/>
    <n v="0"/>
    <n v="0"/>
    <s v="-"/>
    <n v="0"/>
  </r>
  <r>
    <n v="11"/>
    <x v="21"/>
    <x v="1"/>
    <s v="003"/>
    <s v="Z1F0017848"/>
    <s v="0066"/>
    <s v="FC"/>
    <s v="003003190-003003212"/>
    <s v=""/>
    <s v=""/>
    <s v=""/>
    <s v=""/>
    <n v="0"/>
    <s v=""/>
    <s v="VENTAS NO CONTRIBUYENTES"/>
    <s v=""/>
    <n v="48318274.828000009"/>
    <n v="0"/>
    <n v="38990972.89320001"/>
    <n v="0"/>
    <s v="-"/>
    <n v="0"/>
    <n v="8040777.5299999993"/>
    <s v="16"/>
    <n v="1286524.4047999999"/>
    <n v="0"/>
    <s v="-"/>
    <n v="0"/>
    <n v="0"/>
    <s v="-"/>
    <n v="0"/>
  </r>
  <r>
    <n v="12"/>
    <x v="21"/>
    <x v="1"/>
    <s v="003"/>
    <s v="Z1F0017848"/>
    <s v="0066"/>
    <s v="FC"/>
    <s v="00003213"/>
    <s v=""/>
    <s v=""/>
    <s v=""/>
    <s v=""/>
    <n v="0"/>
    <s v=""/>
    <s v="JOSE CAMACHO"/>
    <s v="V9418600"/>
    <n v="3363559.1972000003"/>
    <n v="0"/>
    <n v="2951058.0700000003"/>
    <n v="0"/>
    <s v="-"/>
    <n v="0"/>
    <n v="355604.42"/>
    <s v="16"/>
    <n v="56896.707199999997"/>
    <n v="0"/>
    <s v="-"/>
    <n v="0"/>
    <n v="0"/>
    <s v="-"/>
    <n v="0"/>
  </r>
  <r>
    <n v="13"/>
    <x v="21"/>
    <x v="0"/>
    <s v="003"/>
    <s v="Z1B8051199"/>
    <s v="1576"/>
    <s v="FC"/>
    <s v="00173168-00173217"/>
    <s v=""/>
    <s v=""/>
    <s v=""/>
    <s v=""/>
    <n v="0"/>
    <s v=""/>
    <s v="VENTAS NO CONTRIBUYENTES"/>
    <s v=""/>
    <n v="55519647.651599996"/>
    <n v="0"/>
    <n v="42242602.579999998"/>
    <n v="0"/>
    <s v="-"/>
    <n v="0"/>
    <n v="11445728.51"/>
    <s v="-"/>
    <n v="1831316.5615999999"/>
    <n v="0"/>
    <s v="-"/>
    <n v="0"/>
    <n v="0"/>
    <s v="-"/>
    <n v="0"/>
  </r>
  <r>
    <n v="14"/>
    <x v="21"/>
    <x v="2"/>
    <s v="003"/>
    <s v="Z1F0008965"/>
    <s v="0511"/>
    <s v="FC"/>
    <s v="00075706-00075790"/>
    <s v=""/>
    <s v=""/>
    <s v=""/>
    <s v=""/>
    <n v="0"/>
    <s v=""/>
    <s v="VENTAS NO CONTRIBUYENTES"/>
    <s v=""/>
    <n v="32855541.55399999"/>
    <n v="0"/>
    <n v="30574401.55399999"/>
    <n v="0"/>
    <s v="-"/>
    <n v="0"/>
    <n v="1966500"/>
    <s v="-"/>
    <n v="314640"/>
    <n v="0"/>
    <s v="-"/>
    <n v="0"/>
    <n v="0"/>
    <s v="-"/>
    <n v="0"/>
  </r>
  <r>
    <n v="15"/>
    <x v="21"/>
    <x v="1"/>
    <s v="004"/>
    <s v="Z1F0017963"/>
    <s v="0067"/>
    <s v="FC"/>
    <s v="004001845-004001851"/>
    <s v=""/>
    <s v=""/>
    <s v=""/>
    <s v=""/>
    <n v="0"/>
    <s v=""/>
    <s v="VENTAS NO CONTRIBUYENTES"/>
    <s v=""/>
    <n v="17348451.447000001"/>
    <n v="0"/>
    <n v="13926017.375"/>
    <n v="0"/>
    <s v="-"/>
    <n v="0"/>
    <n v="2950374.2"/>
    <s v="16"/>
    <n v="472059.87200000003"/>
    <n v="0"/>
    <s v="-"/>
    <n v="0"/>
    <n v="0"/>
    <s v="-"/>
    <n v="0"/>
  </r>
  <r>
    <n v="16"/>
    <x v="21"/>
    <x v="0"/>
    <s v="004"/>
    <s v="Z1B8050937"/>
    <s v="1416"/>
    <s v="FC"/>
    <s v="00143519-00143554"/>
    <s v=""/>
    <s v=""/>
    <s v=""/>
    <s v=""/>
    <n v="0"/>
    <s v=""/>
    <s v="VENTAS NO CONTRIBUYENTES"/>
    <s v=""/>
    <n v="62796317.3596"/>
    <n v="0"/>
    <n v="49045517.5"/>
    <n v="0"/>
    <s v="-"/>
    <n v="0"/>
    <n v="11854137.810000001"/>
    <s v="-"/>
    <n v="1896662.0496"/>
    <n v="0"/>
    <s v="-"/>
    <n v="0"/>
    <n v="0"/>
    <s v="-"/>
    <n v="0"/>
  </r>
  <r>
    <n v="17"/>
    <x v="21"/>
    <x v="1"/>
    <s v="005"/>
    <s v="Z1F0017998"/>
    <s v="0063"/>
    <s v="FC"/>
    <s v="005002032-005002066"/>
    <s v=""/>
    <s v=""/>
    <s v=""/>
    <s v=""/>
    <n v="0"/>
    <s v=""/>
    <s v="VENTAS NO CONTRIBUYENTES"/>
    <s v=""/>
    <n v="81862185.868850008"/>
    <n v="0"/>
    <n v="60667036.035000011"/>
    <n v="0"/>
    <s v="-"/>
    <n v="0"/>
    <n v="18271680.891250003"/>
    <s v="16"/>
    <n v="2923468.9426000006"/>
    <n v="0"/>
    <s v="-"/>
    <n v="0"/>
    <n v="0"/>
    <s v="-"/>
    <n v="0"/>
  </r>
  <r>
    <n v="18"/>
    <x v="21"/>
    <x v="1"/>
    <s v="005"/>
    <s v="Z1F0017998"/>
    <s v="0063"/>
    <s v="FC"/>
    <s v="00002067-00002069"/>
    <s v=""/>
    <s v=""/>
    <s v=""/>
    <s v=""/>
    <n v="0"/>
    <s v=""/>
    <s v="VENTAS NO CONTRIBUYENTES"/>
    <s v=""/>
    <n v="20020038.497399997"/>
    <n v="0"/>
    <n v="15906152.356199998"/>
    <n v="0"/>
    <s v="-"/>
    <n v="0"/>
    <n v="3546453.5700000003"/>
    <s v="-"/>
    <n v="567432.57120000001"/>
    <n v="0"/>
    <s v="-"/>
    <n v="0"/>
    <n v="0"/>
    <s v="-"/>
    <n v="0"/>
  </r>
  <r>
    <n v="19"/>
    <x v="21"/>
    <x v="0"/>
    <s v="005"/>
    <s v="Z1B8050363"/>
    <s v="1569"/>
    <s v="FC"/>
    <s v="00153576-00153599"/>
    <s v=""/>
    <s v=""/>
    <s v=""/>
    <s v=""/>
    <n v="0"/>
    <s v=""/>
    <s v="VENTAS NO CONTRIBUYENTES"/>
    <s v=""/>
    <n v="36441758.875200003"/>
    <n v="0"/>
    <n v="31033843.260000002"/>
    <n v="0"/>
    <s v="-"/>
    <n v="0"/>
    <n v="4661996.22"/>
    <s v="-"/>
    <n v="745919.39520000003"/>
    <n v="0"/>
    <s v="-"/>
    <n v="0"/>
    <n v="0"/>
    <s v="-"/>
    <n v="0"/>
  </r>
  <r>
    <n v="20"/>
    <x v="21"/>
    <x v="0"/>
    <s v="006"/>
    <s v="Z1B8044815"/>
    <s v="1477"/>
    <s v="FC"/>
    <s v="00133505-00133533"/>
    <s v=""/>
    <s v=""/>
    <s v=""/>
    <s v=""/>
    <n v="0"/>
    <s v=""/>
    <s v="VENTAS NO CONTRIBUYENTES"/>
    <s v=""/>
    <n v="112761509.31279999"/>
    <n v="0"/>
    <n v="90135333.959999993"/>
    <n v="0"/>
    <s v="-"/>
    <n v="0"/>
    <n v="19505323.579999998"/>
    <s v="-"/>
    <n v="3120851.7727999999"/>
    <n v="0"/>
    <s v="-"/>
    <n v="0"/>
    <n v="0"/>
    <s v="-"/>
    <n v="0"/>
  </r>
  <r>
    <n v="21"/>
    <x v="21"/>
    <x v="0"/>
    <s v="007"/>
    <s v="Z1B8050013"/>
    <s v="1535"/>
    <s v="FC"/>
    <s v="00161066-00161111"/>
    <s v=""/>
    <s v=""/>
    <s v=""/>
    <s v=""/>
    <n v="0"/>
    <s v=""/>
    <s v="VENTAS NO CONTRIBUYENTES"/>
    <s v=""/>
    <n v="79809715.893999994"/>
    <n v="0"/>
    <n v="55290169.32"/>
    <n v="0"/>
    <s v="-"/>
    <n v="0"/>
    <n v="21137540.149999999"/>
    <s v="-"/>
    <n v="3382006.4239999996"/>
    <n v="0"/>
    <s v="-"/>
    <n v="0"/>
    <n v="0"/>
    <s v="-"/>
    <n v="0"/>
  </r>
  <r>
    <n v="22"/>
    <x v="21"/>
    <x v="0"/>
    <s v="008"/>
    <s v="Z1B8050003"/>
    <s v="1491"/>
    <s v="FC"/>
    <s v="00160544-00160579"/>
    <s v=""/>
    <s v=""/>
    <s v=""/>
    <s v=""/>
    <n v="0"/>
    <s v=""/>
    <s v="VENTAS NO CONTRIBUYENTES"/>
    <s v=""/>
    <n v="84669920.793600008"/>
    <n v="0"/>
    <n v="65713482.43"/>
    <n v="0"/>
    <s v="-"/>
    <n v="0"/>
    <n v="16341757.210000001"/>
    <s v="-"/>
    <n v="2614681.1536000003"/>
    <n v="0"/>
    <s v="-"/>
    <n v="0"/>
    <n v="0"/>
    <s v="-"/>
    <n v="0"/>
  </r>
  <r>
    <n v="23"/>
    <x v="21"/>
    <x v="0"/>
    <s v="009"/>
    <s v="Z1B8014458"/>
    <s v="1486"/>
    <s v="FC"/>
    <s v="00167050-00167086"/>
    <s v=""/>
    <s v=""/>
    <s v=""/>
    <s v=""/>
    <n v="0"/>
    <s v=""/>
    <s v="VENTAS NO CONTRIBUYENTES"/>
    <s v=""/>
    <n v="80376714.966000006"/>
    <n v="0"/>
    <n v="61060804.039999999"/>
    <n v="0"/>
    <s v="-"/>
    <n v="0"/>
    <n v="16651647.35"/>
    <s v="-"/>
    <n v="2664263.5759999999"/>
    <n v="0"/>
    <s v="-"/>
    <n v="0"/>
    <n v="0"/>
    <s v="-"/>
    <n v="0"/>
  </r>
  <r>
    <n v="24"/>
    <x v="21"/>
    <x v="0"/>
    <s v="010"/>
    <s v="Z1F0000341"/>
    <s v="1010"/>
    <s v="FC"/>
    <s v="00066783-00066601"/>
    <s v=""/>
    <s v=""/>
    <s v=""/>
    <s v=""/>
    <n v="0"/>
    <s v=""/>
    <s v="VENTAS NO CONTRIBUYENTES"/>
    <s v=""/>
    <n v="35307310.924000002"/>
    <n v="0"/>
    <n v="26800960.57"/>
    <n v="0"/>
    <s v="-"/>
    <n v="0"/>
    <n v="7333060.6500000004"/>
    <s v="-"/>
    <n v="1173289.7040000001"/>
    <n v="0"/>
    <s v="-"/>
    <n v="0"/>
    <n v="0"/>
    <s v="-"/>
    <n v="0"/>
  </r>
  <r>
    <n v="25"/>
    <x v="21"/>
    <x v="0"/>
    <s v="011"/>
    <s v="Z1F0004616"/>
    <s v="0391"/>
    <s v="FC"/>
    <s v="00060291-00060337"/>
    <s v=""/>
    <s v=""/>
    <s v=""/>
    <s v=""/>
    <n v="0"/>
    <s v=""/>
    <s v="VENTAS NO CONTRIBUYENTES"/>
    <s v=""/>
    <n v="27590603.492199995"/>
    <n v="0"/>
    <n v="24742987.734999992"/>
    <n v="0"/>
    <s v="-"/>
    <n v="0"/>
    <n v="2454841.17"/>
    <s v="-"/>
    <n v="392774.58720000001"/>
    <n v="0"/>
    <s v="-"/>
    <n v="0"/>
    <n v="0"/>
    <s v="-"/>
    <n v="0"/>
  </r>
  <r>
    <n v="26"/>
    <x v="21"/>
    <x v="0"/>
    <s v="011"/>
    <s v="Z1F0004616"/>
    <s v="0391"/>
    <s v="FC"/>
    <s v="00060338"/>
    <s v=""/>
    <s v=""/>
    <s v=""/>
    <s v=""/>
    <n v="0"/>
    <s v=""/>
    <s v="MANGOS BAES"/>
    <s v="J 401329020"/>
    <n v="513401.83"/>
    <n v="0"/>
    <n v="513401.83"/>
    <n v="0"/>
    <s v="-"/>
    <n v="0"/>
    <n v="0"/>
    <s v="-"/>
    <n v="0"/>
    <n v="0"/>
    <s v="-"/>
    <n v="0"/>
    <n v="0"/>
    <s v="-"/>
    <n v="0"/>
  </r>
  <r>
    <n v="27"/>
    <x v="21"/>
    <x v="0"/>
    <s v="011"/>
    <s v="Z1F0004616"/>
    <s v="0391"/>
    <s v="FC"/>
    <s v="00060339-00060384"/>
    <s v=""/>
    <s v=""/>
    <s v=""/>
    <s v=""/>
    <n v="0"/>
    <s v=""/>
    <s v="VENTAS NO CONTRIBUYENTES"/>
    <s v=""/>
    <n v="21021898.920000002"/>
    <n v="0"/>
    <n v="19507750.920000002"/>
    <n v="0"/>
    <s v="-"/>
    <n v="0"/>
    <n v="1305300"/>
    <s v="-"/>
    <n v="208848"/>
    <n v="0"/>
    <s v="-"/>
    <n v="0"/>
    <n v="0"/>
    <s v="-"/>
    <n v="0"/>
  </r>
  <r>
    <n v="28"/>
    <x v="21"/>
    <x v="0"/>
    <s v="012"/>
    <s v="Z1B8038506"/>
    <s v="1341"/>
    <s v="FC"/>
    <s v="00069174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n v="29"/>
    <x v="21"/>
    <x v="0"/>
    <s v="012"/>
    <s v="Z1B8038506"/>
    <s v="1340"/>
    <s v="FC"/>
    <s v="00069164-00069174"/>
    <s v=""/>
    <s v=""/>
    <s v=""/>
    <s v=""/>
    <n v="0"/>
    <s v=""/>
    <s v="VENTAS NO CONTRIBUYENTES"/>
    <s v=""/>
    <n v="2935139.66"/>
    <n v="0"/>
    <n v="1376911.66"/>
    <n v="0"/>
    <s v="-"/>
    <n v="0"/>
    <n v="1343300"/>
    <s v="-"/>
    <n v="214928"/>
    <n v="0"/>
    <s v="-"/>
    <n v="0"/>
    <n v="0"/>
    <s v="-"/>
    <n v="0"/>
  </r>
  <r>
    <n v="30"/>
    <x v="21"/>
    <x v="0"/>
    <s v="013"/>
    <s v="Z1B8050578"/>
    <s v="1299"/>
    <s v="FC"/>
    <s v="00128406-00128463"/>
    <s v=""/>
    <s v=""/>
    <s v=""/>
    <s v=""/>
    <n v="0"/>
    <s v=""/>
    <s v="VENTAS NO CONTRIBUYENTES"/>
    <s v=""/>
    <n v="32384844.425000001"/>
    <n v="0"/>
    <n v="28704164.425000001"/>
    <n v="0"/>
    <s v="-"/>
    <n v="0"/>
    <n v="3173000"/>
    <s v="-"/>
    <n v="507680"/>
    <n v="0"/>
    <s v="-"/>
    <n v="0"/>
    <n v="0"/>
    <s v="-"/>
    <n v="0"/>
  </r>
  <r>
    <n v="31"/>
    <x v="21"/>
    <x v="0"/>
    <s v="014"/>
    <s v="Z1F0000338"/>
    <s v="1180"/>
    <s v="FC"/>
    <s v="00047773-00047776"/>
    <s v=""/>
    <s v=""/>
    <s v=""/>
    <s v=""/>
    <n v="0"/>
    <s v=""/>
    <s v="VENTAS NO CONTRIBUYENTES"/>
    <s v=""/>
    <n v="774764"/>
    <n v="0"/>
    <n v="0"/>
    <n v="0"/>
    <s v="-"/>
    <n v="0"/>
    <n v="667900"/>
    <s v="-"/>
    <n v="106864"/>
    <n v="0"/>
    <s v="-"/>
    <n v="0"/>
    <n v="0"/>
    <s v="-"/>
    <n v="0"/>
  </r>
  <r>
    <n v="32"/>
    <x v="21"/>
    <x v="0"/>
    <s v="015"/>
    <s v="Z1B8050356"/>
    <s v="1313"/>
    <s v="FC"/>
    <s v="00082828-00082835"/>
    <s v=""/>
    <s v=""/>
    <s v=""/>
    <s v=""/>
    <n v="0"/>
    <s v=""/>
    <s v="VENTAS NO CONTRIBUYENTES"/>
    <s v=""/>
    <n v="35843771.460800007"/>
    <n v="0"/>
    <n v="29411760.390000001"/>
    <n v="0"/>
    <s v="-"/>
    <n v="0"/>
    <n v="5544837.1299999999"/>
    <s v="-"/>
    <n v="887173.94079999998"/>
    <n v="0"/>
    <s v="-"/>
    <n v="0"/>
    <n v="0"/>
    <s v="-"/>
    <n v="0"/>
  </r>
  <r>
    <n v="33"/>
    <x v="22"/>
    <x v="1"/>
    <s v="001"/>
    <s v="Z1F0017854"/>
    <s v="0071"/>
    <s v="FC"/>
    <s v="001003840-001003849"/>
    <s v=""/>
    <s v=""/>
    <s v=""/>
    <s v=""/>
    <n v="0"/>
    <s v=""/>
    <s v="VENTAS NO CONTRIBUYENTES"/>
    <s v=""/>
    <n v="48445222.676400006"/>
    <n v="0"/>
    <n v="34663036.592400007"/>
    <n v="0"/>
    <s v="-"/>
    <n v="0"/>
    <n v="11881194.9"/>
    <s v="16"/>
    <n v="1900991.1840000001"/>
    <n v="0"/>
    <s v="-"/>
    <n v="0"/>
    <n v="0"/>
    <s v="-"/>
    <n v="0"/>
  </r>
  <r>
    <n v="34"/>
    <x v="22"/>
    <x v="1"/>
    <s v="001"/>
    <s v="Z1F0017854"/>
    <s v="0071"/>
    <s v="FC"/>
    <s v="00003851-00003878"/>
    <s v=""/>
    <s v=""/>
    <s v=""/>
    <s v=""/>
    <n v="0"/>
    <s v=""/>
    <s v="VENTAS NO CONTRIBUYENTES"/>
    <s v=""/>
    <n v="47221042.104400009"/>
    <n v="0"/>
    <n v="33662216.410000004"/>
    <n v="0"/>
    <s v="-"/>
    <n v="0"/>
    <n v="11688642.840000002"/>
    <s v="16"/>
    <n v="1870182.8544000003"/>
    <n v="0"/>
    <s v="-"/>
    <n v="0"/>
    <n v="0"/>
    <s v="-"/>
    <n v="0"/>
  </r>
  <r>
    <n v="35"/>
    <x v="22"/>
    <x v="0"/>
    <s v="001"/>
    <s v="Z1F0000700"/>
    <s v="1157"/>
    <s v="FC"/>
    <s v="00095707-00095749"/>
    <s v=""/>
    <s v=""/>
    <s v=""/>
    <s v=""/>
    <n v="0"/>
    <s v=""/>
    <s v="VENTAS NO CONTRIBUYENTES"/>
    <s v=""/>
    <n v="85038467.488399997"/>
    <n v="0"/>
    <n v="61469259.219999999"/>
    <n v="0"/>
    <s v="-"/>
    <n v="0"/>
    <n v="20318282.989999998"/>
    <s v="-"/>
    <n v="3250925.2783999997"/>
    <n v="0"/>
    <s v="-"/>
    <n v="0"/>
    <n v="0"/>
    <s v="-"/>
    <n v="0"/>
  </r>
  <r>
    <n v="36"/>
    <x v="22"/>
    <x v="1"/>
    <s v="002"/>
    <s v="Z1F0017966"/>
    <s v="0071"/>
    <s v="FC"/>
    <s v="002001678-002001686"/>
    <s v=""/>
    <s v=""/>
    <s v=""/>
    <s v=""/>
    <n v="0"/>
    <s v=""/>
    <s v="VENTAS NO CONTRIBUYENTES"/>
    <s v=""/>
    <n v="62164873.945025995"/>
    <n v="0"/>
    <n v="36489767.717799999"/>
    <n v="0"/>
    <s v="-"/>
    <n v="0"/>
    <n v="22133712.264849998"/>
    <s v="16"/>
    <n v="3541393.9623759999"/>
    <n v="0"/>
    <s v="-"/>
    <n v="0"/>
    <n v="0"/>
    <s v="-"/>
    <n v="0"/>
  </r>
  <r>
    <n v="37"/>
    <x v="22"/>
    <x v="1"/>
    <s v="002"/>
    <s v="Z1F0017966"/>
    <s v="0071"/>
    <s v="FC"/>
    <s v="00001686-00001691"/>
    <s v=""/>
    <s v=""/>
    <s v=""/>
    <s v=""/>
    <n v="0"/>
    <s v=""/>
    <s v="VENTAS NO CONTRIBUYENTES"/>
    <s v=""/>
    <n v="6850162.6786000011"/>
    <n v="0"/>
    <n v="4075143.4450000012"/>
    <n v="0"/>
    <s v="-"/>
    <n v="0"/>
    <n v="2392257.96"/>
    <s v="16"/>
    <n v="382761.27360000001"/>
    <n v="0"/>
    <s v="-"/>
    <n v="0"/>
    <n v="0"/>
    <s v="-"/>
    <n v="0"/>
  </r>
  <r>
    <n v="38"/>
    <x v="22"/>
    <x v="1"/>
    <s v="002"/>
    <s v="Z1F0017966"/>
    <s v="0071"/>
    <s v="FC"/>
    <s v="00001692"/>
    <s v=""/>
    <s v=""/>
    <s v=""/>
    <s v=""/>
    <n v="0"/>
    <s v=""/>
    <s v="GUIFEL CAFE"/>
    <s v="J406087882"/>
    <n v="6253245.8064000001"/>
    <n v="0"/>
    <n v="549731.66000000015"/>
    <n v="4916822.54"/>
    <s v="16"/>
    <n v="786691.60640000005"/>
    <n v="0"/>
    <s v="-"/>
    <n v="0"/>
    <n v="0"/>
    <s v="-"/>
    <n v="0"/>
    <n v="0"/>
    <s v="-"/>
    <n v="0"/>
  </r>
  <r>
    <n v="39"/>
    <x v="22"/>
    <x v="1"/>
    <s v="002"/>
    <s v="Z1F0017966"/>
    <s v="0071"/>
    <s v="FC"/>
    <s v="00001693-00001697"/>
    <s v=""/>
    <s v=""/>
    <s v=""/>
    <s v=""/>
    <n v="0"/>
    <s v=""/>
    <s v="VENTAS NO CONTRIBUYENTES"/>
    <s v=""/>
    <n v="16488002.478800001"/>
    <n v="0"/>
    <n v="11319178.860000001"/>
    <n v="0"/>
    <s v="-"/>
    <n v="0"/>
    <n v="4455882.43"/>
    <s v="16"/>
    <n v="712941.1888"/>
    <n v="0"/>
    <s v="-"/>
    <n v="0"/>
    <n v="0"/>
    <s v="-"/>
    <n v="0"/>
  </r>
  <r>
    <n v="40"/>
    <x v="22"/>
    <x v="1"/>
    <s v="002"/>
    <s v="Z1F0017966"/>
    <s v="0071"/>
    <s v="FC"/>
    <s v="00001698"/>
    <s v=""/>
    <s v=""/>
    <s v=""/>
    <s v=""/>
    <n v="0"/>
    <s v=""/>
    <s v="CORPORACION LENOTRE GOURMET C.A"/>
    <s v="J317391004"/>
    <n v="4490768.9743999997"/>
    <n v="0"/>
    <n v="4466640"/>
    <n v="20800.84"/>
    <s v="16"/>
    <n v="3328.1343999999999"/>
    <n v="0"/>
    <s v="-"/>
    <n v="0"/>
    <n v="0"/>
    <s v="-"/>
    <n v="0"/>
    <n v="0"/>
    <s v="-"/>
    <n v="0"/>
  </r>
  <r>
    <n v="41"/>
    <x v="22"/>
    <x v="1"/>
    <s v="002"/>
    <s v="Z1F0017966"/>
    <s v="0071"/>
    <s v="FC"/>
    <s v="00001699-00001708"/>
    <s v=""/>
    <s v=""/>
    <s v=""/>
    <s v=""/>
    <n v="0"/>
    <s v=""/>
    <s v="VENTAS NO CONTRIBUYENTES"/>
    <s v=""/>
    <n v="15176458.157599999"/>
    <n v="0"/>
    <n v="11678270.842399998"/>
    <n v="0"/>
    <s v="-"/>
    <n v="0"/>
    <n v="3015678.72"/>
    <s v="-"/>
    <n v="482508.59520000004"/>
    <n v="0"/>
    <s v="-"/>
    <n v="0"/>
    <n v="0"/>
    <s v="-"/>
    <n v="0"/>
  </r>
  <r>
    <n v="42"/>
    <x v="22"/>
    <x v="0"/>
    <s v="002"/>
    <s v="Z1B8050002"/>
    <s v="1492"/>
    <s v="FC"/>
    <s v="00151807-00151844"/>
    <s v=""/>
    <s v=""/>
    <s v=""/>
    <s v=""/>
    <n v="0"/>
    <s v=""/>
    <s v="VENTAS NO CONTRIBUYENTES"/>
    <s v=""/>
    <n v="81815997.634800002"/>
    <n v="0"/>
    <n v="50663568.590000004"/>
    <n v="0"/>
    <s v="-"/>
    <n v="0"/>
    <n v="26855542.280000001"/>
    <s v="-"/>
    <n v="4296886.7648"/>
    <n v="0"/>
    <s v="-"/>
    <n v="0"/>
    <n v="0"/>
    <s v="-"/>
    <n v="0"/>
  </r>
  <r>
    <n v="43"/>
    <x v="22"/>
    <x v="0"/>
    <s v="002"/>
    <s v="Z1B8050149"/>
    <s v="1419"/>
    <s v="FC"/>
    <s v="00187801-00187827"/>
    <s v=""/>
    <s v=""/>
    <s v=""/>
    <s v=""/>
    <n v="0"/>
    <s v=""/>
    <s v="VENTAS NO CONTRIBUYENTES"/>
    <s v=""/>
    <n v="7093870.2400000002"/>
    <n v="0"/>
    <n v="7093870.2400000002"/>
    <n v="0"/>
    <s v="-"/>
    <n v="0"/>
    <m/>
    <m/>
    <n v="0"/>
    <n v="0"/>
    <s v="-"/>
    <n v="0"/>
    <n v="0"/>
    <s v="-"/>
    <n v="0"/>
  </r>
  <r>
    <n v="44"/>
    <x v="22"/>
    <x v="2"/>
    <s v="002"/>
    <s v="Z1F0008858"/>
    <s v="0517"/>
    <s v="FC"/>
    <s v="00076667-00076688"/>
    <s v=""/>
    <s v=""/>
    <s v=""/>
    <s v=""/>
    <n v="0"/>
    <s v=""/>
    <s v="VENTAS NO CONTRIBUYENTES"/>
    <s v=""/>
    <n v="7475003.2650000015"/>
    <n v="0"/>
    <n v="7275483.2650000015"/>
    <n v="0"/>
    <s v="-"/>
    <n v="0"/>
    <n v="172000"/>
    <s v="-"/>
    <n v="27520"/>
    <n v="0"/>
    <s v="-"/>
    <n v="0"/>
    <n v="0"/>
    <s v="-"/>
    <n v="0"/>
  </r>
  <r>
    <n v="45"/>
    <x v="22"/>
    <x v="2"/>
    <s v="002"/>
    <s v="Z1F0008858"/>
    <s v="0517"/>
    <s v="FC"/>
    <s v="00076689"/>
    <s v=""/>
    <s v=""/>
    <s v=""/>
    <s v=""/>
    <n v="0"/>
    <s v=""/>
    <s v="LISBETH MEJIAS"/>
    <s v="V155118724 "/>
    <n v="291731.65999999997"/>
    <n v="0"/>
    <n v="291731.65999999997"/>
    <n v="0"/>
    <s v="-"/>
    <n v="0"/>
    <n v="0"/>
    <s v="-"/>
    <n v="0"/>
    <n v="0"/>
    <s v="-"/>
    <n v="0"/>
    <n v="0"/>
    <s v="-"/>
    <n v="0"/>
  </r>
  <r>
    <n v="46"/>
    <x v="22"/>
    <x v="2"/>
    <s v="002"/>
    <s v="Z1F0008858"/>
    <s v="0517"/>
    <s v="FC"/>
    <s v="00076690-00076749"/>
    <s v=""/>
    <s v=""/>
    <s v=""/>
    <s v=""/>
    <n v="0"/>
    <s v=""/>
    <s v="VENTAS NO CONTRIBUYENTES"/>
    <s v=""/>
    <n v="25336156.944999997"/>
    <n v="0"/>
    <n v="24686556.944999997"/>
    <n v="0"/>
    <s v="-"/>
    <n v="0"/>
    <n v="560000"/>
    <s v="-"/>
    <n v="89600"/>
    <n v="0"/>
    <s v="-"/>
    <n v="0"/>
    <n v="0"/>
    <s v="-"/>
    <n v="0"/>
  </r>
  <r>
    <n v="47"/>
    <x v="22"/>
    <x v="1"/>
    <s v="003"/>
    <s v="Z1F0017848"/>
    <s v="0067"/>
    <s v="FC"/>
    <s v="003003214-003003228"/>
    <s v=""/>
    <s v=""/>
    <s v=""/>
    <s v=""/>
    <n v="0"/>
    <s v=""/>
    <s v="VENTAS NO CONTRIBUYENTES"/>
    <s v=""/>
    <n v="29886367.024800003"/>
    <n v="0"/>
    <n v="21578048.240000002"/>
    <n v="0"/>
    <s v="-"/>
    <n v="0"/>
    <n v="7162343.7799999993"/>
    <s v="16"/>
    <n v="1145975.0048"/>
    <n v="0"/>
    <s v="-"/>
    <n v="0"/>
    <n v="0"/>
    <s v="-"/>
    <n v="0"/>
  </r>
  <r>
    <n v="48"/>
    <x v="22"/>
    <x v="1"/>
    <s v="003"/>
    <s v="Z1F0017848"/>
    <s v="0067"/>
    <s v="FC"/>
    <s v="00003229-00003250"/>
    <s v=""/>
    <s v=""/>
    <s v=""/>
    <s v=""/>
    <n v="0"/>
    <s v=""/>
    <s v="VENTAS NO CONTRIBUYENTES"/>
    <s v=""/>
    <n v="32119366.906600002"/>
    <n v="0"/>
    <n v="24009965.490200002"/>
    <n v="0"/>
    <s v="-"/>
    <n v="0"/>
    <n v="6990863.2899999991"/>
    <s v="-"/>
    <n v="1118538.1264"/>
    <n v="0"/>
    <s v="-"/>
    <n v="0"/>
    <n v="0"/>
    <s v="-"/>
    <n v="0"/>
  </r>
  <r>
    <n v="49"/>
    <x v="22"/>
    <x v="0"/>
    <s v="003"/>
    <s v="Z1B8051199"/>
    <s v="1577"/>
    <s v="FC"/>
    <s v="00173218-00173265"/>
    <s v=""/>
    <s v=""/>
    <s v=""/>
    <s v=""/>
    <n v="0"/>
    <s v=""/>
    <s v="VENTAS NO CONTRIBUYENTES"/>
    <s v=""/>
    <n v="80304763.767200008"/>
    <n v="0"/>
    <n v="54832747.840000004"/>
    <n v="0"/>
    <s v="-"/>
    <n v="0"/>
    <n v="21958634.420000002"/>
    <s v="-"/>
    <n v="3513381.5072000003"/>
    <n v="0"/>
    <s v="-"/>
    <n v="0"/>
    <n v="0"/>
    <s v="-"/>
    <n v="0"/>
  </r>
  <r>
    <n v="50"/>
    <x v="22"/>
    <x v="2"/>
    <s v="003"/>
    <s v="Z1F0008965"/>
    <s v="0512"/>
    <s v="FC"/>
    <s v="00075791-00075901"/>
    <s v=""/>
    <s v=""/>
    <s v=""/>
    <s v=""/>
    <n v="0"/>
    <s v=""/>
    <s v="VENTAS NO CONTRIBUYENTES"/>
    <s v=""/>
    <n v="48416231.214999922"/>
    <n v="0"/>
    <n v="46388551.214999922"/>
    <n v="0"/>
    <s v="-"/>
    <n v="0"/>
    <n v="1748000"/>
    <s v="-"/>
    <n v="279680"/>
    <n v="0"/>
    <s v="-"/>
    <n v="0"/>
    <n v="0"/>
    <s v="-"/>
    <n v="0"/>
  </r>
  <r>
    <n v="51"/>
    <x v="22"/>
    <x v="1"/>
    <s v="004"/>
    <s v="Z1F0017963"/>
    <s v="0068"/>
    <s v="FC"/>
    <s v="00001852-00001879"/>
    <s v=""/>
    <s v=""/>
    <s v=""/>
    <s v=""/>
    <n v="0"/>
    <s v=""/>
    <s v="VENTAS NO CONTRIBUYENTES"/>
    <s v=""/>
    <n v="55431890.513200015"/>
    <n v="0"/>
    <n v="38527179.541200012"/>
    <n v="0"/>
    <s v="-"/>
    <n v="0"/>
    <n v="14573026.699999999"/>
    <s v="16"/>
    <n v="2331684.2719999999"/>
    <n v="0"/>
    <s v="-"/>
    <n v="0"/>
    <n v="0"/>
    <s v="-"/>
    <n v="0"/>
  </r>
  <r>
    <n v="52"/>
    <x v="22"/>
    <x v="0"/>
    <s v="004"/>
    <s v="Z1B8050937"/>
    <s v="1417"/>
    <s v="FC"/>
    <s v="00143555-00143590"/>
    <s v=""/>
    <s v=""/>
    <s v=""/>
    <s v=""/>
    <n v="0"/>
    <s v=""/>
    <s v="VENTAS NO CONTRIBUYENTES"/>
    <s v=""/>
    <n v="95117663.393600017"/>
    <n v="0"/>
    <n v="73387008.180000007"/>
    <n v="0"/>
    <s v="-"/>
    <n v="0"/>
    <n v="18733323.460000001"/>
    <s v="-"/>
    <n v="2997331.7536000004"/>
    <n v="0"/>
    <s v="-"/>
    <n v="0"/>
    <n v="0"/>
    <s v="-"/>
    <n v="0"/>
  </r>
  <r>
    <n v="53"/>
    <x v="22"/>
    <x v="0"/>
    <s v="005"/>
    <s v="Z1B8050363"/>
    <s v="1570"/>
    <s v="FC"/>
    <s v="00153600-00153642"/>
    <s v=""/>
    <s v=""/>
    <s v=""/>
    <s v=""/>
    <n v="0"/>
    <s v=""/>
    <s v="VENTAS NO CONTRIBUYENTES"/>
    <s v=""/>
    <n v="89754193.711199999"/>
    <n v="0"/>
    <n v="66140450.049999997"/>
    <n v="0"/>
    <s v="-"/>
    <n v="0"/>
    <n v="20356675.57"/>
    <s v="-"/>
    <n v="3257068.0912000001"/>
    <n v="0"/>
    <s v="-"/>
    <n v="0"/>
    <n v="0"/>
    <s v="-"/>
    <n v="0"/>
  </r>
  <r>
    <n v="54"/>
    <x v="22"/>
    <x v="0"/>
    <s v="006"/>
    <s v="Z1B8044815"/>
    <s v="1478"/>
    <s v="FC"/>
    <s v="00133534-00133573"/>
    <s v=""/>
    <s v=""/>
    <s v=""/>
    <s v=""/>
    <n v="0"/>
    <s v=""/>
    <s v="VENTAS NO CONTRIBUYENTES"/>
    <s v=""/>
    <n v="93683465.2896"/>
    <n v="0"/>
    <n v="64507442.759999998"/>
    <n v="0"/>
    <s v="-"/>
    <n v="0"/>
    <n v="25151743.559999999"/>
    <s v="-"/>
    <n v="4024278.9696"/>
    <n v="0"/>
    <s v="-"/>
    <n v="0"/>
    <n v="0"/>
    <s v="-"/>
    <n v="0"/>
  </r>
  <r>
    <n v="55"/>
    <x v="22"/>
    <x v="0"/>
    <s v="007"/>
    <s v="Z1B8050013"/>
    <s v="1536"/>
    <s v="FC"/>
    <s v="00161112-00161154"/>
    <s v=""/>
    <s v=""/>
    <s v=""/>
    <s v=""/>
    <n v="0"/>
    <s v=""/>
    <s v="VENTAS NO CONTRIBUYENTES"/>
    <s v=""/>
    <n v="58292138.733599998"/>
    <n v="0"/>
    <n v="43590855.869999997"/>
    <n v="0"/>
    <s v="-"/>
    <n v="0"/>
    <n v="12673519.710000001"/>
    <s v="-"/>
    <n v="2027763.1536000001"/>
    <n v="0"/>
    <s v="-"/>
    <n v="0"/>
    <n v="0"/>
    <s v="-"/>
    <n v="0"/>
  </r>
  <r>
    <n v="56"/>
    <x v="22"/>
    <x v="0"/>
    <s v="008"/>
    <s v="Z1B8050003"/>
    <s v="1492"/>
    <s v="FC"/>
    <s v="00160580-00160631"/>
    <s v=""/>
    <s v=""/>
    <s v=""/>
    <s v=""/>
    <n v="0"/>
    <s v=""/>
    <s v="VENTAS NO CONTRIBUYENTES"/>
    <s v=""/>
    <n v="62736575.506399997"/>
    <n v="0"/>
    <n v="48840119.689999998"/>
    <n v="0"/>
    <s v="-"/>
    <n v="0"/>
    <n v="11979703.289999999"/>
    <s v="-"/>
    <n v="1916752.5263999999"/>
    <n v="0"/>
    <s v="-"/>
    <n v="0"/>
    <n v="0"/>
    <s v="-"/>
    <n v="0"/>
  </r>
  <r>
    <n v="57"/>
    <x v="22"/>
    <x v="0"/>
    <s v="009"/>
    <s v="Z1B8014458"/>
    <s v="1487"/>
    <s v="FC"/>
    <s v="00167087-00167125"/>
    <s v=""/>
    <s v=""/>
    <s v=""/>
    <s v=""/>
    <n v="0"/>
    <s v=""/>
    <s v="VENTAS NO CONTRIBUYENTES"/>
    <s v=""/>
    <n v="66787402.333999999"/>
    <n v="0"/>
    <n v="52002236.170000002"/>
    <n v="0"/>
    <s v="-"/>
    <n v="0"/>
    <n v="12745832.9"/>
    <s v="-"/>
    <n v="2039333.2640000002"/>
    <n v="0"/>
    <s v="-"/>
    <n v="0"/>
    <n v="0"/>
    <s v="-"/>
    <n v="0"/>
  </r>
  <r>
    <n v="58"/>
    <x v="22"/>
    <x v="0"/>
    <s v="010"/>
    <s v="Z1F0000341"/>
    <s v="1011"/>
    <s v="FC"/>
    <s v="00066602-00066831"/>
    <s v=""/>
    <s v=""/>
    <s v=""/>
    <s v=""/>
    <n v="0"/>
    <s v=""/>
    <s v="VENTAS NO CONTRIBUYENTES"/>
    <s v=""/>
    <n v="63817623.770800009"/>
    <n v="0"/>
    <n v="47500919.200000003"/>
    <n v="0"/>
    <s v="-"/>
    <n v="0"/>
    <n v="14066124.630000001"/>
    <s v="-"/>
    <n v="2250579.9408"/>
    <n v="0"/>
    <s v="-"/>
    <n v="0"/>
    <n v="0"/>
    <s v="-"/>
    <n v="0"/>
  </r>
  <r>
    <n v="59"/>
    <x v="22"/>
    <x v="0"/>
    <s v="011"/>
    <s v="Z1F0004616"/>
    <s v="0392"/>
    <s v="FC"/>
    <s v="00060385-00060462"/>
    <s v=""/>
    <s v=""/>
    <s v=""/>
    <s v=""/>
    <n v="0"/>
    <s v=""/>
    <s v="VENTAS NO CONTRIBUYENTES"/>
    <s v=""/>
    <n v="32848690.829999998"/>
    <n v="0"/>
    <n v="31871970.829999998"/>
    <n v="0"/>
    <s v="-"/>
    <n v="0"/>
    <n v="842000"/>
    <s v="16"/>
    <n v="134720"/>
    <n v="0"/>
    <s v="-"/>
    <n v="0"/>
    <n v="0"/>
    <s v="-"/>
    <n v="0"/>
  </r>
  <r>
    <n v="60"/>
    <x v="22"/>
    <x v="0"/>
    <s v="012"/>
    <s v="Z1B8038506"/>
    <s v="1342"/>
    <s v="FC"/>
    <s v="00069175-00069203"/>
    <s v=""/>
    <s v=""/>
    <s v=""/>
    <s v=""/>
    <n v="0"/>
    <s v=""/>
    <s v="VENTAS NO CONTRIBUYENTES"/>
    <s v=""/>
    <n v="13744455.258000001"/>
    <n v="0"/>
    <n v="3409589.48"/>
    <n v="0"/>
    <s v="-"/>
    <n v="0"/>
    <n v="8909367.0500000007"/>
    <s v="-"/>
    <n v="1425498.7280000001"/>
    <n v="0"/>
    <s v="-"/>
    <n v="0"/>
    <n v="0"/>
    <s v="-"/>
    <n v="0"/>
  </r>
  <r>
    <n v="61"/>
    <x v="22"/>
    <x v="0"/>
    <s v="013"/>
    <s v="Z1B8050578"/>
    <s v="1300"/>
    <s v="FC"/>
    <s v="00128464-00128519"/>
    <s v=""/>
    <s v=""/>
    <s v=""/>
    <s v=""/>
    <n v="0"/>
    <s v=""/>
    <s v="VENTAS NO CONTRIBUYENTES"/>
    <s v=""/>
    <n v="22637504.57"/>
    <n v="0"/>
    <n v="22175824.57"/>
    <n v="0"/>
    <s v="-"/>
    <n v="0"/>
    <n v="398000"/>
    <s v="-"/>
    <n v="63680"/>
    <n v="0"/>
    <s v="-"/>
    <n v="0"/>
    <n v="0"/>
    <s v="-"/>
    <n v="0"/>
  </r>
  <r>
    <n v="62"/>
    <x v="22"/>
    <x v="0"/>
    <s v="013"/>
    <s v="Z1B8050578"/>
    <s v="1300"/>
    <s v="NC"/>
    <s v=""/>
    <s v="00000021"/>
    <s v=""/>
    <s v="00128494"/>
    <s v="30/12/2018"/>
    <n v="3110.72"/>
    <s v="VEN"/>
    <s v="TAVATA DIAZ"/>
    <s v="V31871908 "/>
    <n v="-240000"/>
    <n v="0"/>
    <n v="-240000"/>
    <n v="0"/>
    <s v="-"/>
    <n v="0"/>
    <n v="0"/>
    <s v="-"/>
    <n v="0"/>
    <n v="0"/>
    <s v="-"/>
    <n v="0"/>
    <n v="0"/>
    <s v="-"/>
    <n v="0"/>
  </r>
  <r>
    <n v="63"/>
    <x v="22"/>
    <x v="0"/>
    <s v="014"/>
    <s v="Z1F0000338"/>
    <s v="1181"/>
    <s v="FC"/>
    <s v="00047777-00047782"/>
    <s v=""/>
    <s v=""/>
    <s v=""/>
    <s v=""/>
    <n v="0"/>
    <s v=""/>
    <s v="VENTAS NO CONTRIBUYENTES"/>
    <s v=""/>
    <n v="2664801.0079999999"/>
    <n v="0"/>
    <n v="1351731.7"/>
    <n v="0"/>
    <s v="-"/>
    <n v="0"/>
    <n v="1131956.3"/>
    <s v="-"/>
    <n v="181113.008"/>
    <n v="0"/>
    <s v="-"/>
    <n v="0"/>
    <n v="0"/>
    <s v="-"/>
    <n v="0"/>
  </r>
  <r>
    <n v="64"/>
    <x v="22"/>
    <x v="0"/>
    <s v="015"/>
    <s v="Z1B8050356"/>
    <s v="1314"/>
    <s v="FC"/>
    <s v="00082836-00082858"/>
    <s v=""/>
    <s v=""/>
    <s v=""/>
    <s v=""/>
    <n v="0"/>
    <s v=""/>
    <s v="VENTAS NO CONTRIBUYENTES"/>
    <s v=""/>
    <n v="117022263.47679999"/>
    <n v="0"/>
    <n v="76688925.459999993"/>
    <n v="0"/>
    <s v="-"/>
    <n v="0"/>
    <n v="34770118.979999997"/>
    <s v="-"/>
    <n v="5563219.0367999999"/>
    <n v="0"/>
    <s v="-"/>
    <n v="0"/>
    <n v="0"/>
    <s v="-"/>
    <n v="0"/>
  </r>
  <r>
    <n v="65"/>
    <x v="23"/>
    <x v="1"/>
    <s v="001"/>
    <s v="Z1F0017854"/>
    <s v="0072"/>
    <s v="FC"/>
    <s v="00003879-00003896"/>
    <s v=""/>
    <s v=""/>
    <s v=""/>
    <s v=""/>
    <n v="0"/>
    <s v=""/>
    <s v="VENTAS NO CONTRIBUYENTES"/>
    <s v=""/>
    <n v="17791116.023800001"/>
    <n v="0"/>
    <n v="13970039.275000002"/>
    <n v="0"/>
    <s v="-"/>
    <n v="0"/>
    <n v="3294031.6799999997"/>
    <s v="-"/>
    <n v="527045.06880000001"/>
    <n v="0"/>
    <s v="-"/>
    <n v="0"/>
    <n v="0"/>
    <s v="-"/>
    <n v="0"/>
  </r>
  <r>
    <n v="66"/>
    <x v="23"/>
    <x v="1"/>
    <s v="001"/>
    <s v="Z1F0017854"/>
    <s v="0072"/>
    <s v="FC"/>
    <s v="00003897"/>
    <s v=""/>
    <s v=""/>
    <s v=""/>
    <s v=""/>
    <n v="0"/>
    <s v=""/>
    <s v="CROMOFTAL S.A."/>
    <s v="J300441040"/>
    <n v="2571661.9622"/>
    <n v="0"/>
    <n v="1239807.4750000001"/>
    <n v="1148150.42"/>
    <s v="16"/>
    <n v="183704.06719999999"/>
    <n v="0"/>
    <s v="-"/>
    <n v="0"/>
    <n v="0"/>
    <s v="-"/>
    <n v="0"/>
    <n v="0"/>
    <s v="-"/>
    <n v="0"/>
  </r>
  <r>
    <n v="67"/>
    <x v="23"/>
    <x v="1"/>
    <s v="001"/>
    <s v="Z1F0017854"/>
    <s v="0072"/>
    <s v="FC"/>
    <s v="00003898-00003936"/>
    <s v=""/>
    <s v=""/>
    <s v=""/>
    <s v=""/>
    <n v="0"/>
    <s v=""/>
    <s v="VENTAS NO CONTRIBUYENTES"/>
    <s v=""/>
    <n v="68217722.378350005"/>
    <n v="0"/>
    <n v="55102671.86355"/>
    <n v="0"/>
    <s v="-"/>
    <n v="0"/>
    <n v="11306078.030000001"/>
    <s v="-"/>
    <n v="1808972.4848000002"/>
    <n v="0"/>
    <s v="-"/>
    <n v="0"/>
    <n v="0"/>
    <s v="-"/>
    <n v="0"/>
  </r>
  <r>
    <n v="68"/>
    <x v="23"/>
    <x v="0"/>
    <s v="001"/>
    <s v="Z1F0000700"/>
    <s v="1158"/>
    <s v="FC"/>
    <s v="00095750-00095797"/>
    <s v=""/>
    <s v=""/>
    <s v=""/>
    <s v=""/>
    <n v="0"/>
    <s v=""/>
    <s v="VENTAS NO CONTRIBUYENTES"/>
    <s v=""/>
    <n v="41300566.718800001"/>
    <n v="0"/>
    <n v="35310425.399999999"/>
    <n v="0"/>
    <s v="-"/>
    <n v="0"/>
    <n v="5163914.93"/>
    <s v="-"/>
    <n v="826226.38879999996"/>
    <n v="0"/>
    <s v="-"/>
    <n v="0"/>
    <n v="0"/>
    <s v="-"/>
    <n v="0"/>
  </r>
  <r>
    <n v="69"/>
    <x v="23"/>
    <x v="1"/>
    <s v="002"/>
    <s v="Z1F0017966"/>
    <s v="0072"/>
    <s v="FC"/>
    <s v="00001709-00001729"/>
    <s v=""/>
    <s v=""/>
    <s v=""/>
    <s v=""/>
    <n v="0"/>
    <s v=""/>
    <s v="VENTAS NO CONTRIBUYENTES"/>
    <s v=""/>
    <n v="32797304.0275"/>
    <n v="0"/>
    <n v="29973251.083500002"/>
    <n v="0"/>
    <s v="-"/>
    <n v="0"/>
    <n v="2434528.4"/>
    <s v="-"/>
    <n v="389524.54399999999"/>
    <n v="0"/>
    <s v="-"/>
    <n v="0"/>
    <n v="0"/>
    <s v="-"/>
    <n v="0"/>
  </r>
  <r>
    <n v="70"/>
    <x v="23"/>
    <x v="1"/>
    <s v="002"/>
    <s v="Z1F0017966"/>
    <s v="0072"/>
    <s v="FC"/>
    <s v="00001730"/>
    <s v=""/>
    <s v=""/>
    <s v=""/>
    <s v=""/>
    <n v="0"/>
    <s v=""/>
    <s v="LEON RIVAS Y ASOCIADOS C.A."/>
    <s v="J311038078"/>
    <n v="7113684.94845"/>
    <n v="0"/>
    <n v="5726042.9176500002"/>
    <n v="1196243.1299999999"/>
    <s v="16"/>
    <n v="191398.9008"/>
    <n v="0"/>
    <s v="-"/>
    <n v="0"/>
    <n v="0"/>
    <s v="-"/>
    <n v="0"/>
    <n v="0"/>
    <s v="-"/>
    <n v="0"/>
  </r>
  <r>
    <n v="71"/>
    <x v="23"/>
    <x v="1"/>
    <s v="002"/>
    <s v="Z1F0017966"/>
    <s v="0072"/>
    <s v="FC"/>
    <s v="00001731-00001735"/>
    <s v=""/>
    <s v=""/>
    <s v=""/>
    <s v=""/>
    <n v="0"/>
    <s v=""/>
    <s v="VENTAS NO CONTRIBUYENTES"/>
    <s v=""/>
    <n v="7203262.7271759994"/>
    <n v="0"/>
    <n v="4862357.4581999993"/>
    <n v="0"/>
    <s v="-"/>
    <n v="0"/>
    <n v="2018021.7835999997"/>
    <s v="16"/>
    <n v="322883.48537599994"/>
    <n v="0"/>
    <s v="-"/>
    <n v="0"/>
    <n v="0"/>
    <s v="-"/>
    <n v="0"/>
  </r>
  <r>
    <n v="72"/>
    <x v="23"/>
    <x v="0"/>
    <s v="002"/>
    <s v="Z1B8050002"/>
    <s v="1493"/>
    <s v="FC"/>
    <s v="00151845-00151883"/>
    <s v=""/>
    <s v=""/>
    <s v=""/>
    <s v=""/>
    <n v="0"/>
    <s v=""/>
    <s v="VENTAS NO CONTRIBUYENTES"/>
    <s v=""/>
    <n v="48574670.483600006"/>
    <n v="0"/>
    <n v="37737848.450000003"/>
    <n v="0"/>
    <s v="-"/>
    <n v="0"/>
    <n v="9342087.9600000009"/>
    <s v="-"/>
    <n v="1494734.0736000002"/>
    <n v="0"/>
    <s v="-"/>
    <n v="0"/>
    <n v="0"/>
    <s v="-"/>
    <n v="0"/>
  </r>
  <r>
    <n v="73"/>
    <x v="23"/>
    <x v="0"/>
    <s v="002"/>
    <s v="Z1B8050149"/>
    <s v="1420"/>
    <s v="FC"/>
    <s v="00187828-00187857"/>
    <s v=""/>
    <s v=""/>
    <s v=""/>
    <s v=""/>
    <n v="0"/>
    <s v=""/>
    <s v="VENTAS NO CONTRIBUYENTES"/>
    <s v=""/>
    <n v="9888870.2400000002"/>
    <n v="0"/>
    <n v="9888870.2400000002"/>
    <n v="0"/>
    <s v="-"/>
    <n v="0"/>
    <m/>
    <m/>
    <n v="0"/>
    <n v="0"/>
    <s v="-"/>
    <n v="0"/>
    <n v="0"/>
    <s v="-"/>
    <n v="0"/>
  </r>
  <r>
    <n v="74"/>
    <x v="23"/>
    <x v="2"/>
    <s v="002"/>
    <s v="Z1F0008858"/>
    <s v="0518"/>
    <s v="FC"/>
    <s v="00076750-00076838"/>
    <s v=""/>
    <s v=""/>
    <s v=""/>
    <s v=""/>
    <n v="0"/>
    <s v=""/>
    <s v="VENTAS NO CONTRIBUYENTES"/>
    <s v=""/>
    <n v="35926168.934"/>
    <n v="0"/>
    <n v="33341440.810000002"/>
    <n v="0"/>
    <s v="-"/>
    <n v="0"/>
    <n v="2228213.9"/>
    <s v="16"/>
    <n v="356514.22399999999"/>
    <n v="0"/>
    <s v="-"/>
    <n v="0"/>
    <n v="0"/>
    <s v="-"/>
    <n v="0"/>
  </r>
  <r>
    <n v="75"/>
    <x v="23"/>
    <x v="1"/>
    <s v="003"/>
    <s v="Z1F0017848"/>
    <s v="0068"/>
    <s v="FC"/>
    <s v="00003251-00003283"/>
    <s v=""/>
    <s v=""/>
    <s v=""/>
    <s v=""/>
    <n v="0"/>
    <s v=""/>
    <s v="VENTAS NO CONTRIBUYENTES"/>
    <s v=""/>
    <n v="69378793.169349998"/>
    <n v="0"/>
    <n v="53102263.841349997"/>
    <n v="0"/>
    <s v="-"/>
    <n v="0"/>
    <n v="14031490.800000003"/>
    <s v="16"/>
    <n v="2245038.5280000004"/>
    <n v="0"/>
    <s v="-"/>
    <n v="0"/>
    <n v="0"/>
    <s v="-"/>
    <n v="0"/>
  </r>
  <r>
    <n v="76"/>
    <x v="23"/>
    <x v="0"/>
    <s v="003"/>
    <s v="Z1B8051199"/>
    <s v="1578"/>
    <s v="FC"/>
    <s v="00173266-00173288"/>
    <s v=""/>
    <s v=""/>
    <s v=""/>
    <s v=""/>
    <n v="0"/>
    <s v=""/>
    <s v="VENTAS NO CONTRIBUYENTES"/>
    <s v=""/>
    <n v="20863450.204399999"/>
    <n v="0"/>
    <n v="15800293.41"/>
    <n v="0"/>
    <s v="-"/>
    <n v="0"/>
    <n v="4364790.34"/>
    <s v="-"/>
    <n v="698366.45440000005"/>
    <n v="0"/>
    <s v="-"/>
    <n v="0"/>
    <n v="0"/>
    <s v="-"/>
    <n v="0"/>
  </r>
  <r>
    <n v="77"/>
    <x v="23"/>
    <x v="2"/>
    <s v="003"/>
    <s v="Z1F0008965"/>
    <s v="0513"/>
    <s v="FC"/>
    <s v="00075902-00075973"/>
    <s v=""/>
    <s v=""/>
    <s v=""/>
    <s v=""/>
    <n v="0"/>
    <s v=""/>
    <s v="VENTAS NO CONTRIBUYENTES"/>
    <s v=""/>
    <n v="29313248.002400003"/>
    <n v="0"/>
    <n v="27757463.960000001"/>
    <n v="0"/>
    <s v="-"/>
    <n v="0"/>
    <n v="1341193.1400000001"/>
    <s v="-"/>
    <n v="214590.90240000002"/>
    <n v="0"/>
    <s v="-"/>
    <n v="0"/>
    <n v="0"/>
    <s v="-"/>
    <n v="0"/>
  </r>
  <r>
    <n v="78"/>
    <x v="23"/>
    <x v="0"/>
    <s v="004"/>
    <s v="Z1B8050937"/>
    <s v="1418"/>
    <s v="FC"/>
    <s v="00143591-00143625"/>
    <s v=""/>
    <s v=""/>
    <s v=""/>
    <s v=""/>
    <n v="0"/>
    <s v=""/>
    <s v="VENTAS NO CONTRIBUYENTES"/>
    <s v=""/>
    <n v="74734920.941200018"/>
    <n v="0"/>
    <n v="64661573.950000003"/>
    <n v="0"/>
    <s v="-"/>
    <n v="0"/>
    <n v="8683919.8200000003"/>
    <s v="-"/>
    <n v="1389427.1712"/>
    <n v="0"/>
    <s v="-"/>
    <n v="0"/>
    <n v="0"/>
    <s v="-"/>
    <n v="0"/>
  </r>
  <r>
    <n v="79"/>
    <x v="23"/>
    <x v="1"/>
    <s v="005"/>
    <s v="Z1F0017998"/>
    <s v="0065"/>
    <s v="FC"/>
    <s v="00002071-00002099"/>
    <s v=""/>
    <s v=""/>
    <s v=""/>
    <s v=""/>
    <n v="0"/>
    <s v=""/>
    <s v="VENTAS NO CONTRIBUYENTES"/>
    <s v=""/>
    <n v="51004373.753848009"/>
    <n v="0"/>
    <n v="36099207.38750001"/>
    <n v="0"/>
    <s v="-"/>
    <n v="0"/>
    <n v="12849281.350300001"/>
    <s v="-"/>
    <n v="2055885.0160480002"/>
    <n v="0"/>
    <s v="-"/>
    <n v="0"/>
    <n v="0"/>
    <s v="-"/>
    <n v="0"/>
  </r>
  <r>
    <n v="80"/>
    <x v="23"/>
    <x v="0"/>
    <s v="005"/>
    <s v="Z1B8050363"/>
    <s v="1571"/>
    <s v="FC"/>
    <s v="00153643-00153687"/>
    <s v=""/>
    <s v=""/>
    <s v=""/>
    <s v=""/>
    <n v="0"/>
    <s v=""/>
    <s v="VENTAS NO CONTRIBUYENTES"/>
    <s v=""/>
    <n v="66581774.967999995"/>
    <n v="0"/>
    <n v="57352793.159999996"/>
    <n v="0"/>
    <s v="-"/>
    <n v="0"/>
    <n v="7956018.7999999998"/>
    <s v="-"/>
    <n v="1272963.0079999999"/>
    <n v="0"/>
    <s v="-"/>
    <n v="0"/>
    <n v="0"/>
    <s v="-"/>
    <n v="0"/>
  </r>
  <r>
    <n v="81"/>
    <x v="23"/>
    <x v="0"/>
    <s v="006"/>
    <s v="Z1B8044815"/>
    <s v="1479"/>
    <s v="FC"/>
    <s v="00133574-00133615"/>
    <s v=""/>
    <s v=""/>
    <s v=""/>
    <s v=""/>
    <n v="0"/>
    <s v=""/>
    <s v="VENTAS NO CONTRIBUYENTES"/>
    <s v=""/>
    <n v="48168964.301999994"/>
    <n v="0"/>
    <n v="36169319.710000001"/>
    <n v="0"/>
    <s v="-"/>
    <n v="0"/>
    <n v="10344521.199999999"/>
    <s v="-"/>
    <n v="1655123.392"/>
    <n v="0"/>
    <s v="-"/>
    <n v="0"/>
    <n v="0"/>
    <s v="-"/>
    <n v="0"/>
  </r>
  <r>
    <n v="82"/>
    <x v="23"/>
    <x v="0"/>
    <s v="007"/>
    <s v="Z1B8050013"/>
    <s v="1537"/>
    <s v="FC"/>
    <s v="00161155-00161185"/>
    <s v=""/>
    <s v=""/>
    <s v=""/>
    <s v=""/>
    <n v="0"/>
    <s v=""/>
    <s v="VENTAS NO CONTRIBUYENTES"/>
    <s v=""/>
    <n v="58582566.807999998"/>
    <n v="0"/>
    <n v="49148331.700000003"/>
    <n v="0"/>
    <s v="-"/>
    <n v="0"/>
    <n v="8132961.2999999998"/>
    <s v="-"/>
    <n v="1301273.808"/>
    <n v="0"/>
    <s v="-"/>
    <n v="0"/>
    <n v="0"/>
    <s v="-"/>
    <n v="0"/>
  </r>
  <r>
    <n v="83"/>
    <x v="23"/>
    <x v="0"/>
    <s v="008"/>
    <s v="Z1B8050003"/>
    <s v="1493"/>
    <s v="FC"/>
    <s v="00160632-00160660"/>
    <s v=""/>
    <s v=""/>
    <s v=""/>
    <s v=""/>
    <n v="0"/>
    <s v=""/>
    <s v="VENTAS NO CONTRIBUYENTES"/>
    <s v=""/>
    <n v="33884228.121600002"/>
    <n v="0"/>
    <n v="26938387.940000001"/>
    <n v="0"/>
    <s v="-"/>
    <n v="0"/>
    <n v="5987793.2599999998"/>
    <s v="-"/>
    <n v="958046.9216"/>
    <n v="0"/>
    <s v="-"/>
    <n v="0"/>
    <n v="0"/>
    <s v="-"/>
    <n v="0"/>
  </r>
  <r>
    <n v="84"/>
    <x v="23"/>
    <x v="0"/>
    <s v="009"/>
    <s v="Z1B8014458"/>
    <s v="1488"/>
    <s v="FC"/>
    <s v="00167126-00167176"/>
    <s v=""/>
    <s v=""/>
    <s v=""/>
    <s v=""/>
    <n v="0"/>
    <s v=""/>
    <s v="VENTAS NO CONTRIBUYENTES"/>
    <s v=""/>
    <n v="69121588.468400002"/>
    <n v="0"/>
    <n v="51758832.600000001"/>
    <n v="0"/>
    <s v="-"/>
    <n v="0"/>
    <n v="14967892.99"/>
    <s v="-"/>
    <n v="2394862.8784000003"/>
    <n v="0"/>
    <s v="-"/>
    <n v="0"/>
    <n v="0"/>
    <s v="-"/>
    <n v="0"/>
  </r>
  <r>
    <n v="85"/>
    <x v="23"/>
    <x v="0"/>
    <s v="010"/>
    <s v="Z1F0000341"/>
    <s v="1012"/>
    <s v="FC"/>
    <s v="00066832-00066864"/>
    <s v=""/>
    <s v=""/>
    <s v=""/>
    <s v=""/>
    <n v="0"/>
    <s v=""/>
    <s v="VENTAS NO CONTRIBUYENTES"/>
    <s v=""/>
    <n v="37436840.676399998"/>
    <n v="0"/>
    <n v="28813551.43"/>
    <n v="0"/>
    <s v="-"/>
    <n v="0"/>
    <n v="7433870.04"/>
    <s v="-"/>
    <n v="1189419.2064"/>
    <n v="0"/>
    <s v="-"/>
    <n v="0"/>
    <n v="0"/>
    <s v="-"/>
    <n v="0"/>
  </r>
  <r>
    <n v="86"/>
    <x v="23"/>
    <x v="0"/>
    <s v="011"/>
    <s v="Z1F0004616"/>
    <s v="0393"/>
    <s v="FC"/>
    <s v="00060463-00060582"/>
    <s v=""/>
    <s v=""/>
    <s v=""/>
    <s v=""/>
    <n v="0"/>
    <s v=""/>
    <s v="VENTAS NO CONTRIBUYENTES"/>
    <s v=""/>
    <n v="42062738.451799989"/>
    <n v="0"/>
    <n v="40653606.434999995"/>
    <n v="0"/>
    <s v="-"/>
    <n v="0"/>
    <n v="1214768.98"/>
    <s v="-"/>
    <n v="194363.0368"/>
    <n v="0"/>
    <s v="-"/>
    <n v="0"/>
    <n v="0"/>
    <s v="-"/>
    <n v="0"/>
  </r>
  <r>
    <n v="87"/>
    <x v="23"/>
    <x v="0"/>
    <s v="012"/>
    <s v="Z1B8038506"/>
    <s v="1343"/>
    <s v="FC"/>
    <s v="00069203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n v="88"/>
    <x v="23"/>
    <x v="0"/>
    <s v="013"/>
    <s v="Z1B8050578"/>
    <s v="1301"/>
    <s v="FC"/>
    <s v="00128520-00128569"/>
    <s v=""/>
    <s v=""/>
    <s v=""/>
    <s v=""/>
    <n v="0"/>
    <s v=""/>
    <s v="VENTAS NO CONTRIBUYENTES"/>
    <s v=""/>
    <n v="19099103.164600007"/>
    <n v="0"/>
    <n v="17451856.695000008"/>
    <n v="0"/>
    <s v="-"/>
    <n v="0"/>
    <n v="1420040.0599999998"/>
    <s v="-"/>
    <n v="227206.40959999998"/>
    <n v="0"/>
    <s v="-"/>
    <n v="0"/>
    <n v="0"/>
    <s v="-"/>
    <n v="0"/>
  </r>
  <r>
    <n v="89"/>
    <x v="23"/>
    <x v="0"/>
    <s v="014"/>
    <s v="Z1F0000338"/>
    <s v="1182"/>
    <s v="FC"/>
    <s v="00047782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n v="90"/>
    <x v="23"/>
    <x v="0"/>
    <s v="015"/>
    <s v="Z1B8050356"/>
    <s v="1315"/>
    <s v="FC"/>
    <s v="00082859-00082869"/>
    <s v=""/>
    <s v=""/>
    <s v=""/>
    <s v=""/>
    <n v="0"/>
    <s v=""/>
    <s v="VENTAS NO CONTRIBUYENTES"/>
    <s v=""/>
    <n v="30926427.654800002"/>
    <n v="0"/>
    <n v="26782572.379999999"/>
    <n v="0"/>
    <s v="-"/>
    <n v="0"/>
    <n v="3572289.03"/>
    <s v="-"/>
    <n v="571566.24479999999"/>
    <n v="0"/>
    <s v="-"/>
    <n v="0"/>
    <n v="0"/>
    <s v="-"/>
    <n v="0"/>
  </r>
  <r>
    <n v="91"/>
    <x v="24"/>
    <x v="1"/>
    <s v="001"/>
    <s v="Z1F0017854"/>
    <s v="0073"/>
    <s v="FC"/>
    <s v="00003937-00003942"/>
    <s v=""/>
    <s v=""/>
    <s v=""/>
    <s v=""/>
    <n v="0"/>
    <s v=""/>
    <s v="VENTAS NO CONTRIBUYENTES"/>
    <s v=""/>
    <n v="17458120.488850001"/>
    <n v="0"/>
    <n v="17126302.001649998"/>
    <n v="0"/>
    <s v="-"/>
    <n v="0"/>
    <n v="286050.42"/>
    <s v="16"/>
    <n v="45768.067199999998"/>
    <n v="0"/>
    <s v="-"/>
    <n v="0"/>
    <n v="0"/>
    <s v="-"/>
    <n v="0"/>
  </r>
  <r>
    <n v="92"/>
    <x v="24"/>
    <x v="1"/>
    <s v="001"/>
    <s v="Z1F0017854"/>
    <s v="0073"/>
    <s v="FC"/>
    <s v="00003943"/>
    <s v=""/>
    <s v=""/>
    <s v=""/>
    <s v=""/>
    <n v="0"/>
    <s v=""/>
    <s v="DOMENICO DELMELO"/>
    <s v="V065562878"/>
    <n v="1438271.04"/>
    <n v="0"/>
    <n v="1238693.04"/>
    <n v="172050"/>
    <s v="16"/>
    <n v="27528"/>
    <n v="0"/>
    <s v="-"/>
    <n v="0"/>
    <n v="0"/>
    <s v="-"/>
    <n v="0"/>
    <n v="0"/>
    <s v="-"/>
    <n v="0"/>
  </r>
  <r>
    <n v="93"/>
    <x v="24"/>
    <x v="1"/>
    <s v="001"/>
    <s v="Z1F0017854"/>
    <s v="0073"/>
    <s v="FC"/>
    <s v="00003944-00003976"/>
    <s v=""/>
    <s v=""/>
    <s v=""/>
    <s v=""/>
    <n v="0"/>
    <s v=""/>
    <s v="VENTAS NO CONTRIBUYENTES"/>
    <s v=""/>
    <n v="73668768.485399991"/>
    <n v="0"/>
    <n v="55791354.396199986"/>
    <n v="0"/>
    <s v="-"/>
    <n v="0"/>
    <n v="15411563.870000003"/>
    <s v="16"/>
    <n v="2465850.2192000006"/>
    <n v="0"/>
    <s v="-"/>
    <n v="0"/>
    <n v="0"/>
    <s v="-"/>
    <n v="0"/>
  </r>
  <r>
    <n v="94"/>
    <x v="24"/>
    <x v="0"/>
    <s v="001"/>
    <s v="Z1F0000700"/>
    <s v="1159"/>
    <s v="FC"/>
    <s v="00095798-00095831"/>
    <s v=""/>
    <s v=""/>
    <s v=""/>
    <s v=""/>
    <n v="0"/>
    <s v=""/>
    <s v="VENTAS NO CONTRIBUYENTES"/>
    <s v=""/>
    <n v="51482224.028800003"/>
    <n v="0"/>
    <n v="38923517.170000002"/>
    <n v="0"/>
    <s v="-"/>
    <n v="0"/>
    <n v="10826471.43"/>
    <s v="-"/>
    <n v="1732235.4287999999"/>
    <n v="0"/>
    <s v="-"/>
    <n v="0"/>
    <n v="0"/>
    <s v="-"/>
    <n v="0"/>
  </r>
  <r>
    <n v="95"/>
    <x v="24"/>
    <x v="0"/>
    <s v="002"/>
    <s v="Z1B8050002"/>
    <s v="1494"/>
    <s v="FC"/>
    <s v="00151884-00151907"/>
    <s v=""/>
    <s v=""/>
    <s v=""/>
    <s v=""/>
    <n v="0"/>
    <s v=""/>
    <s v="VENTAS NO CONTRIBUYENTES"/>
    <s v=""/>
    <n v="58565576.801200002"/>
    <n v="0"/>
    <n v="50779558.990000002"/>
    <n v="0"/>
    <s v="-"/>
    <n v="0"/>
    <n v="6712084.3200000003"/>
    <s v="-"/>
    <n v="1073933.4912"/>
    <n v="0"/>
    <s v="-"/>
    <n v="0"/>
    <n v="0"/>
    <s v="-"/>
    <n v="0"/>
  </r>
  <r>
    <n v="96"/>
    <x v="24"/>
    <x v="0"/>
    <s v="002"/>
    <s v="Z1B8050149"/>
    <s v="1421"/>
    <s v="FC"/>
    <s v="00187858-00187894"/>
    <s v=""/>
    <s v=""/>
    <s v=""/>
    <s v=""/>
    <n v="0"/>
    <s v=""/>
    <s v="VENTAS NO CONTRIBUYENTES"/>
    <s v=""/>
    <n v="13458561.6"/>
    <n v="0"/>
    <n v="13458561.6"/>
    <n v="0"/>
    <s v="-"/>
    <n v="0"/>
    <m/>
    <m/>
    <n v="0"/>
    <n v="0"/>
    <s v="-"/>
    <n v="0"/>
    <n v="0"/>
    <s v="-"/>
    <n v="0"/>
  </r>
  <r>
    <n v="97"/>
    <x v="24"/>
    <x v="2"/>
    <s v="002"/>
    <s v="Z1F0008858"/>
    <s v="0519"/>
    <s v="FC"/>
    <s v="00076839-00076922"/>
    <s v=""/>
    <s v=""/>
    <s v=""/>
    <s v=""/>
    <n v="0"/>
    <s v=""/>
    <s v="VENTAS NO CONTRIBUYENTES"/>
    <s v=""/>
    <n v="33322992.239999998"/>
    <n v="0"/>
    <n v="30606156.239999998"/>
    <n v="0"/>
    <s v="-"/>
    <n v="0"/>
    <n v="2342100"/>
    <s v="-"/>
    <n v="374736"/>
    <n v="0"/>
    <s v="-"/>
    <n v="0"/>
    <n v="0"/>
    <s v="-"/>
    <n v="0"/>
  </r>
  <r>
    <n v="98"/>
    <x v="24"/>
    <x v="1"/>
    <s v="003"/>
    <s v="Z1F0017848"/>
    <s v="0069"/>
    <s v="FC"/>
    <s v="00003284-00003316"/>
    <s v=""/>
    <s v=""/>
    <s v=""/>
    <s v=""/>
    <n v="0"/>
    <s v=""/>
    <s v="VENTAS NO CONTRIBUYENTES"/>
    <s v=""/>
    <n v="84518898.252785996"/>
    <n v="0"/>
    <n v="66250537.495650001"/>
    <n v="0"/>
    <s v="-"/>
    <n v="0"/>
    <n v="15748586.8596"/>
    <s v="-"/>
    <n v="2519773.8975360002"/>
    <n v="0"/>
    <s v="-"/>
    <n v="0"/>
    <n v="0"/>
    <s v="-"/>
    <n v="0"/>
  </r>
  <r>
    <n v="99"/>
    <x v="24"/>
    <x v="0"/>
    <s v="003"/>
    <s v="Z1B8051199"/>
    <s v="1579"/>
    <s v="FC"/>
    <s v="00173289-00173341"/>
    <m/>
    <s v=""/>
    <s v=""/>
    <s v=""/>
    <n v="0"/>
    <s v=""/>
    <s v="VENTAS NO CONTRIBUYENTES"/>
    <s v=""/>
    <n v="65912672.614"/>
    <n v="0"/>
    <n v="50607959.560000002"/>
    <n v="0"/>
    <s v="-"/>
    <n v="0"/>
    <n v="13193718.15"/>
    <s v="-"/>
    <n v="2110994.9040000001"/>
    <n v="0"/>
    <s v="-"/>
    <n v="0"/>
    <n v="0"/>
    <s v="-"/>
    <n v="0"/>
  </r>
  <r>
    <n v="100"/>
    <x v="24"/>
    <x v="2"/>
    <s v="003"/>
    <s v="Z1F0008965"/>
    <s v="0514"/>
    <s v="FC"/>
    <s v="00075974-00076067"/>
    <s v=""/>
    <s v=""/>
    <s v=""/>
    <s v=""/>
    <n v="0"/>
    <s v=""/>
    <s v="VENTAS NO CONTRIBUYENTES"/>
    <s v=""/>
    <n v="32478589"/>
    <n v="0"/>
    <n v="31716844.84"/>
    <n v="0"/>
    <s v="-"/>
    <n v="0"/>
    <n v="656676"/>
    <s v="-"/>
    <n v="105068.16"/>
    <n v="0"/>
    <s v="-"/>
    <n v="0"/>
    <n v="0"/>
    <s v="-"/>
    <n v="0"/>
  </r>
  <r>
    <n v="101"/>
    <x v="24"/>
    <x v="1"/>
    <s v="004"/>
    <s v="Z1F0017963"/>
    <s v="0070"/>
    <s v="FC"/>
    <s v="00001880-00001896"/>
    <s v=""/>
    <s v=""/>
    <s v=""/>
    <s v=""/>
    <n v="0"/>
    <s v=""/>
    <s v="VENTAS NO CONTRIBUYENTES"/>
    <s v=""/>
    <n v="20580855.473850004"/>
    <n v="0"/>
    <n v="16852048.674650002"/>
    <n v="0"/>
    <s v="-"/>
    <n v="0"/>
    <n v="3214488.62"/>
    <s v="16"/>
    <n v="514318.17920000001"/>
    <n v="0"/>
    <s v="-"/>
    <n v="0"/>
    <n v="0"/>
    <s v="-"/>
    <n v="0"/>
  </r>
  <r>
    <n v="102"/>
    <x v="24"/>
    <x v="1"/>
    <s v="004"/>
    <s v="Z1F0017963"/>
    <s v="0070"/>
    <s v="FC"/>
    <s v="00001897"/>
    <s v=""/>
    <s v=""/>
    <s v=""/>
    <s v=""/>
    <n v="0"/>
    <s v=""/>
    <s v="HOTEL BOSQUE DORADO C.A"/>
    <s v="J307028793"/>
    <n v="1519620"/>
    <n v="0"/>
    <n v="1519620"/>
    <n v="0"/>
    <s v="-"/>
    <n v="0"/>
    <n v="0"/>
    <s v="-"/>
    <n v="0"/>
    <n v="0"/>
    <s v="-"/>
    <n v="0"/>
    <n v="0"/>
    <s v="-"/>
    <n v="0"/>
  </r>
  <r>
    <n v="103"/>
    <x v="24"/>
    <x v="1"/>
    <s v="004"/>
    <s v="Z1F0017963"/>
    <s v="0070"/>
    <s v="FC"/>
    <s v="00001898-00001920"/>
    <s v=""/>
    <s v=""/>
    <s v=""/>
    <s v=""/>
    <n v="0"/>
    <s v=""/>
    <s v="VENTAS NO CONTRIBUYENTES"/>
    <s v=""/>
    <n v="42502781.692699999"/>
    <n v="0"/>
    <n v="26943970.870699998"/>
    <n v="0"/>
    <s v="-"/>
    <n v="0"/>
    <n v="13412767.949999999"/>
    <s v="16"/>
    <n v="2146042.872"/>
    <n v="0"/>
    <s v="-"/>
    <n v="0"/>
    <n v="0"/>
    <s v="-"/>
    <n v="0"/>
  </r>
  <r>
    <n v="104"/>
    <x v="24"/>
    <x v="0"/>
    <s v="004"/>
    <s v="Z1B8050937"/>
    <s v="1419"/>
    <s v="FC"/>
    <s v="00143626-00143663"/>
    <s v=""/>
    <s v=""/>
    <s v=""/>
    <s v=""/>
    <n v="0"/>
    <s v=""/>
    <s v="VENTAS NO CONTRIBUYENTES"/>
    <s v=""/>
    <n v="82441369.708799988"/>
    <n v="0"/>
    <n v="63007308.049999997"/>
    <n v="0"/>
    <s v="-"/>
    <n v="0"/>
    <n v="16753501.43"/>
    <s v="-"/>
    <n v="2680560.2288000002"/>
    <n v="0"/>
    <s v="-"/>
    <n v="0"/>
    <n v="0"/>
    <s v="-"/>
    <n v="0"/>
  </r>
  <r>
    <n v="105"/>
    <x v="24"/>
    <x v="1"/>
    <s v="005"/>
    <s v="Z1F0017998"/>
    <s v="0066"/>
    <s v="FC"/>
    <s v="00002100-00002127"/>
    <s v=""/>
    <s v=""/>
    <s v=""/>
    <s v=""/>
    <n v="0"/>
    <s v=""/>
    <s v="VENTAS NO CONTRIBUYENTES"/>
    <s v=""/>
    <n v="57664659.917000011"/>
    <n v="0"/>
    <n v="45662079.446200006"/>
    <n v="0"/>
    <s v="-"/>
    <n v="0"/>
    <n v="10347052.130000001"/>
    <s v="16"/>
    <n v="1655528.3408000001"/>
    <n v="0"/>
    <s v="-"/>
    <n v="0"/>
    <n v="0"/>
    <s v="-"/>
    <n v="0"/>
  </r>
  <r>
    <n v="106"/>
    <x v="24"/>
    <x v="0"/>
    <s v="005"/>
    <s v="Z1B8050363"/>
    <s v="1572"/>
    <s v="FC"/>
    <s v="00153688-00153728"/>
    <s v=""/>
    <s v=""/>
    <s v=""/>
    <s v=""/>
    <n v="0"/>
    <s v=""/>
    <s v="VENTAS NO CONTRIBUYENTES"/>
    <s v=""/>
    <n v="71302247.359599993"/>
    <n v="0"/>
    <n v="50156809.130000003"/>
    <n v="0"/>
    <s v="-"/>
    <n v="0"/>
    <n v="18228826.059999999"/>
    <s v="-"/>
    <n v="2916612.1695999997"/>
    <n v="0"/>
    <s v="-"/>
    <n v="0"/>
    <n v="0"/>
    <s v="-"/>
    <n v="0"/>
  </r>
  <r>
    <n v="107"/>
    <x v="24"/>
    <x v="0"/>
    <s v="006"/>
    <s v="Z1B8044815"/>
    <s v="1480"/>
    <s v="FC"/>
    <s v="00133616-00133648"/>
    <s v=""/>
    <s v=""/>
    <s v=""/>
    <s v=""/>
    <n v="0"/>
    <s v=""/>
    <s v="VENTAS NO CONTRIBUYENTES"/>
    <s v=""/>
    <n v="43807812.6932"/>
    <n v="0"/>
    <n v="36639808.140000001"/>
    <n v="0"/>
    <s v="-"/>
    <n v="0"/>
    <n v="6179314.2699999996"/>
    <s v="-"/>
    <n v="988690.28319999995"/>
    <n v="0"/>
    <s v="-"/>
    <n v="0"/>
    <n v="0"/>
    <s v="-"/>
    <n v="0"/>
  </r>
  <r>
    <n v="108"/>
    <x v="24"/>
    <x v="0"/>
    <s v="007"/>
    <s v="Z1B8050013"/>
    <s v="1538"/>
    <s v="FC"/>
    <s v="00161186-00161204"/>
    <s v=""/>
    <s v=""/>
    <s v=""/>
    <s v=""/>
    <n v="0"/>
    <s v=""/>
    <s v="VENTAS NO CONTRIBUYENTES"/>
    <s v=""/>
    <n v="80710553.049600005"/>
    <n v="0"/>
    <n v="63313529.25"/>
    <n v="0"/>
    <s v="-"/>
    <n v="0"/>
    <n v="14997434.310000001"/>
    <s v="-"/>
    <n v="2399589.4896"/>
    <n v="0"/>
    <s v="-"/>
    <n v="0"/>
    <n v="0"/>
    <s v="-"/>
    <n v="0"/>
  </r>
  <r>
    <n v="109"/>
    <x v="24"/>
    <x v="0"/>
    <s v="008"/>
    <s v="Z1B8050003"/>
    <s v="1494"/>
    <s v="FC"/>
    <s v="00160661-00160689"/>
    <s v=""/>
    <s v=""/>
    <s v=""/>
    <s v=""/>
    <n v="0"/>
    <s v=""/>
    <s v="VENTAS NO CONTRIBUYENTES"/>
    <s v=""/>
    <n v="109653672.0808"/>
    <n v="0"/>
    <n v="55463668.439999998"/>
    <n v="0"/>
    <s v="-"/>
    <n v="0"/>
    <n v="46715520.380000003"/>
    <s v="-"/>
    <n v="7474483.2608000003"/>
    <n v="0"/>
    <s v="-"/>
    <n v="0"/>
    <n v="0"/>
    <s v="-"/>
    <n v="0"/>
  </r>
  <r>
    <n v="110"/>
    <x v="24"/>
    <x v="0"/>
    <s v="009"/>
    <s v="Z1B8014458"/>
    <s v="1489"/>
    <s v="FC"/>
    <s v="00167177-00167211"/>
    <s v=""/>
    <s v=""/>
    <s v=""/>
    <s v=""/>
    <n v="0"/>
    <s v=""/>
    <s v="VENTAS NO CONTRIBUYENTES"/>
    <s v=""/>
    <n v="75365169.434400007"/>
    <n v="0"/>
    <n v="51672272.280000001"/>
    <n v="0"/>
    <s v="-"/>
    <n v="0"/>
    <n v="20424911.34"/>
    <s v="-"/>
    <n v="3267985.8144"/>
    <n v="0"/>
    <s v="-"/>
    <n v="0"/>
    <n v="0"/>
    <s v="-"/>
    <n v="0"/>
  </r>
  <r>
    <n v="111"/>
    <x v="24"/>
    <x v="0"/>
    <s v="010"/>
    <s v="Z1F0000341"/>
    <s v="1013"/>
    <s v="FC"/>
    <s v="00066865-00066910"/>
    <s v=""/>
    <s v=""/>
    <s v=""/>
    <s v=""/>
    <n v="0"/>
    <s v=""/>
    <s v="VENTAS NO CONTRIBUYENTES"/>
    <s v=""/>
    <n v="74432755.247999996"/>
    <n v="0"/>
    <n v="56901740.149999999"/>
    <n v="0"/>
    <s v="-"/>
    <n v="0"/>
    <n v="15112944.050000001"/>
    <s v="-"/>
    <n v="2418071.048"/>
    <n v="0"/>
    <s v="-"/>
    <n v="0"/>
    <n v="0"/>
    <s v="-"/>
    <n v="0"/>
  </r>
  <r>
    <n v="112"/>
    <x v="24"/>
    <x v="0"/>
    <s v="011"/>
    <s v="Z1F0004616"/>
    <s v="0394"/>
    <s v="FC"/>
    <s v="00060583-00060654"/>
    <s v=""/>
    <s v=""/>
    <s v=""/>
    <s v=""/>
    <n v="0"/>
    <s v=""/>
    <s v="VENTAS NO CONTRIBUYENTES"/>
    <s v=""/>
    <n v="29413436.104799997"/>
    <n v="0"/>
    <n v="28202737.109999996"/>
    <n v="0"/>
    <s v="-"/>
    <n v="0"/>
    <n v="1043706.03"/>
    <s v="-"/>
    <n v="166992.96480000002"/>
    <n v="0"/>
    <s v="-"/>
    <n v="0"/>
    <n v="0"/>
    <s v="-"/>
    <n v="0"/>
  </r>
  <r>
    <n v="113"/>
    <x v="24"/>
    <x v="0"/>
    <s v="012"/>
    <s v="Z1B8038506"/>
    <s v="1344"/>
    <s v="FC"/>
    <s v="00069204-00069223"/>
    <s v=""/>
    <s v=""/>
    <s v=""/>
    <s v=""/>
    <n v="0"/>
    <s v=""/>
    <s v="VENTAS NO CONTRIBUYENTES"/>
    <s v=""/>
    <n v="9078490.8716000002"/>
    <n v="0"/>
    <n v="3560536.74"/>
    <n v="0"/>
    <s v="-"/>
    <n v="0"/>
    <n v="4756857.01"/>
    <s v="-"/>
    <n v="761097.12159999995"/>
    <n v="0"/>
    <s v="-"/>
    <n v="0"/>
    <n v="0"/>
    <s v="-"/>
    <n v="0"/>
  </r>
  <r>
    <n v="114"/>
    <x v="24"/>
    <x v="0"/>
    <s v="013"/>
    <s v="Z1B8050578"/>
    <s v="1302"/>
    <s v="FC"/>
    <s v="00128570-00128617"/>
    <s v=""/>
    <s v=""/>
    <s v=""/>
    <s v=""/>
    <n v="0"/>
    <s v=""/>
    <s v="VENTAS NO CONTRIBUYENTES"/>
    <s v=""/>
    <n v="23357633.482799999"/>
    <n v="0"/>
    <n v="17619321.030000001"/>
    <n v="0"/>
    <s v="-"/>
    <n v="0"/>
    <n v="4946821.08"/>
    <s v="-"/>
    <n v="791491.37280000001"/>
    <n v="0"/>
    <s v="-"/>
    <n v="0"/>
    <n v="0"/>
    <s v="-"/>
    <n v="0"/>
  </r>
  <r>
    <n v="115"/>
    <x v="24"/>
    <x v="0"/>
    <s v="014"/>
    <s v="Z1F0000338"/>
    <s v="1183"/>
    <s v="FC"/>
    <s v="00047783-00047796"/>
    <s v=""/>
    <s v=""/>
    <s v=""/>
    <s v=""/>
    <n v="0"/>
    <s v=""/>
    <s v="VENTAS NO CONTRIBUYENTES"/>
    <s v=""/>
    <n v="12771688.770400001"/>
    <n v="0"/>
    <n v="7643946.54"/>
    <n v="0"/>
    <s v="-"/>
    <n v="0"/>
    <n v="4420467.4400000004"/>
    <s v="-"/>
    <n v="707274.79040000006"/>
    <n v="0"/>
    <s v="-"/>
    <n v="0"/>
    <n v="0"/>
    <s v="-"/>
    <n v="0"/>
  </r>
  <r>
    <n v="116"/>
    <x v="24"/>
    <x v="0"/>
    <s v="015"/>
    <s v="Z1B8050356"/>
    <s v="1316"/>
    <s v="FC"/>
    <s v="00082870-00082898"/>
    <s v=""/>
    <s v=""/>
    <s v=""/>
    <s v=""/>
    <n v="0"/>
    <s v=""/>
    <s v="VENTAS NO CONTRIBUYENTES"/>
    <s v=""/>
    <n v="76529890.606399998"/>
    <n v="0"/>
    <n v="66516356.149999999"/>
    <n v="0"/>
    <s v="-"/>
    <n v="0"/>
    <n v="8632357.2899999991"/>
    <s v="-"/>
    <n v="1381177.1664"/>
    <n v="0"/>
    <s v="-"/>
    <n v="0"/>
    <n v="0"/>
    <s v="-"/>
    <n v="0"/>
  </r>
  <r>
    <n v="117"/>
    <x v="25"/>
    <x v="1"/>
    <s v="001"/>
    <s v="Z1F0017854"/>
    <s v="0074"/>
    <s v="FC"/>
    <s v="001003982-001004033"/>
    <s v=""/>
    <s v=""/>
    <s v=""/>
    <s v=""/>
    <n v="0"/>
    <s v=""/>
    <s v="VENTAS NO CONTRIBUYENTES"/>
    <s v=""/>
    <n v="91288149.456026003"/>
    <n v="0"/>
    <n v="60538936.546250001"/>
    <n v="0"/>
    <s v="-"/>
    <n v="0"/>
    <n v="26507942.163600001"/>
    <s v="16"/>
    <n v="4241270.7461760007"/>
    <n v="0"/>
    <s v="-"/>
    <n v="0"/>
    <n v="0"/>
    <s v="-"/>
    <n v="0"/>
  </r>
  <r>
    <n v="118"/>
    <x v="25"/>
    <x v="1"/>
    <s v="001"/>
    <s v="Z1F0017854"/>
    <s v="0074"/>
    <s v="FC"/>
    <s v="00003977-00003982"/>
    <s v=""/>
    <s v=""/>
    <s v=""/>
    <s v=""/>
    <n v="0"/>
    <s v=""/>
    <s v="VENTAS NO CONTRIBUYENTES"/>
    <s v=""/>
    <n v="19182513.797649994"/>
    <n v="0"/>
    <n v="14625497.576049997"/>
    <n v="0"/>
    <s v="-"/>
    <n v="0"/>
    <n v="3928462.2600000002"/>
    <s v="16"/>
    <n v="628553.96160000004"/>
    <n v="0"/>
    <s v="-"/>
    <n v="0"/>
    <n v="0"/>
    <s v="-"/>
    <n v="0"/>
  </r>
  <r>
    <n v="119"/>
    <x v="25"/>
    <x v="0"/>
    <s v="001"/>
    <s v="Z1F0000700"/>
    <s v="1160"/>
    <s v="FC"/>
    <s v="00095832-00095905"/>
    <s v=""/>
    <s v=""/>
    <s v=""/>
    <s v=""/>
    <n v="0"/>
    <s v=""/>
    <s v="VENTAS NO CONTRIBUYENTES"/>
    <s v=""/>
    <n v="85337560.547600001"/>
    <n v="0"/>
    <n v="70406812.689999998"/>
    <n v="0"/>
    <s v="-"/>
    <n v="0"/>
    <n v="12871334.359999999"/>
    <s v="-"/>
    <n v="2059413.4975999999"/>
    <n v="0"/>
    <s v="-"/>
    <n v="0"/>
    <n v="0"/>
    <s v="-"/>
    <n v="0"/>
  </r>
  <r>
    <n v="120"/>
    <x v="25"/>
    <x v="1"/>
    <s v="002"/>
    <s v="Z1F0017966"/>
    <s v="0074"/>
    <s v="FC"/>
    <s v="002001740-002001754"/>
    <s v=""/>
    <s v=""/>
    <s v=""/>
    <s v=""/>
    <n v="0"/>
    <s v=""/>
    <s v="VENTAS NO CONTRIBUYENTES"/>
    <s v=""/>
    <n v="23767006.234099999"/>
    <n v="0"/>
    <n v="18809746.234099999"/>
    <n v="0"/>
    <s v="-"/>
    <n v="0"/>
    <n v="4273500"/>
    <s v="16"/>
    <n v="683760"/>
    <n v="0"/>
    <s v="-"/>
    <n v="0"/>
    <n v="0"/>
    <s v="-"/>
    <n v="0"/>
  </r>
  <r>
    <n v="121"/>
    <x v="25"/>
    <x v="1"/>
    <s v="002"/>
    <s v="Z1F0017966"/>
    <s v="0074"/>
    <s v="FC"/>
    <s v="00001736-00001738"/>
    <s v=""/>
    <s v=""/>
    <s v=""/>
    <s v=""/>
    <n v="0"/>
    <s v=""/>
    <s v="VENTAS NO CONTRIBUYENTES"/>
    <s v=""/>
    <n v="1886320.25"/>
    <n v="0"/>
    <n v="1641676.25"/>
    <n v="0"/>
    <s v="-"/>
    <n v="0"/>
    <n v="210900"/>
    <s v="-"/>
    <n v="33744"/>
    <n v="0"/>
    <s v="-"/>
    <n v="0"/>
    <n v="0"/>
    <s v="-"/>
    <n v="0"/>
  </r>
  <r>
    <n v="122"/>
    <x v="25"/>
    <x v="0"/>
    <s v="002"/>
    <s v="Z1B8050002"/>
    <s v="1495"/>
    <s v="FC"/>
    <s v="00151908-00151949"/>
    <s v=""/>
    <s v=""/>
    <s v=""/>
    <s v=""/>
    <n v="0"/>
    <s v=""/>
    <s v="VENTAS NO CONTRIBUYENTES"/>
    <s v=""/>
    <n v="90793277.094400004"/>
    <n v="0"/>
    <n v="79324056.549999997"/>
    <n v="0"/>
    <s v="-"/>
    <n v="0"/>
    <n v="9887259.0899999999"/>
    <s v="-"/>
    <n v="1581961.4543999999"/>
    <n v="0"/>
    <s v="-"/>
    <n v="0"/>
    <n v="0"/>
    <s v="-"/>
    <n v="0"/>
  </r>
  <r>
    <n v="123"/>
    <x v="25"/>
    <x v="0"/>
    <s v="002"/>
    <s v="Z1B8050149"/>
    <s v="1422"/>
    <s v="FC"/>
    <s v="00187895-00187961"/>
    <s v=""/>
    <s v=""/>
    <s v=""/>
    <s v=""/>
    <n v="0"/>
    <s v=""/>
    <s v="VENTAS NO CONTRIBUYENTES"/>
    <s v=""/>
    <n v="26150127.120000001"/>
    <n v="0"/>
    <n v="26150127.120000001"/>
    <n v="0"/>
    <s v="-"/>
    <n v="0"/>
    <m/>
    <m/>
    <n v="0"/>
    <n v="0"/>
    <s v="-"/>
    <n v="0"/>
    <n v="0"/>
    <s v="-"/>
    <n v="0"/>
  </r>
  <r>
    <n v="124"/>
    <x v="25"/>
    <x v="2"/>
    <s v="002"/>
    <s v="Z1F0008858"/>
    <s v="0520"/>
    <s v="FC"/>
    <s v="00076923-00076927"/>
    <s v=""/>
    <s v=""/>
    <s v=""/>
    <s v=""/>
    <n v="0"/>
    <s v=""/>
    <s v="VENTAS NO CONTRIBUYENTES"/>
    <s v=""/>
    <n v="1311600"/>
    <n v="0"/>
    <n v="1311600"/>
    <n v="0"/>
    <s v="-"/>
    <n v="0"/>
    <n v="0"/>
    <s v="-"/>
    <n v="0"/>
    <n v="0"/>
    <s v="-"/>
    <n v="0"/>
    <n v="0"/>
    <s v="-"/>
    <n v="0"/>
  </r>
  <r>
    <n v="125"/>
    <x v="25"/>
    <x v="2"/>
    <s v="002"/>
    <s v="Z1F0008858"/>
    <s v="0520"/>
    <s v="FC"/>
    <s v="00076928"/>
    <s v=""/>
    <s v=""/>
    <s v=""/>
    <s v=""/>
    <n v="0"/>
    <s v=""/>
    <s v="GLORIA QINTERO"/>
    <s v="V257160912 "/>
    <n v="456192.92"/>
    <n v="0"/>
    <n v="456192.92"/>
    <n v="0"/>
    <s v="-"/>
    <n v="0"/>
    <n v="0"/>
    <s v="-"/>
    <n v="0"/>
    <n v="0"/>
    <s v="-"/>
    <n v="0"/>
    <n v="0"/>
    <s v="-"/>
    <n v="0"/>
  </r>
  <r>
    <n v="126"/>
    <x v="25"/>
    <x v="2"/>
    <s v="002"/>
    <s v="Z1F0008858"/>
    <s v="0520"/>
    <s v="FC"/>
    <s v="00076929-00077029"/>
    <s v=""/>
    <s v=""/>
    <s v=""/>
    <s v=""/>
    <n v="0"/>
    <s v=""/>
    <s v="VENTAS NO CONTRIBUYENTES"/>
    <s v=""/>
    <n v="43977115.295799993"/>
    <n v="0"/>
    <n v="42635905.652199991"/>
    <n v="0"/>
    <s v="-"/>
    <n v="0"/>
    <n v="1156215.21"/>
    <s v="-"/>
    <n v="184994.43359999999"/>
    <n v="0"/>
    <s v="-"/>
    <n v="0"/>
    <n v="0"/>
    <s v="-"/>
    <n v="0"/>
  </r>
  <r>
    <n v="127"/>
    <x v="25"/>
    <x v="2"/>
    <s v="002"/>
    <s v="Z1F0008858"/>
    <s v="0520"/>
    <s v="NC"/>
    <s v=""/>
    <s v="00000086"/>
    <s v=""/>
    <s v="00077009"/>
    <s v="1/5/2020"/>
    <n v="684457.99"/>
    <s v="VEN"/>
    <s v="RENGIFO ANGELI"/>
    <s v="V20827729 "/>
    <n v="-40396.785000000003"/>
    <n v="0"/>
    <n v="-40396.785000000003"/>
    <n v="0"/>
    <s v="-"/>
    <n v="0"/>
    <n v="0"/>
    <s v="-"/>
    <n v="0"/>
    <n v="0"/>
    <s v="-"/>
    <n v="0"/>
    <n v="0"/>
    <s v="-"/>
    <n v="0"/>
  </r>
  <r>
    <n v="128"/>
    <x v="25"/>
    <x v="1"/>
    <s v="003"/>
    <s v="Z1F0017848"/>
    <s v="0070"/>
    <s v="FC"/>
    <s v="003003322-003003334"/>
    <s v=""/>
    <s v=""/>
    <s v=""/>
    <s v=""/>
    <n v="0"/>
    <s v=""/>
    <s v="VENTAS NO CONTRIBUYENTES"/>
    <s v=""/>
    <n v="32087381.451300003"/>
    <n v="0"/>
    <n v="27471518.835700002"/>
    <n v="0"/>
    <s v="-"/>
    <n v="0"/>
    <n v="3979191.91"/>
    <s v="16"/>
    <n v="636670.70559999999"/>
    <n v="0"/>
    <s v="-"/>
    <n v="0"/>
    <n v="0"/>
    <s v="-"/>
    <n v="0"/>
  </r>
  <r>
    <n v="129"/>
    <x v="25"/>
    <x v="1"/>
    <s v="003"/>
    <s v="Z1F0017848"/>
    <s v="0070"/>
    <s v="FC"/>
    <s v="00003317-00003321"/>
    <s v=""/>
    <s v=""/>
    <s v=""/>
    <s v=""/>
    <n v="0"/>
    <s v=""/>
    <s v="VENTAS NO CONTRIBUYENTES"/>
    <s v=""/>
    <n v="1778955.325"/>
    <n v="0"/>
    <n v="1688823.325"/>
    <n v="0"/>
    <s v="-"/>
    <n v="0"/>
    <n v="77700"/>
    <s v="16"/>
    <n v="12432"/>
    <n v="0"/>
    <s v="-"/>
    <n v="0"/>
    <n v="0"/>
    <s v="-"/>
    <n v="0"/>
  </r>
  <r>
    <n v="130"/>
    <x v="25"/>
    <x v="0"/>
    <s v="003"/>
    <s v="Z1B8051199"/>
    <s v="1581"/>
    <s v="FC"/>
    <s v="00173342-00173385"/>
    <s v=""/>
    <s v=""/>
    <s v=""/>
    <s v=""/>
    <n v="0"/>
    <s v=""/>
    <s v="VENTAS NO CONTRIBUYENTES"/>
    <s v=""/>
    <n v="47274732.690800004"/>
    <n v="0"/>
    <n v="36542673.539999999"/>
    <n v="0"/>
    <s v="-"/>
    <n v="0"/>
    <n v="9251775.1300000008"/>
    <s v="-"/>
    <n v="1480284.0208000001"/>
    <n v="0"/>
    <s v="-"/>
    <n v="0"/>
    <n v="0"/>
    <s v="-"/>
    <n v="0"/>
  </r>
  <r>
    <n v="131"/>
    <x v="25"/>
    <x v="2"/>
    <s v="003"/>
    <s v="Z1F0008965"/>
    <s v="0515"/>
    <s v="FC"/>
    <s v="00076068-00076134"/>
    <s v=""/>
    <s v=""/>
    <s v=""/>
    <s v=""/>
    <n v="0"/>
    <s v=""/>
    <s v="VENTAS NO CONTRIBUYENTES"/>
    <s v=""/>
    <n v="31369144.526100002"/>
    <n v="0"/>
    <n v="29032129.066100001"/>
    <n v="0"/>
    <s v="-"/>
    <n v="0"/>
    <n v="2014668.5"/>
    <s v="-"/>
    <n v="322346.96000000002"/>
    <n v="0"/>
    <s v="-"/>
    <n v="0"/>
    <n v="0"/>
    <s v="-"/>
    <n v="0"/>
  </r>
  <r>
    <n v="132"/>
    <x v="25"/>
    <x v="1"/>
    <s v="004"/>
    <s v="Z1F0017963"/>
    <s v="0071"/>
    <s v="FC"/>
    <s v="004001923-004001935"/>
    <s v=""/>
    <s v=""/>
    <s v=""/>
    <s v=""/>
    <n v="0"/>
    <s v=""/>
    <s v="VENTAS NO CONTRIBUYENTES"/>
    <s v=""/>
    <n v="14817632.565000001"/>
    <n v="0"/>
    <n v="12892670.565000001"/>
    <n v="0"/>
    <s v="-"/>
    <n v="0"/>
    <n v="1659450"/>
    <s v="-"/>
    <n v="265512"/>
    <n v="0"/>
    <s v="-"/>
    <n v="0"/>
    <n v="0"/>
    <s v="-"/>
    <n v="0"/>
  </r>
  <r>
    <n v="133"/>
    <x v="25"/>
    <x v="1"/>
    <s v="004"/>
    <s v="Z1F0017963"/>
    <s v="0071"/>
    <s v="FC"/>
    <s v="00001921-00001922"/>
    <s v=""/>
    <s v=""/>
    <s v=""/>
    <s v=""/>
    <n v="0"/>
    <s v=""/>
    <s v="VENTAS NO CONTRIBUYENTES"/>
    <s v=""/>
    <n v="5157274.7792499997"/>
    <n v="0"/>
    <n v="3939945.9088499998"/>
    <n v="0"/>
    <s v="-"/>
    <n v="0"/>
    <n v="1049421.44"/>
    <s v="16"/>
    <n v="167907.43039999998"/>
    <n v="0"/>
    <s v="-"/>
    <n v="0"/>
    <n v="0"/>
    <s v="-"/>
    <n v="0"/>
  </r>
  <r>
    <n v="134"/>
    <x v="25"/>
    <x v="0"/>
    <s v="004"/>
    <s v="Z1B8050937"/>
    <s v="1420"/>
    <s v="FC"/>
    <s v="00143664-00143706"/>
    <s v=""/>
    <s v=""/>
    <s v=""/>
    <s v=""/>
    <n v="0"/>
    <s v=""/>
    <s v="VENTAS NO CONTRIBUYENTES"/>
    <s v=""/>
    <n v="88913999.048000008"/>
    <n v="0"/>
    <n v="66210254.240000002"/>
    <n v="0"/>
    <s v="-"/>
    <n v="0"/>
    <n v="19572193.800000001"/>
    <s v="-"/>
    <n v="3131551.0080000004"/>
    <n v="0"/>
    <s v="-"/>
    <n v="0"/>
    <n v="0"/>
    <s v="-"/>
    <n v="0"/>
  </r>
  <r>
    <n v="135"/>
    <x v="25"/>
    <x v="1"/>
    <s v="005"/>
    <s v="Z1F0017998"/>
    <s v="0067"/>
    <s v="FC"/>
    <s v="005002135-005002158"/>
    <s v=""/>
    <s v=""/>
    <s v=""/>
    <s v=""/>
    <n v="0"/>
    <s v=""/>
    <s v="VENTAS NO CONTRIBUYENTES"/>
    <s v=""/>
    <n v="51761476.815600008"/>
    <n v="0"/>
    <n v="38689509.710000001"/>
    <n v="0"/>
    <s v="-"/>
    <n v="0"/>
    <n v="11268937.16"/>
    <s v="-"/>
    <n v="1803029.9456"/>
    <n v="0"/>
    <s v="-"/>
    <n v="0"/>
    <n v="0"/>
    <s v="-"/>
    <n v="0"/>
  </r>
  <r>
    <n v="136"/>
    <x v="25"/>
    <x v="1"/>
    <s v="005"/>
    <s v="Z1F0017998"/>
    <s v="0067"/>
    <s v="FC"/>
    <s v="00002128-00002134"/>
    <s v=""/>
    <s v=""/>
    <s v=""/>
    <s v=""/>
    <n v="0"/>
    <s v=""/>
    <s v="VENTAS NO CONTRIBUYENTES"/>
    <s v=""/>
    <n v="17890647.193750005"/>
    <n v="0"/>
    <n v="14793820.226550004"/>
    <n v="0"/>
    <s v="-"/>
    <n v="0"/>
    <n v="2669678.42"/>
    <s v="16"/>
    <n v="427148.54719999997"/>
    <n v="0"/>
    <s v="-"/>
    <n v="0"/>
    <n v="0"/>
    <s v="-"/>
    <n v="0"/>
  </r>
  <r>
    <n v="137"/>
    <x v="25"/>
    <x v="0"/>
    <s v="005"/>
    <s v="Z1B8050363"/>
    <s v="1573"/>
    <s v="FC"/>
    <s v="00153729-00153762"/>
    <s v=""/>
    <s v=""/>
    <s v=""/>
    <s v=""/>
    <n v="0"/>
    <s v=""/>
    <s v="VENTAS NO CONTRIBUYENTES"/>
    <s v=""/>
    <n v="74898832.494800001"/>
    <n v="0"/>
    <n v="51469364.450000003"/>
    <n v="0"/>
    <s v="-"/>
    <n v="0"/>
    <n v="20197817.280000001"/>
    <s v="-"/>
    <n v="3231650.7648000005"/>
    <n v="0"/>
    <s v="-"/>
    <n v="0"/>
    <n v="0"/>
    <s v="-"/>
    <n v="0"/>
  </r>
  <r>
    <n v="138"/>
    <x v="25"/>
    <x v="0"/>
    <s v="006"/>
    <s v="Z1B8044815"/>
    <s v="1481"/>
    <s v="FC"/>
    <s v="00133649-00133693"/>
    <s v=""/>
    <s v=""/>
    <s v=""/>
    <s v=""/>
    <n v="0"/>
    <s v=""/>
    <s v="VENTAS NO CONTRIBUYENTES"/>
    <s v=""/>
    <n v="76764484.864000008"/>
    <n v="0"/>
    <n v="61868995.450000003"/>
    <n v="0"/>
    <s v="-"/>
    <n v="0"/>
    <n v="12840939.15"/>
    <s v="-"/>
    <n v="2054550.2640000002"/>
    <n v="0"/>
    <s v="-"/>
    <n v="0"/>
    <n v="0"/>
    <s v="-"/>
    <n v="0"/>
  </r>
  <r>
    <n v="139"/>
    <x v="25"/>
    <x v="0"/>
    <s v="007"/>
    <s v="Z1B8050013"/>
    <s v="1539"/>
    <s v="FC"/>
    <s v="00161205-00161252"/>
    <s v=""/>
    <s v=""/>
    <s v=""/>
    <s v=""/>
    <n v="0"/>
    <s v=""/>
    <s v="VENTAS NO CONTRIBUYENTES"/>
    <s v=""/>
    <n v="86366760.087600008"/>
    <n v="0"/>
    <n v="68389539.900000006"/>
    <n v="0"/>
    <s v="-"/>
    <n v="0"/>
    <n v="15497603.609999999"/>
    <s v="-"/>
    <n v="2479616.5776"/>
    <n v="0"/>
    <s v="-"/>
    <n v="0"/>
    <n v="0"/>
    <s v="-"/>
    <n v="0"/>
  </r>
  <r>
    <n v="140"/>
    <x v="25"/>
    <x v="0"/>
    <s v="008"/>
    <s v="Z1B8050003"/>
    <s v="1495"/>
    <s v="FC"/>
    <s v="00160690-00160712"/>
    <s v=""/>
    <s v=""/>
    <s v=""/>
    <s v=""/>
    <n v="0"/>
    <s v=""/>
    <s v="VENTAS NO CONTRIBUYENTES"/>
    <s v=""/>
    <n v="50116488.943600006"/>
    <n v="0"/>
    <n v="34981217.310000002"/>
    <n v="0"/>
    <s v="-"/>
    <n v="0"/>
    <n v="13047647.960000001"/>
    <s v="-"/>
    <n v="2087623.6736000001"/>
    <n v="0"/>
    <s v="-"/>
    <n v="0"/>
    <n v="0"/>
    <s v="-"/>
    <n v="0"/>
  </r>
  <r>
    <n v="141"/>
    <x v="25"/>
    <x v="0"/>
    <s v="009"/>
    <s v="Z1B8014458"/>
    <s v="1490"/>
    <s v="FC"/>
    <s v="00167212-00167251"/>
    <s v=""/>
    <s v=""/>
    <s v=""/>
    <s v=""/>
    <n v="0"/>
    <s v=""/>
    <s v="VENTAS NO CONTRIBUYENTES"/>
    <s v=""/>
    <n v="77804542.380800009"/>
    <n v="0"/>
    <n v="62333630.350000001"/>
    <n v="0"/>
    <s v="-"/>
    <n v="0"/>
    <n v="13336993.130000001"/>
    <s v="-"/>
    <n v="2133918.9007999999"/>
    <n v="0"/>
    <s v="-"/>
    <n v="0"/>
    <n v="0"/>
    <s v="-"/>
    <n v="0"/>
  </r>
  <r>
    <n v="142"/>
    <x v="25"/>
    <x v="0"/>
    <s v="010"/>
    <s v="Z1F0000341"/>
    <s v="1014"/>
    <s v="FC"/>
    <s v="00066911-00066950"/>
    <s v=""/>
    <s v=""/>
    <s v=""/>
    <s v=""/>
    <n v="0"/>
    <s v=""/>
    <s v="VENTAS NO CONTRIBUYENTES"/>
    <s v=""/>
    <n v="77653027.023599997"/>
    <n v="0"/>
    <n v="57809656.140000001"/>
    <n v="0"/>
    <s v="-"/>
    <n v="0"/>
    <n v="17106354.210000001"/>
    <s v="-"/>
    <n v="2737016.6736000003"/>
    <n v="0"/>
    <s v="-"/>
    <n v="0"/>
    <n v="0"/>
    <s v="-"/>
    <n v="0"/>
  </r>
  <r>
    <n v="143"/>
    <x v="25"/>
    <x v="0"/>
    <s v="011"/>
    <s v="Z1F0004616"/>
    <s v="0395"/>
    <s v="FC"/>
    <s v="00060655-00060755"/>
    <s v=""/>
    <s v=""/>
    <s v=""/>
    <s v=""/>
    <n v="0"/>
    <s v=""/>
    <s v="VENTAS NO CONTRIBUYENTES"/>
    <s v=""/>
    <n v="42887897.75395"/>
    <n v="0"/>
    <n v="38406767.746349998"/>
    <n v="0"/>
    <s v="-"/>
    <n v="0"/>
    <n v="3863043.11"/>
    <s v="-"/>
    <n v="618086.89760000003"/>
    <n v="0"/>
    <s v="-"/>
    <n v="0"/>
    <n v="0"/>
    <s v="-"/>
    <n v="0"/>
  </r>
  <r>
    <n v="144"/>
    <x v="25"/>
    <x v="0"/>
    <s v="012"/>
    <s v="Z1B8038506"/>
    <s v="1345"/>
    <s v="FC"/>
    <s v="00069224-00069234"/>
    <s v=""/>
    <s v=""/>
    <s v=""/>
    <s v=""/>
    <n v="0"/>
    <s v=""/>
    <s v="VENTAS NO CONTRIBUYENTES"/>
    <s v=""/>
    <n v="5762543.8547999999"/>
    <n v="0"/>
    <n v="3327816.05"/>
    <n v="0"/>
    <s v="-"/>
    <n v="0"/>
    <n v="2098903.2799999998"/>
    <s v="-"/>
    <n v="335824.52479999996"/>
    <n v="0"/>
    <s v="-"/>
    <n v="0"/>
    <n v="0"/>
    <s v="-"/>
    <n v="0"/>
  </r>
  <r>
    <n v="145"/>
    <x v="25"/>
    <x v="0"/>
    <s v="013"/>
    <s v="Z1B8050578"/>
    <s v="1303"/>
    <s v="FC"/>
    <s v="00128618-00128672"/>
    <s v=""/>
    <s v=""/>
    <s v=""/>
    <s v=""/>
    <n v="0"/>
    <s v=""/>
    <s v="VENTAS NO CONTRIBUYENTES"/>
    <s v=""/>
    <n v="4917070.59"/>
    <n v="0"/>
    <n v="4728222.59"/>
    <n v="0"/>
    <s v="-"/>
    <n v="0"/>
    <n v="162800"/>
    <s v="-"/>
    <n v="26048"/>
    <n v="0"/>
    <s v="-"/>
    <n v="0"/>
    <n v="0"/>
    <s v="-"/>
    <n v="0"/>
  </r>
  <r>
    <n v="146"/>
    <x v="25"/>
    <x v="0"/>
    <s v="013"/>
    <s v="Z1B8050578"/>
    <s v="1304"/>
    <s v="FC"/>
    <s v="00128618-00128672"/>
    <s v=""/>
    <s v=""/>
    <s v=""/>
    <s v=""/>
    <n v="0"/>
    <s v=""/>
    <s v="VENTAS NO CONTRIBUYENTES"/>
    <s v=""/>
    <n v="22208524.649999999"/>
    <n v="0"/>
    <n v="21426329.109999999"/>
    <n v="0"/>
    <s v="-"/>
    <n v="0"/>
    <n v="674306.5"/>
    <s v="-"/>
    <n v="107889.04000000001"/>
    <n v="0"/>
    <s v="-"/>
    <n v="0"/>
    <n v="0"/>
    <s v="-"/>
    <n v="0"/>
  </r>
  <r>
    <n v="147"/>
    <x v="25"/>
    <x v="0"/>
    <s v="014"/>
    <s v="Z1F0000338"/>
    <s v="1184"/>
    <s v="FC"/>
    <s v="00047797-00047805"/>
    <s v=""/>
    <s v=""/>
    <s v=""/>
    <s v=""/>
    <n v="0"/>
    <s v=""/>
    <s v="VENTAS NO CONTRIBUYENTES"/>
    <s v=""/>
    <n v="11271088.928000001"/>
    <n v="0"/>
    <n v="6981879.25"/>
    <n v="0"/>
    <s v="-"/>
    <n v="0"/>
    <n v="3697594.55"/>
    <s v="-"/>
    <n v="591615.12800000003"/>
    <n v="0"/>
    <s v="-"/>
    <n v="0"/>
    <n v="0"/>
    <s v="-"/>
    <n v="0"/>
  </r>
  <r>
    <n v="148"/>
    <x v="25"/>
    <x v="0"/>
    <s v="015"/>
    <s v="Z1B8050356"/>
    <s v="1317"/>
    <s v="FC"/>
    <s v="00082899-00082920"/>
    <s v=""/>
    <s v=""/>
    <s v=""/>
    <s v=""/>
    <n v="0"/>
    <s v=""/>
    <s v="VENTAS NO CONTRIBUYENTES"/>
    <s v=""/>
    <n v="51767813.423600003"/>
    <n v="0"/>
    <n v="44162858.109999999"/>
    <n v="0"/>
    <s v="-"/>
    <n v="0"/>
    <n v="6555995.96"/>
    <s v="-"/>
    <n v="1048959.3536"/>
    <n v="0"/>
    <s v="-"/>
    <n v="0"/>
    <n v="0"/>
    <s v="-"/>
    <n v="0"/>
  </r>
  <r>
    <n v="149"/>
    <x v="26"/>
    <x v="1"/>
    <s v="001"/>
    <s v="Z1F0017854"/>
    <s v="0075"/>
    <s v="FC"/>
    <s v="001004034-001004059"/>
    <s v=""/>
    <s v=""/>
    <s v=""/>
    <s v=""/>
    <n v="0"/>
    <s v=""/>
    <s v="VENTAS NO CONTRIBUYENTES"/>
    <s v=""/>
    <n v="52171161.324049994"/>
    <n v="0"/>
    <n v="40160952.206049994"/>
    <n v="0"/>
    <s v="-"/>
    <n v="0"/>
    <n v="10353628.549999999"/>
    <s v="-"/>
    <n v="1656580.568"/>
    <n v="0"/>
    <s v="-"/>
    <n v="0"/>
    <n v="0"/>
    <s v="-"/>
    <n v="0"/>
  </r>
  <r>
    <n v="150"/>
    <x v="26"/>
    <x v="1"/>
    <s v="001"/>
    <s v="Z1F0017854"/>
    <s v="0075"/>
    <s v="FC"/>
    <s v="001004060"/>
    <s v=""/>
    <s v=""/>
    <s v=""/>
    <s v=""/>
    <n v="0"/>
    <s v=""/>
    <s v="FUNDAVIGEA"/>
    <s v="J298180811"/>
    <n v="949456.93880000012"/>
    <n v="0"/>
    <n v="549456.946"/>
    <n v="344827.58"/>
    <s v="16"/>
    <n v="55172.412799999998"/>
    <n v="0"/>
    <s v="-"/>
    <n v="0"/>
    <n v="0"/>
    <s v="-"/>
    <n v="0"/>
    <n v="0"/>
    <s v="-"/>
    <n v="0"/>
  </r>
  <r>
    <n v="151"/>
    <x v="26"/>
    <x v="1"/>
    <s v="001"/>
    <s v="Z1F0017854"/>
    <s v="0075"/>
    <s v="FC"/>
    <s v="001004061-001004082"/>
    <s v=""/>
    <s v=""/>
    <s v=""/>
    <s v=""/>
    <n v="0"/>
    <s v=""/>
    <s v="VENTAS NO CONTRIBUYENTES"/>
    <s v=""/>
    <n v="31876131.091900002"/>
    <n v="0"/>
    <n v="24113340.911900003"/>
    <n v="0"/>
    <s v="-"/>
    <n v="0"/>
    <n v="6692060.5"/>
    <s v="16"/>
    <n v="1070729.68"/>
    <n v="0"/>
    <s v="-"/>
    <n v="0"/>
    <n v="0"/>
    <s v="-"/>
    <n v="0"/>
  </r>
  <r>
    <n v="152"/>
    <x v="26"/>
    <x v="0"/>
    <s v="001"/>
    <s v="Z1F0000700"/>
    <s v="1161"/>
    <s v="FC"/>
    <s v="00095906-00095978"/>
    <s v=""/>
    <s v=""/>
    <s v=""/>
    <s v=""/>
    <n v="0"/>
    <s v=""/>
    <s v="VENTAS NO CONTRIBUYENTES"/>
    <s v=""/>
    <n v="79649868.048799992"/>
    <n v="0"/>
    <n v="67840564.109999999"/>
    <n v="0"/>
    <s v="-"/>
    <n v="0"/>
    <n v="10180434.43"/>
    <s v="-"/>
    <n v="1628869.5088"/>
    <n v="0"/>
    <s v="-"/>
    <n v="0"/>
    <n v="0"/>
    <s v="-"/>
    <n v="0"/>
  </r>
  <r>
    <n v="153"/>
    <x v="26"/>
    <x v="1"/>
    <s v="002"/>
    <s v="Z1F0017966"/>
    <s v="0075"/>
    <s v="FC"/>
    <s v="002001755"/>
    <s v=""/>
    <s v=""/>
    <s v=""/>
    <s v=""/>
    <n v="0"/>
    <s v=""/>
    <s v="JUAN CARLOS"/>
    <s v="V10804774"/>
    <n v="9069226.5659999996"/>
    <n v="0"/>
    <n v="5690565.6392000001"/>
    <n v="0"/>
    <s v="-"/>
    <n v="0"/>
    <n v="2912638.73"/>
    <s v="16"/>
    <n v="466022.19680000003"/>
    <n v="0"/>
    <s v="-"/>
    <n v="0"/>
    <n v="0"/>
    <s v="-"/>
    <n v="0"/>
  </r>
  <r>
    <n v="154"/>
    <x v="26"/>
    <x v="0"/>
    <s v="002"/>
    <s v="Z1B8050002"/>
    <s v="1496"/>
    <s v="FC"/>
    <s v="00151950-00122005"/>
    <s v=""/>
    <s v=""/>
    <s v=""/>
    <s v=""/>
    <n v="0"/>
    <s v=""/>
    <s v="VENTAS NO CONTRIBUYENTES"/>
    <s v=""/>
    <n v="129590685.02960001"/>
    <n v="0"/>
    <n v="101391608.12"/>
    <n v="0"/>
    <s v="-"/>
    <n v="0"/>
    <n v="24309549.059999999"/>
    <s v="-"/>
    <n v="3889527.8495999998"/>
    <n v="0"/>
    <s v="-"/>
    <n v="0"/>
    <n v="0"/>
    <s v="-"/>
    <n v="0"/>
  </r>
  <r>
    <n v="155"/>
    <x v="26"/>
    <x v="0"/>
    <s v="002"/>
    <s v="Z1B8050149"/>
    <s v="1423"/>
    <s v="FC"/>
    <s v="00187962-00188039"/>
    <s v=""/>
    <s v=""/>
    <s v=""/>
    <s v=""/>
    <n v="0"/>
    <s v=""/>
    <s v="VENTAS NO CONTRIBUYENTES"/>
    <s v=""/>
    <n v="29261660.18"/>
    <n v="0"/>
    <n v="29261660.18"/>
    <n v="0"/>
    <s v="-"/>
    <n v="0"/>
    <m/>
    <m/>
    <n v="0"/>
    <n v="0"/>
    <s v="-"/>
    <n v="0"/>
    <n v="0"/>
    <s v="-"/>
    <n v="0"/>
  </r>
  <r>
    <n v="156"/>
    <x v="26"/>
    <x v="2"/>
    <s v="002"/>
    <s v="Z1F0008858"/>
    <s v="0521"/>
    <s v="FC"/>
    <s v="00077030-00077107"/>
    <s v=""/>
    <s v=""/>
    <s v=""/>
    <s v=""/>
    <n v="0"/>
    <s v=""/>
    <s v="VENTAS NO CONTRIBUYENTES"/>
    <s v=""/>
    <n v="40690141.688650005"/>
    <n v="0"/>
    <n v="38787492.683050007"/>
    <n v="0"/>
    <s v="-"/>
    <n v="0"/>
    <n v="1640214.66"/>
    <s v="-"/>
    <n v="262434.3456"/>
    <n v="0"/>
    <s v="-"/>
    <n v="0"/>
    <n v="0"/>
    <s v="-"/>
    <n v="0"/>
  </r>
  <r>
    <n v="157"/>
    <x v="26"/>
    <x v="1"/>
    <s v="003"/>
    <s v="Z1F0017848"/>
    <s v="0071"/>
    <s v="FC"/>
    <s v="003003335-003003391"/>
    <s v=""/>
    <s v=""/>
    <s v=""/>
    <s v=""/>
    <n v="0"/>
    <s v=""/>
    <s v="VENTAS NO CONTRIBUYENTES"/>
    <s v=""/>
    <n v="165333970.81034997"/>
    <n v="0"/>
    <n v="119655866.84754995"/>
    <n v="0"/>
    <s v="-"/>
    <n v="0"/>
    <n v="39377675.830000006"/>
    <s v="16"/>
    <n v="6300428.1328000007"/>
    <n v="0"/>
    <s v="-"/>
    <n v="0"/>
    <n v="0"/>
    <s v="-"/>
    <n v="0"/>
  </r>
  <r>
    <n v="158"/>
    <x v="26"/>
    <x v="0"/>
    <s v="003"/>
    <s v="Z1B8051199"/>
    <s v="1582"/>
    <s v="FC"/>
    <s v="00173386-00173443"/>
    <s v=""/>
    <s v=""/>
    <s v=""/>
    <s v=""/>
    <n v="0"/>
    <s v=""/>
    <s v="VENTAS NO CONTRIBUYENTES"/>
    <s v=""/>
    <n v="133148448.2104"/>
    <n v="0"/>
    <n v="97446827.260000005"/>
    <n v="0"/>
    <s v="-"/>
    <n v="0"/>
    <n v="30777259.440000001"/>
    <s v="-"/>
    <n v="4924361.5104"/>
    <n v="0"/>
    <s v="-"/>
    <n v="0"/>
    <n v="0"/>
    <s v="-"/>
    <n v="0"/>
  </r>
  <r>
    <n v="159"/>
    <x v="26"/>
    <x v="2"/>
    <s v="003"/>
    <s v="Z1F0008965"/>
    <s v="0516"/>
    <s v="FC"/>
    <s v="00076135-00076219"/>
    <s v=""/>
    <s v=""/>
    <s v=""/>
    <s v=""/>
    <n v="0"/>
    <s v=""/>
    <s v="VENTAS NO CONTRIBUYENTES"/>
    <s v=""/>
    <n v="49791414.814450003"/>
    <n v="0"/>
    <n v="46350041.967650004"/>
    <n v="0"/>
    <s v="-"/>
    <n v="0"/>
    <n v="2966700.73"/>
    <s v="-"/>
    <n v="474672.11680000002"/>
    <n v="0"/>
    <s v="-"/>
    <n v="0"/>
    <n v="0"/>
    <s v="-"/>
    <n v="0"/>
  </r>
  <r>
    <n v="160"/>
    <x v="26"/>
    <x v="2"/>
    <s v="003"/>
    <s v="Z1F0008965"/>
    <s v="0516"/>
    <s v="NC"/>
    <s v=""/>
    <s v="00000082"/>
    <s v=""/>
    <s v="00076158"/>
    <s v="2/5/2020"/>
    <n v="532800"/>
    <s v="VEN"/>
    <s v="MERCEDES HERNANDEZ"/>
    <s v="V6877548"/>
    <n v="-305250"/>
    <n v="0"/>
    <n v="-305250"/>
    <n v="0"/>
    <s v="-"/>
    <n v="0"/>
    <n v="0"/>
    <s v="-"/>
    <n v="0"/>
    <n v="0"/>
    <s v="-"/>
    <n v="0"/>
    <n v="0"/>
    <s v="-"/>
    <n v="0"/>
  </r>
  <r>
    <n v="161"/>
    <x v="26"/>
    <x v="1"/>
    <s v="004"/>
    <s v="Z1F0017963"/>
    <s v="0072"/>
    <s v="FC"/>
    <s v="004001936-004001947"/>
    <s v=""/>
    <s v=""/>
    <s v=""/>
    <s v=""/>
    <n v="0"/>
    <s v=""/>
    <s v="VENTAS NO CONTRIBUYENTES"/>
    <s v=""/>
    <n v="40389218.936649993"/>
    <n v="0"/>
    <n v="30296102.262649998"/>
    <n v="0"/>
    <s v="-"/>
    <n v="0"/>
    <n v="8700962.6499999985"/>
    <s v="16"/>
    <n v="1392154.0239999997"/>
    <n v="0"/>
    <s v="-"/>
    <n v="0"/>
    <n v="0"/>
    <s v="-"/>
    <n v="0"/>
  </r>
  <r>
    <n v="162"/>
    <x v="26"/>
    <x v="0"/>
    <s v="004"/>
    <s v="Z1B8050937"/>
    <s v="1421"/>
    <s v="FC"/>
    <s v="00143707-00143745"/>
    <s v=""/>
    <s v=""/>
    <s v=""/>
    <s v=""/>
    <n v="0"/>
    <s v=""/>
    <s v="VENTAS NO CONTRIBUYENTES"/>
    <s v=""/>
    <n v="85786075.023600012"/>
    <n v="0"/>
    <n v="70277607.030000001"/>
    <n v="0"/>
    <s v="-"/>
    <n v="0"/>
    <n v="13369368.960000001"/>
    <s v="-"/>
    <n v="2139099.0336000002"/>
    <n v="0"/>
    <s v="-"/>
    <n v="0"/>
    <n v="0"/>
    <s v="-"/>
    <n v="0"/>
  </r>
  <r>
    <n v="163"/>
    <x v="26"/>
    <x v="1"/>
    <s v="005"/>
    <s v="Z1F0017998"/>
    <s v="0068"/>
    <s v="FC"/>
    <s v="005002159-005002176"/>
    <s v=""/>
    <s v=""/>
    <s v=""/>
    <s v=""/>
    <n v="0"/>
    <s v=""/>
    <s v="VENTAS NO CONTRIBUYENTES"/>
    <s v=""/>
    <n v="83441560.530399993"/>
    <n v="0"/>
    <n v="65121110.112000003"/>
    <n v="0"/>
    <s v="-"/>
    <n v="0"/>
    <n v="15793491.739999998"/>
    <s v="16"/>
    <n v="2526958.6783999996"/>
    <n v="0"/>
    <s v="-"/>
    <n v="0"/>
    <n v="0"/>
    <s v="-"/>
    <n v="0"/>
  </r>
  <r>
    <n v="164"/>
    <x v="26"/>
    <x v="0"/>
    <s v="005"/>
    <s v="Z1B8050363"/>
    <s v="1574"/>
    <s v="FC"/>
    <s v="00153763-00153817"/>
    <s v=""/>
    <s v=""/>
    <s v=""/>
    <s v=""/>
    <n v="0"/>
    <s v=""/>
    <s v="VENTAS NO CONTRIBUYENTES"/>
    <s v=""/>
    <n v="125696896.642"/>
    <n v="0"/>
    <n v="100124914.48999999"/>
    <n v="0"/>
    <s v="-"/>
    <n v="0"/>
    <n v="22044812.199999999"/>
    <s v="-"/>
    <n v="3527169.952"/>
    <n v="0"/>
    <s v="-"/>
    <n v="0"/>
    <n v="0"/>
    <s v="-"/>
    <n v="0"/>
  </r>
  <r>
    <n v="165"/>
    <x v="26"/>
    <x v="0"/>
    <s v="006"/>
    <s v="Z1B8044815"/>
    <s v="1482"/>
    <s v="FC"/>
    <s v="00133694-00133750"/>
    <s v=""/>
    <s v=""/>
    <s v=""/>
    <s v=""/>
    <n v="0"/>
    <s v=""/>
    <s v="VENTAS NO CONTRIBUYENTES"/>
    <s v=""/>
    <n v="120709414.9604"/>
    <n v="0"/>
    <n v="97391293.969999999"/>
    <n v="0"/>
    <s v="-"/>
    <n v="0"/>
    <n v="20101828.440000001"/>
    <s v="-"/>
    <n v="3216292.5504000001"/>
    <n v="0"/>
    <s v="-"/>
    <n v="0"/>
    <n v="0"/>
    <s v="-"/>
    <n v="0"/>
  </r>
  <r>
    <n v="166"/>
    <x v="26"/>
    <x v="0"/>
    <s v="007"/>
    <s v="Z1B8050013"/>
    <s v="1540"/>
    <s v="FC"/>
    <s v="00161253-00161276"/>
    <s v=""/>
    <s v=""/>
    <s v=""/>
    <s v=""/>
    <n v="0"/>
    <s v=""/>
    <s v="VENTAS NO CONTRIBUYENTES"/>
    <s v=""/>
    <n v="36612471.3948"/>
    <n v="0"/>
    <n v="29919109.539999999"/>
    <n v="0"/>
    <s v="-"/>
    <n v="0"/>
    <n v="5770139.5300000003"/>
    <s v="-"/>
    <n v="923222.32480000006"/>
    <n v="0"/>
    <s v="-"/>
    <n v="0"/>
    <n v="0"/>
    <s v="-"/>
    <n v="0"/>
  </r>
  <r>
    <n v="167"/>
    <x v="26"/>
    <x v="0"/>
    <s v="008"/>
    <s v="Z1B8050003"/>
    <s v="1496"/>
    <s v="FC"/>
    <s v="00160713-00160765"/>
    <s v=""/>
    <s v=""/>
    <s v=""/>
    <s v=""/>
    <n v="0"/>
    <s v=""/>
    <s v="VENTAS NO CONTRIBUYENTES"/>
    <s v=""/>
    <n v="87664092.685599998"/>
    <n v="0"/>
    <n v="62250887.609999999"/>
    <n v="0"/>
    <s v="-"/>
    <n v="0"/>
    <n v="21907935.41"/>
    <s v="-"/>
    <n v="3505269.6655999999"/>
    <n v="0"/>
    <s v="-"/>
    <n v="0"/>
    <n v="0"/>
    <s v="-"/>
    <n v="0"/>
  </r>
  <r>
    <n v="168"/>
    <x v="26"/>
    <x v="0"/>
    <s v="009"/>
    <s v="Z1B8014458"/>
    <s v="1491"/>
    <s v="FC"/>
    <s v="00167252-00167304"/>
    <s v=""/>
    <s v=""/>
    <s v=""/>
    <s v=""/>
    <n v="0"/>
    <s v=""/>
    <s v="VENTAS NO CONTRIBUYENTES"/>
    <s v=""/>
    <n v="94324289.855599999"/>
    <n v="0"/>
    <n v="73940648.450000003"/>
    <n v="0"/>
    <s v="-"/>
    <n v="0"/>
    <n v="17572104.66"/>
    <s v="-"/>
    <n v="2811536.7456"/>
    <n v="0"/>
    <s v="-"/>
    <n v="0"/>
    <n v="0"/>
    <s v="-"/>
    <n v="0"/>
  </r>
  <r>
    <n v="169"/>
    <x v="26"/>
    <x v="0"/>
    <s v="010"/>
    <s v="Z1F0000341"/>
    <s v="1015"/>
    <s v="FC"/>
    <s v="00066951-00066969"/>
    <s v=""/>
    <s v=""/>
    <s v=""/>
    <s v=""/>
    <n v="0"/>
    <s v=""/>
    <s v="VENTAS NO CONTRIBUYENTES"/>
    <s v=""/>
    <n v="22813157.685599998"/>
    <n v="0"/>
    <n v="18230208.039999999"/>
    <n v="0"/>
    <s v="-"/>
    <n v="0"/>
    <n v="3950818.66"/>
    <s v="-"/>
    <n v="632130.98560000001"/>
    <n v="0"/>
    <s v="-"/>
    <n v="0"/>
    <n v="0"/>
    <s v="-"/>
    <n v="0"/>
  </r>
  <r>
    <n v="170"/>
    <x v="26"/>
    <x v="0"/>
    <s v="011"/>
    <s v="Z1F0004616"/>
    <s v="0396"/>
    <s v="FC"/>
    <s v="00060756-00060842"/>
    <s v=""/>
    <s v=""/>
    <s v=""/>
    <s v=""/>
    <n v="0"/>
    <s v=""/>
    <s v="VENTAS NO CONTRIBUYENTES"/>
    <s v=""/>
    <n v="49959253.223800004"/>
    <n v="0"/>
    <n v="47180183.223800004"/>
    <n v="0"/>
    <s v="-"/>
    <n v="0"/>
    <n v="2395750"/>
    <s v="-"/>
    <n v="383320"/>
    <n v="0"/>
    <s v="-"/>
    <n v="0"/>
    <n v="0"/>
    <s v="-"/>
    <n v="0"/>
  </r>
  <r>
    <n v="171"/>
    <x v="26"/>
    <x v="0"/>
    <s v="012"/>
    <s v="Z1B8038506"/>
    <s v="1346"/>
    <s v="FC"/>
    <s v="00069235-00069250"/>
    <s v=""/>
    <s v=""/>
    <s v=""/>
    <s v=""/>
    <n v="0"/>
    <s v=""/>
    <s v="VENTAS NO CONTRIBUYENTES"/>
    <s v=""/>
    <n v="7746656.5048000002"/>
    <n v="0"/>
    <n v="2686999.5"/>
    <n v="0"/>
    <s v="-"/>
    <n v="0"/>
    <n v="4361773.28"/>
    <s v="16"/>
    <n v="697883.72480000008"/>
    <n v="0"/>
    <s v="-"/>
    <n v="0"/>
    <n v="0"/>
    <s v="-"/>
    <n v="0"/>
  </r>
  <r>
    <n v="172"/>
    <x v="26"/>
    <x v="0"/>
    <s v="013"/>
    <s v="Z1B8050578"/>
    <s v="1305"/>
    <s v="FC"/>
    <s v="00128673-00128738"/>
    <s v=""/>
    <s v=""/>
    <s v=""/>
    <s v=""/>
    <n v="0"/>
    <s v=""/>
    <s v="VENTAS NO CONTRIBUYENTES"/>
    <s v=""/>
    <n v="31616093.502199996"/>
    <n v="0"/>
    <n v="30017323.502199996"/>
    <n v="0"/>
    <s v="-"/>
    <n v="0"/>
    <n v="1378250"/>
    <s v="-"/>
    <n v="220520"/>
    <n v="0"/>
    <s v="-"/>
    <n v="0"/>
    <n v="0"/>
    <s v="-"/>
    <n v="0"/>
  </r>
  <r>
    <n v="173"/>
    <x v="26"/>
    <x v="0"/>
    <s v="014"/>
    <s v="Z1F0000338"/>
    <s v="1185"/>
    <s v="FC"/>
    <s v="00047806-00047827"/>
    <s v=""/>
    <s v=""/>
    <s v=""/>
    <s v=""/>
    <n v="0"/>
    <s v=""/>
    <s v="VENTAS NO CONTRIBUYENTES"/>
    <s v=""/>
    <n v="16945764.194399998"/>
    <n v="0"/>
    <n v="11701198.189999999"/>
    <n v="0"/>
    <s v="-"/>
    <n v="0"/>
    <n v="4521177.59"/>
    <s v="-"/>
    <n v="723388.41440000001"/>
    <n v="0"/>
    <s v="-"/>
    <n v="0"/>
    <n v="0"/>
    <s v="-"/>
    <n v="0"/>
  </r>
  <r>
    <n v="174"/>
    <x v="26"/>
    <x v="0"/>
    <s v="015"/>
    <s v="Z1B8050356"/>
    <s v="1318"/>
    <s v="FC"/>
    <s v="00082921-00082951"/>
    <s v=""/>
    <s v=""/>
    <s v=""/>
    <s v=""/>
    <n v="0"/>
    <s v=""/>
    <s v="VENTAS NO CONTRIBUYENTES"/>
    <s v=""/>
    <n v="148045942.70519999"/>
    <n v="0"/>
    <n v="122827111.22"/>
    <n v="0"/>
    <s v="-"/>
    <n v="0"/>
    <n v="21740371.969999999"/>
    <s v="-"/>
    <n v="3478459.5151999998"/>
    <n v="0"/>
    <s v="-"/>
    <n v="0"/>
    <n v="0"/>
    <s v="-"/>
    <n v="0"/>
  </r>
  <r>
    <n v="175"/>
    <x v="27"/>
    <x v="1"/>
    <s v="001"/>
    <s v="Z1F0017854"/>
    <s v="0076"/>
    <s v="FC"/>
    <s v="001004083-001004104"/>
    <s v=""/>
    <s v=""/>
    <s v=""/>
    <s v=""/>
    <n v="0"/>
    <s v=""/>
    <s v="VENTAS NO CONTRIBUYENTES"/>
    <s v=""/>
    <n v="54059471.235505998"/>
    <n v="0"/>
    <n v="44429243.998850003"/>
    <n v="0"/>
    <s v="-"/>
    <n v="0"/>
    <n v="8301920.0316000003"/>
    <s v="16"/>
    <n v="1328307.205056"/>
    <n v="0"/>
    <s v="-"/>
    <n v="0"/>
    <n v="0"/>
    <s v="-"/>
    <n v="0"/>
  </r>
  <r>
    <n v="176"/>
    <x v="27"/>
    <x v="0"/>
    <s v="001"/>
    <s v="Z1F0000700"/>
    <s v="1162"/>
    <s v="FC"/>
    <s v="00095979-00096045"/>
    <s v=""/>
    <s v=""/>
    <s v=""/>
    <s v=""/>
    <n v="0"/>
    <s v=""/>
    <s v="VENTAS NO CONTRIBUYENTES"/>
    <s v=""/>
    <n v="86397271.950800002"/>
    <n v="0"/>
    <n v="67260045.359999999"/>
    <n v="0"/>
    <s v="-"/>
    <n v="0"/>
    <n v="16497609.130000001"/>
    <s v="16"/>
    <n v="2639617.4608"/>
    <n v="0"/>
    <s v="-"/>
    <n v="0"/>
    <n v="0"/>
    <s v="-"/>
    <n v="0"/>
  </r>
  <r>
    <n v="177"/>
    <x v="27"/>
    <x v="1"/>
    <s v="002"/>
    <s v="Z1F0017966"/>
    <s v="0076"/>
    <s v="FC"/>
    <s v="002001756-002001773"/>
    <s v=""/>
    <s v=""/>
    <s v=""/>
    <s v=""/>
    <n v="0"/>
    <s v=""/>
    <s v="VENTAS NO CONTRIBUYENTES"/>
    <s v=""/>
    <n v="45187313.035049997"/>
    <n v="0"/>
    <n v="37568807.413450003"/>
    <n v="0"/>
    <s v="-"/>
    <n v="0"/>
    <n v="6567677.2599999998"/>
    <s v="16"/>
    <n v="1050828.3615999999"/>
    <n v="0"/>
    <s v="-"/>
    <n v="0"/>
    <n v="0"/>
    <s v="-"/>
    <n v="0"/>
  </r>
  <r>
    <n v="178"/>
    <x v="27"/>
    <x v="0"/>
    <s v="002"/>
    <s v="Z1B8050002"/>
    <s v="1497"/>
    <s v="FC"/>
    <s v="00122006-00152040"/>
    <s v=""/>
    <s v=""/>
    <s v=""/>
    <s v=""/>
    <n v="0"/>
    <s v=""/>
    <s v="VENTAS NO CONTRIBUYENTES"/>
    <s v=""/>
    <n v="100039884.24559999"/>
    <n v="0"/>
    <n v="79141734.989999995"/>
    <n v="0"/>
    <s v="-"/>
    <n v="0"/>
    <n v="18015645.91"/>
    <s v="16"/>
    <n v="2882503.3456000001"/>
    <n v="0"/>
    <s v="-"/>
    <n v="0"/>
    <n v="0"/>
    <s v="-"/>
    <n v="0"/>
  </r>
  <r>
    <n v="179"/>
    <x v="27"/>
    <x v="0"/>
    <s v="002"/>
    <s v="Z1B8050149"/>
    <s v="1424"/>
    <s v="FC"/>
    <s v="00188040-00188103"/>
    <s v=""/>
    <s v=""/>
    <s v=""/>
    <s v=""/>
    <n v="0"/>
    <s v=""/>
    <s v="VENTAS NO CONTRIBUYENTES"/>
    <s v=""/>
    <n v="20223054.98"/>
    <n v="0"/>
    <n v="20223054.98"/>
    <n v="0"/>
    <s v="-"/>
    <n v="0"/>
    <m/>
    <m/>
    <n v="0"/>
    <n v="0"/>
    <s v="-"/>
    <n v="0"/>
    <n v="0"/>
    <s v="-"/>
    <n v="0"/>
  </r>
  <r>
    <n v="180"/>
    <x v="27"/>
    <x v="2"/>
    <s v="002"/>
    <s v="Z1F0008858"/>
    <s v="0522"/>
    <s v="FC"/>
    <s v="00077108-00077188"/>
    <s v=""/>
    <s v=""/>
    <s v=""/>
    <s v=""/>
    <n v="0"/>
    <s v=""/>
    <s v="VENTAS NO CONTRIBUYENTES"/>
    <s v=""/>
    <n v="35484700.950399995"/>
    <n v="0"/>
    <n v="33126941.57"/>
    <n v="0"/>
    <s v="-"/>
    <n v="0"/>
    <n v="2032551.19"/>
    <s v="16"/>
    <n v="325208.19040000002"/>
    <n v="0"/>
    <s v="-"/>
    <n v="0"/>
    <n v="0"/>
    <s v="-"/>
    <n v="0"/>
  </r>
  <r>
    <n v="181"/>
    <x v="27"/>
    <x v="1"/>
    <s v="003"/>
    <s v="Z1F0017848"/>
    <s v="0073"/>
    <s v="FC"/>
    <s v="003003392-003003425"/>
    <s v=""/>
    <s v=""/>
    <m/>
    <m/>
    <n v="0"/>
    <m/>
    <s v="VENTAS NO CONTRIBUYENTES"/>
    <m/>
    <n v="1696712.43"/>
    <n v="0"/>
    <n v="1696712.43"/>
    <n v="0"/>
    <s v="-"/>
    <n v="0"/>
    <n v="0"/>
    <s v="-"/>
    <n v="0"/>
    <m/>
    <m/>
    <m/>
    <m/>
    <m/>
    <m/>
  </r>
  <r>
    <n v="182"/>
    <x v="27"/>
    <x v="1"/>
    <s v="003"/>
    <s v="Z1F0017848"/>
    <s v="0072"/>
    <s v="FC"/>
    <s v="003003392-003003425"/>
    <s v=""/>
    <s v=""/>
    <s v=""/>
    <s v=""/>
    <n v="0"/>
    <s v=""/>
    <s v="VENTAS NO CONTRIBUYENTES"/>
    <s v=""/>
    <n v="55506849.123999998"/>
    <n v="0"/>
    <n v="44094186.630000003"/>
    <n v="0"/>
    <s v="-"/>
    <n v="0"/>
    <n v="9838502.1500000004"/>
    <s v="-"/>
    <n v="1574160.344"/>
    <n v="0"/>
    <s v="-"/>
    <n v="0"/>
    <n v="0"/>
    <s v="-"/>
    <n v="0"/>
  </r>
  <r>
    <n v="183"/>
    <x v="27"/>
    <x v="0"/>
    <s v="003"/>
    <s v="Z1B8051199"/>
    <s v="1583"/>
    <s v="FC"/>
    <s v="00173444-00173498"/>
    <s v=""/>
    <s v=""/>
    <s v=""/>
    <s v=""/>
    <n v="0"/>
    <s v=""/>
    <s v="VENTAS NO CONTRIBUYENTES"/>
    <s v=""/>
    <n v="72813971.66080001"/>
    <n v="0"/>
    <n v="54002460.020000003"/>
    <n v="0"/>
    <s v="-"/>
    <n v="0"/>
    <n v="16216820.380000001"/>
    <s v="16"/>
    <n v="2594691.2608000003"/>
    <n v="0"/>
    <s v="-"/>
    <n v="0"/>
    <n v="0"/>
    <s v="-"/>
    <n v="0"/>
  </r>
  <r>
    <n v="184"/>
    <x v="27"/>
    <x v="2"/>
    <s v="003"/>
    <s v="Z1F0008965"/>
    <s v="0517"/>
    <s v="FC"/>
    <s v="00076220-00076283"/>
    <s v=""/>
    <s v=""/>
    <s v=""/>
    <s v=""/>
    <n v="0"/>
    <s v=""/>
    <s v="VENTAS NO CONTRIBUYENTES"/>
    <s v=""/>
    <n v="29054092.554400001"/>
    <n v="0"/>
    <n v="26118936.620000001"/>
    <n v="0"/>
    <s v="-"/>
    <n v="0"/>
    <n v="2530306.84"/>
    <s v="-"/>
    <n v="404849.0944"/>
    <n v="0"/>
    <s v="-"/>
    <n v="0"/>
    <n v="0"/>
    <s v="-"/>
    <n v="0"/>
  </r>
  <r>
    <n v="185"/>
    <x v="27"/>
    <x v="1"/>
    <s v="004"/>
    <s v="Z1F0017963"/>
    <s v="0073"/>
    <s v="FC"/>
    <s v="004001948-004001967"/>
    <s v=""/>
    <s v=""/>
    <s v=""/>
    <s v=""/>
    <n v="0"/>
    <s v=""/>
    <s v="VENTAS NO CONTRIBUYENTES"/>
    <s v=""/>
    <n v="32588185.94805"/>
    <n v="0"/>
    <n v="24562190.96765"/>
    <n v="0"/>
    <s v="-"/>
    <n v="0"/>
    <n v="6918961.1900000004"/>
    <s v="16"/>
    <n v="1107033.7904000001"/>
    <n v="0"/>
    <s v="-"/>
    <n v="0"/>
    <n v="0"/>
    <s v="-"/>
    <n v="0"/>
  </r>
  <r>
    <n v="186"/>
    <x v="27"/>
    <x v="0"/>
    <s v="004"/>
    <s v="Z1B8050937"/>
    <s v="1422"/>
    <s v="FC"/>
    <s v="00143746-00143785"/>
    <s v=""/>
    <s v=""/>
    <s v=""/>
    <s v=""/>
    <n v="0"/>
    <s v=""/>
    <s v="VENTAS NO CONTRIBUYENTES"/>
    <s v=""/>
    <n v="66648891.867600001"/>
    <n v="0"/>
    <n v="52154097.82"/>
    <n v="0"/>
    <s v="-"/>
    <n v="0"/>
    <n v="12495512.109999999"/>
    <s v="16"/>
    <n v="1999281.9375999998"/>
    <n v="0"/>
    <s v="-"/>
    <n v="0"/>
    <n v="0"/>
    <s v="-"/>
    <n v="0"/>
  </r>
  <r>
    <n v="187"/>
    <x v="27"/>
    <x v="1"/>
    <s v="005"/>
    <s v="Z1F0017998"/>
    <s v="0069"/>
    <s v="FC"/>
    <s v="005002177-005002203"/>
    <s v=""/>
    <s v=""/>
    <s v=""/>
    <s v=""/>
    <n v="0"/>
    <s v=""/>
    <s v="VENTAS NO CONTRIBUYENTES"/>
    <s v=""/>
    <n v="40748938.779499993"/>
    <n v="0"/>
    <n v="31638148.037499987"/>
    <n v="0"/>
    <s v="-"/>
    <n v="0"/>
    <n v="7854129.9500000011"/>
    <s v="16"/>
    <n v="1256660.7920000001"/>
    <n v="0"/>
    <s v="-"/>
    <n v="0"/>
    <n v="0"/>
    <s v="-"/>
    <n v="0"/>
  </r>
  <r>
    <n v="188"/>
    <x v="27"/>
    <x v="1"/>
    <s v="005"/>
    <s v="Z1F0017998"/>
    <s v="0069"/>
    <s v="FC"/>
    <s v="005002204"/>
    <s v=""/>
    <s v=""/>
    <s v=""/>
    <s v=""/>
    <n v="0"/>
    <s v=""/>
    <s v="LEON RIVAS Y ASOCIADOS C.A."/>
    <s v="J311038078"/>
    <n v="3567493.875"/>
    <n v="0"/>
    <n v="2885065.875"/>
    <n v="588300"/>
    <s v="16"/>
    <n v="94128"/>
    <n v="0"/>
    <s v="-"/>
    <n v="0"/>
    <n v="0"/>
    <s v="-"/>
    <n v="0"/>
    <n v="0"/>
    <s v="-"/>
    <n v="0"/>
  </r>
  <r>
    <n v="189"/>
    <x v="27"/>
    <x v="1"/>
    <s v="005"/>
    <s v="Z1F0017998"/>
    <s v="0069"/>
    <s v="FC"/>
    <s v="005002205-005002211"/>
    <s v=""/>
    <s v=""/>
    <s v=""/>
    <s v=""/>
    <n v="0"/>
    <s v=""/>
    <s v="VENTAS NO CONTRIBUYENTES"/>
    <s v=""/>
    <n v="9083158.9332999997"/>
    <n v="0"/>
    <n v="4787322.5232999995"/>
    <n v="0"/>
    <s v="-"/>
    <n v="0"/>
    <n v="3703307.25"/>
    <s v="16"/>
    <n v="592529.16"/>
    <n v="0"/>
    <s v="-"/>
    <n v="0"/>
    <n v="0"/>
    <s v="-"/>
    <n v="0"/>
  </r>
  <r>
    <n v="190"/>
    <x v="27"/>
    <x v="0"/>
    <s v="005"/>
    <s v="Z1B8050363"/>
    <s v="1575"/>
    <s v="FC"/>
    <s v="00153818-00153852"/>
    <s v=""/>
    <s v=""/>
    <s v=""/>
    <s v=""/>
    <n v="0"/>
    <s v=""/>
    <s v="VENTAS NO CONTRIBUYENTES"/>
    <s v=""/>
    <n v="80889566.629599988"/>
    <n v="0"/>
    <n v="65640461.759999998"/>
    <n v="0"/>
    <s v="-"/>
    <n v="0"/>
    <n v="13145780.060000001"/>
    <s v="16"/>
    <n v="2103324.8096000003"/>
    <n v="0"/>
    <s v="-"/>
    <n v="0"/>
    <n v="0"/>
    <s v="-"/>
    <n v="0"/>
  </r>
  <r>
    <n v="191"/>
    <x v="27"/>
    <x v="0"/>
    <s v="006"/>
    <s v="Z1B8044815"/>
    <s v="1483"/>
    <s v="FC"/>
    <s v="00133751-00133788"/>
    <s v=""/>
    <s v=""/>
    <s v=""/>
    <s v=""/>
    <n v="0"/>
    <s v=""/>
    <s v="VENTAS NO CONTRIBUYENTES"/>
    <s v=""/>
    <n v="65665980.857600003"/>
    <n v="0"/>
    <n v="49867816.030000001"/>
    <n v="0"/>
    <s v="-"/>
    <n v="0"/>
    <n v="13619107.609999999"/>
    <s v="16"/>
    <n v="2179057.2176000001"/>
    <n v="0"/>
    <s v="-"/>
    <n v="0"/>
    <n v="0"/>
    <s v="-"/>
    <n v="0"/>
  </r>
  <r>
    <n v="192"/>
    <x v="27"/>
    <x v="0"/>
    <s v="007"/>
    <s v="Z1B8050013"/>
    <s v="1541"/>
    <s v="FC"/>
    <s v="00161277-00161304"/>
    <s v=""/>
    <s v=""/>
    <s v=""/>
    <s v=""/>
    <n v="0"/>
    <s v=""/>
    <s v="VENTAS NO CONTRIBUYENTES"/>
    <s v=""/>
    <n v="77977621.982799992"/>
    <n v="0"/>
    <n v="47872914.159999996"/>
    <n v="0"/>
    <s v="-"/>
    <n v="0"/>
    <n v="25952334.329999998"/>
    <s v="16"/>
    <n v="4152373.4927999997"/>
    <n v="0"/>
    <s v="-"/>
    <n v="0"/>
    <n v="0"/>
    <s v="-"/>
    <n v="0"/>
  </r>
  <r>
    <n v="193"/>
    <x v="27"/>
    <x v="0"/>
    <s v="008"/>
    <s v="Z1B8050003"/>
    <s v="1497"/>
    <s v="FC"/>
    <s v="00160766-00160816"/>
    <s v=""/>
    <s v=""/>
    <s v=""/>
    <s v=""/>
    <n v="0"/>
    <s v=""/>
    <s v="VENTAS NO CONTRIBUYENTES"/>
    <s v=""/>
    <n v="91291911.041199997"/>
    <n v="0"/>
    <n v="61543040.189999998"/>
    <n v="0"/>
    <s v="-"/>
    <n v="0"/>
    <n v="25645578.32"/>
    <s v="16"/>
    <n v="4103292.5312000001"/>
    <n v="0"/>
    <s v="-"/>
    <n v="0"/>
    <n v="0"/>
    <s v="-"/>
    <n v="0"/>
  </r>
  <r>
    <n v="194"/>
    <x v="27"/>
    <x v="0"/>
    <s v="009"/>
    <s v="Z1B8014458"/>
    <s v="1492"/>
    <s v="FC"/>
    <s v="00167305-0016744"/>
    <s v=""/>
    <s v=""/>
    <s v=""/>
    <s v=""/>
    <n v="0"/>
    <s v=""/>
    <s v="VENTAS NO CONTRIBUYENTES"/>
    <s v=""/>
    <n v="65295444.169600002"/>
    <n v="0"/>
    <n v="51230956.82"/>
    <n v="0"/>
    <s v="-"/>
    <n v="0"/>
    <n v="12124558.060000001"/>
    <s v="16"/>
    <n v="1939929.2896"/>
    <n v="0"/>
    <s v="-"/>
    <n v="0"/>
    <n v="0"/>
    <s v="-"/>
    <n v="0"/>
  </r>
  <r>
    <n v="195"/>
    <x v="27"/>
    <x v="0"/>
    <s v="010"/>
    <s v="Z1F0000341"/>
    <s v="1016"/>
    <s v="FC"/>
    <s v="00066970-00067000"/>
    <s v=""/>
    <s v=""/>
    <s v=""/>
    <s v=""/>
    <n v="0"/>
    <s v=""/>
    <s v="VENTAS NO CONTRIBUYENTES"/>
    <s v=""/>
    <n v="76996275.230000004"/>
    <n v="0"/>
    <n v="58461935.590000004"/>
    <n v="0"/>
    <s v="-"/>
    <n v="0"/>
    <n v="15977879"/>
    <s v="16"/>
    <n v="2556460.64"/>
    <n v="0"/>
    <s v="-"/>
    <n v="0"/>
    <n v="0"/>
    <s v="-"/>
    <n v="0"/>
  </r>
  <r>
    <n v="196"/>
    <x v="27"/>
    <x v="0"/>
    <s v="011"/>
    <s v="Z1F0004616"/>
    <s v="0397"/>
    <s v="FC"/>
    <s v="00060843-00060909"/>
    <s v=""/>
    <s v=""/>
    <s v=""/>
    <s v=""/>
    <n v="0"/>
    <s v=""/>
    <s v="VENTAS NO CONTRIBUYENTES"/>
    <s v=""/>
    <n v="31616109.109999999"/>
    <n v="0"/>
    <n v="29856389.109999999"/>
    <n v="0"/>
    <s v="-"/>
    <n v="0"/>
    <n v="1517000"/>
    <s v="16"/>
    <n v="242720"/>
    <n v="0"/>
    <s v="-"/>
    <n v="0"/>
    <n v="0"/>
    <s v="-"/>
    <n v="0"/>
  </r>
  <r>
    <n v="197"/>
    <x v="27"/>
    <x v="0"/>
    <s v="012"/>
    <s v="Z1B8038506"/>
    <s v="1347"/>
    <s v="FC"/>
    <s v="00069251-00069261"/>
    <s v=""/>
    <s v=""/>
    <s v=""/>
    <s v=""/>
    <n v="0"/>
    <s v=""/>
    <s v="VENTAS NO CONTRIBUYENTES"/>
    <s v=""/>
    <n v="6827076"/>
    <n v="0"/>
    <n v="2142300"/>
    <n v="0"/>
    <s v="-"/>
    <n v="0"/>
    <n v="4038600"/>
    <s v="16"/>
    <n v="646176"/>
    <n v="0"/>
    <s v="-"/>
    <n v="0"/>
    <n v="0"/>
    <s v="-"/>
    <n v="0"/>
  </r>
  <r>
    <n v="198"/>
    <x v="27"/>
    <x v="0"/>
    <s v="013"/>
    <s v="Z1B8050578"/>
    <s v="1306"/>
    <s v="FC"/>
    <s v="00128739-00128786"/>
    <s v=""/>
    <s v=""/>
    <s v=""/>
    <s v=""/>
    <n v="0"/>
    <s v=""/>
    <s v="VENTAS NO CONTRIBUYENTES"/>
    <s v=""/>
    <n v="24484668.929200001"/>
    <n v="0"/>
    <n v="21840121.960000001"/>
    <n v="0"/>
    <s v="-"/>
    <n v="0"/>
    <n v="2279781.87"/>
    <s v="-"/>
    <n v="364765.0992"/>
    <n v="0"/>
    <s v="-"/>
    <n v="0"/>
    <n v="0"/>
    <s v="-"/>
    <n v="0"/>
  </r>
  <r>
    <n v="199"/>
    <x v="27"/>
    <x v="0"/>
    <s v="014"/>
    <s v="Z1F0000338"/>
    <s v="1186"/>
    <s v="FC"/>
    <s v="00047828-00047828"/>
    <s v=""/>
    <s v=""/>
    <s v=""/>
    <s v=""/>
    <n v="0"/>
    <s v=""/>
    <s v="VENTAS NO CONTRIBUYENTES"/>
    <s v=""/>
    <n v="2968942"/>
    <n v="0"/>
    <n v="2106250"/>
    <n v="0"/>
    <s v="-"/>
    <n v="0"/>
    <n v="743700"/>
    <s v="16"/>
    <n v="118992"/>
    <n v="0"/>
    <s v="-"/>
    <n v="0"/>
    <n v="0"/>
    <s v="-"/>
    <n v="0"/>
  </r>
  <r>
    <n v="200"/>
    <x v="27"/>
    <x v="0"/>
    <s v="015"/>
    <s v="Z1B8050356"/>
    <s v="1319"/>
    <s v="FC"/>
    <s v="00082952-00082971"/>
    <s v=""/>
    <s v=""/>
    <s v=""/>
    <s v=""/>
    <n v="0"/>
    <s v=""/>
    <s v="VENTAS NO CONTRIBUYENTES"/>
    <s v=""/>
    <n v="60063706.390399992"/>
    <n v="0"/>
    <n v="46609577.829999998"/>
    <n v="0"/>
    <s v="-"/>
    <n v="0"/>
    <n v="11598386.689999999"/>
    <s v="16"/>
    <n v="1855741.8703999999"/>
    <n v="0"/>
    <s v="-"/>
    <n v="0"/>
    <n v="0"/>
    <s v="-"/>
    <n v="0"/>
  </r>
  <r>
    <s v="1"/>
    <x v="28"/>
    <x v="0"/>
    <s v="001"/>
    <s v="Z1F0000700"/>
    <s v="1163"/>
    <s v="FC"/>
    <s v="00096046-00096087"/>
    <s v=""/>
    <s v=""/>
    <s v=""/>
    <s v=""/>
    <n v="0"/>
    <s v=""/>
    <s v="VENTAS NO CONTRIBUYENTES"/>
    <s v=""/>
    <n v="37590033.229699984"/>
    <n v="0"/>
    <n v="33513315.042899985"/>
    <n v="0"/>
    <s v="-"/>
    <n v="0"/>
    <n v="3514412.23"/>
    <s v="-"/>
    <n v="562305.95680000004"/>
    <n v="0"/>
    <m/>
    <m/>
    <m/>
    <m/>
    <m/>
  </r>
  <r>
    <s v="2"/>
    <x v="28"/>
    <x v="1"/>
    <s v="001"/>
    <s v="Z1F0017854"/>
    <s v="0077"/>
    <s v="FC"/>
    <s v="00004106-00004141"/>
    <s v=""/>
    <s v=""/>
    <s v=""/>
    <s v=""/>
    <n v="0"/>
    <s v=""/>
    <s v="VENTAS NO CONTRIBUYENTES"/>
    <s v=""/>
    <n v="74114572.16505"/>
    <n v="0"/>
    <n v="60300201.939049996"/>
    <n v="0"/>
    <s v="-"/>
    <n v="0"/>
    <n v="11908939.85"/>
    <s v="-"/>
    <n v="1905430.3760000004"/>
    <n v="0"/>
    <m/>
    <m/>
    <m/>
    <m/>
    <m/>
  </r>
  <r>
    <s v="3"/>
    <x v="28"/>
    <x v="0"/>
    <s v="002"/>
    <s v="Z1B8050002"/>
    <s v="1498"/>
    <s v="FC"/>
    <s v="00152041-00152062"/>
    <s v=""/>
    <s v=""/>
    <s v=""/>
    <s v=""/>
    <n v="0"/>
    <s v=""/>
    <s v="VENTAS NO CONTRIBUYENTES"/>
    <s v=""/>
    <n v="34259824.828450002"/>
    <n v="0"/>
    <n v="23530013.448449999"/>
    <n v="0"/>
    <s v="-"/>
    <n v="0"/>
    <n v="9249837.3964000009"/>
    <s v="-"/>
    <n v="1479973.9835999999"/>
    <n v="0"/>
    <m/>
    <m/>
    <m/>
    <m/>
    <m/>
  </r>
  <r>
    <s v="4"/>
    <x v="28"/>
    <x v="0"/>
    <s v="002"/>
    <s v="Z1B8050002"/>
    <s v="1498"/>
    <s v="FC"/>
    <s v="00152063"/>
    <s v=""/>
    <s v=""/>
    <s v=""/>
    <s v=""/>
    <n v="0"/>
    <s v=""/>
    <s v="MIGUEL ALVAREZ"/>
    <s v="V14772733"/>
    <n v="1081852.30565"/>
    <n v="0"/>
    <n v="1077852.30085"/>
    <n v="3448.28"/>
    <s v="16"/>
    <n v="551.72479999999996"/>
    <n v="0"/>
    <s v="-"/>
    <n v="0"/>
    <n v="0"/>
    <m/>
    <m/>
    <m/>
    <m/>
    <m/>
  </r>
  <r>
    <s v="5"/>
    <x v="28"/>
    <x v="0"/>
    <s v="002"/>
    <s v="Z1B8050002"/>
    <s v="1498"/>
    <s v="FC"/>
    <s v="00152064-00152067"/>
    <s v=""/>
    <s v=""/>
    <s v=""/>
    <s v=""/>
    <n v="0"/>
    <s v=""/>
    <s v="VENTAS NO CONTRIBUYENTES"/>
    <s v=""/>
    <n v="910185.04079999984"/>
    <n v="0"/>
    <n v="755023.83519999986"/>
    <n v="0"/>
    <s v="-"/>
    <n v="0"/>
    <n v="133759.66"/>
    <s v="-"/>
    <n v="21401.545600000001"/>
    <n v="0"/>
    <m/>
    <m/>
    <m/>
    <m/>
    <m/>
  </r>
  <r>
    <s v="6"/>
    <x v="28"/>
    <x v="0"/>
    <s v="002"/>
    <s v="Z1B8050002"/>
    <s v="1498"/>
    <s v="FC"/>
    <s v="00152068"/>
    <s v=""/>
    <s v=""/>
    <s v=""/>
    <s v=""/>
    <n v="0"/>
    <s v=""/>
    <s v="MANUEL FELIPE CORREA"/>
    <s v="V6870520"/>
    <n v="74080764.000599995"/>
    <n v="0"/>
    <n v="51108515.810000002"/>
    <n v="19803662.233199999"/>
    <s v="16"/>
    <n v="3168585.9574000002"/>
    <n v="0"/>
    <s v="-"/>
    <n v="0"/>
    <n v="0"/>
    <m/>
    <m/>
    <m/>
    <m/>
    <m/>
  </r>
  <r>
    <s v="7"/>
    <x v="28"/>
    <x v="0"/>
    <s v="002"/>
    <s v="Z1B8050149"/>
    <s v="1425"/>
    <s v="FC"/>
    <s v="00188104-00188156"/>
    <s v=""/>
    <s v=""/>
    <s v=""/>
    <s v=""/>
    <n v="0"/>
    <s v=""/>
    <s v="VENTAS NO CONTRIBUYENTES"/>
    <s v="G20002177-2"/>
    <n v="17960000"/>
    <n v="0"/>
    <n v="17960000"/>
    <n v="0"/>
    <s v="16"/>
    <n v="0"/>
    <n v="0"/>
    <s v="-"/>
    <n v="0"/>
    <n v="0"/>
    <m/>
    <m/>
    <m/>
    <m/>
    <m/>
  </r>
  <r>
    <s v="8"/>
    <x v="28"/>
    <x v="2"/>
    <s v="002"/>
    <s v="Z1F0008858"/>
    <s v="0524"/>
    <s v="FC"/>
    <s v="00077189-00077266"/>
    <s v=""/>
    <s v=""/>
    <s v=""/>
    <s v=""/>
    <n v="0"/>
    <s v=""/>
    <s v="VENTAS NO CONTRIBUYENTES"/>
    <s v=""/>
    <n v="47214580.974299997"/>
    <n v="0"/>
    <n v="45349706.974299997"/>
    <n v="0"/>
    <s v="-"/>
    <n v="0"/>
    <n v="1607650"/>
    <s v="-"/>
    <n v="257224"/>
    <n v="0"/>
    <m/>
    <m/>
    <m/>
    <m/>
    <m/>
  </r>
  <r>
    <s v="9"/>
    <x v="28"/>
    <x v="1"/>
    <s v="002"/>
    <s v="Z1F0017966"/>
    <s v="0077"/>
    <s v="FC"/>
    <s v="002001772"/>
    <m/>
    <m/>
    <m/>
    <m/>
    <n v="0"/>
    <m/>
    <s v="CAJA SIN ACTIVIDAD"/>
    <m/>
    <n v="0"/>
    <m/>
    <n v="0"/>
    <n v="0"/>
    <m/>
    <n v="0"/>
    <n v="0"/>
    <m/>
    <m/>
    <m/>
    <m/>
    <m/>
    <m/>
    <m/>
    <m/>
  </r>
  <r>
    <s v="10"/>
    <x v="28"/>
    <x v="0"/>
    <s v="003"/>
    <s v="Z1B8051199"/>
    <s v="1584"/>
    <s v="FC"/>
    <s v="00173499-00173526"/>
    <s v=""/>
    <s v=""/>
    <s v=""/>
    <s v=""/>
    <n v="0"/>
    <s v=""/>
    <s v="VENTAS NO CONTRIBUYENTES"/>
    <s v=""/>
    <n v="28186619.315199994"/>
    <n v="0"/>
    <n v="23562148.745599996"/>
    <n v="0"/>
    <s v="-"/>
    <n v="0"/>
    <n v="3986612.56"/>
    <s v="-"/>
    <n v="637858.00960000011"/>
    <n v="0"/>
    <m/>
    <m/>
    <m/>
    <m/>
    <m/>
  </r>
  <r>
    <s v="11"/>
    <x v="28"/>
    <x v="2"/>
    <s v="003"/>
    <s v="Z1F0008965"/>
    <s v="0518"/>
    <s v="FC"/>
    <s v="00076288"/>
    <s v=""/>
    <s v=""/>
    <s v=""/>
    <s v=""/>
    <n v="0"/>
    <s v=""/>
    <s v="RICARDO ROJAS"/>
    <s v="V8027834"/>
    <n v="356400"/>
    <n v="0"/>
    <n v="356400"/>
    <n v="0"/>
    <s v="-"/>
    <n v="0"/>
    <n v="0"/>
    <s v="-"/>
    <n v="0"/>
    <n v="0"/>
    <m/>
    <m/>
    <m/>
    <m/>
    <m/>
  </r>
  <r>
    <s v="12"/>
    <x v="28"/>
    <x v="2"/>
    <s v="003"/>
    <s v="Z1F0008965"/>
    <s v="0518"/>
    <s v="FC"/>
    <s v="00076289"/>
    <s v=""/>
    <s v=""/>
    <s v=""/>
    <s v=""/>
    <n v="0"/>
    <s v=""/>
    <s v="NANCIS ORTIS"/>
    <s v="V161746105"/>
    <n v="178200"/>
    <n v="0"/>
    <n v="178200"/>
    <n v="0"/>
    <s v="-"/>
    <n v="0"/>
    <n v="0"/>
    <s v="-"/>
    <n v="0"/>
    <n v="0"/>
    <m/>
    <m/>
    <m/>
    <m/>
    <m/>
  </r>
  <r>
    <s v="13"/>
    <x v="28"/>
    <x v="2"/>
    <s v="003"/>
    <s v="Z1F0008965"/>
    <s v="0518"/>
    <s v="FC"/>
    <s v="00076290-00076325"/>
    <s v=""/>
    <s v=""/>
    <s v=""/>
    <s v=""/>
    <n v="0"/>
    <s v=""/>
    <s v="VENTAS NO CONTRIBUYENTES"/>
    <s v=""/>
    <n v="18776099.2357"/>
    <n v="0"/>
    <n v="17835264.910700001"/>
    <n v="0"/>
    <s v="-"/>
    <n v="0"/>
    <n v="811064.07319999998"/>
    <s v="-"/>
    <n v="129770.2518"/>
    <n v="0"/>
    <m/>
    <m/>
    <m/>
    <m/>
    <m/>
  </r>
  <r>
    <s v="14"/>
    <x v="28"/>
    <x v="2"/>
    <s v="003"/>
    <s v="Z1F0008965"/>
    <s v="0518"/>
    <s v="FC"/>
    <s v="00076326"/>
    <s v=""/>
    <s v=""/>
    <s v=""/>
    <s v=""/>
    <n v="0"/>
    <s v=""/>
    <s v="YEFRAN ASCANIA"/>
    <s v="V217470531"/>
    <n v="1767495.42"/>
    <n v="0"/>
    <n v="1767495.42"/>
    <n v="0"/>
    <s v="-"/>
    <n v="0"/>
    <n v="0"/>
    <s v="-"/>
    <n v="0"/>
    <n v="0"/>
    <m/>
    <m/>
    <m/>
    <m/>
    <m/>
  </r>
  <r>
    <s v="15"/>
    <x v="28"/>
    <x v="2"/>
    <s v="003"/>
    <s v="Z1F0008965"/>
    <s v="0518"/>
    <s v="FC"/>
    <s v="00076327-00076342"/>
    <s v=""/>
    <s v=""/>
    <s v=""/>
    <s v=""/>
    <n v="0"/>
    <s v=""/>
    <s v="VENTAS NO CONTRIBUYENTES"/>
    <s v=""/>
    <n v="8506776.5554499999"/>
    <n v="0"/>
    <n v="7086164.9118500007"/>
    <n v="0"/>
    <s v="-"/>
    <n v="0"/>
    <n v="1224665.21"/>
    <s v="-"/>
    <n v="195946.43359999999"/>
    <n v="0"/>
    <m/>
    <m/>
    <m/>
    <m/>
    <m/>
  </r>
  <r>
    <s v="16"/>
    <x v="28"/>
    <x v="1"/>
    <s v="003"/>
    <s v="Z1F0017848"/>
    <s v="0074"/>
    <s v="FC"/>
    <s v="00003425"/>
    <m/>
    <m/>
    <m/>
    <m/>
    <n v="0"/>
    <m/>
    <s v="CAJA SIN ACTIVIDAD"/>
    <m/>
    <n v="0"/>
    <n v="0"/>
    <n v="0"/>
    <n v="0"/>
    <n v="0"/>
    <n v="0"/>
    <n v="0"/>
    <n v="0"/>
    <n v="0"/>
    <n v="0"/>
    <m/>
    <m/>
    <m/>
    <m/>
    <m/>
  </r>
  <r>
    <s v="17"/>
    <x v="28"/>
    <x v="0"/>
    <s v="004"/>
    <s v="Z1B8050937"/>
    <s v="1423"/>
    <s v="FC"/>
    <s v="00143786-00143815"/>
    <s v=""/>
    <s v=""/>
    <s v=""/>
    <s v=""/>
    <n v="0"/>
    <s v=""/>
    <s v="VENTAS NO CONTRIBUYENTES"/>
    <s v=""/>
    <n v="45740504.9868"/>
    <n v="0"/>
    <n v="37962833.189999998"/>
    <n v="0"/>
    <s v="-"/>
    <n v="0"/>
    <n v="6704889.4800000004"/>
    <s v="16"/>
    <n v="1072782.3168000001"/>
    <n v="0"/>
    <m/>
    <m/>
    <m/>
    <m/>
    <m/>
  </r>
  <r>
    <s v="18"/>
    <x v="28"/>
    <x v="1"/>
    <s v="004"/>
    <s v="Z1F0017963"/>
    <s v="0074"/>
    <s v="FC"/>
    <s v="00001968-00001987"/>
    <s v=""/>
    <s v=""/>
    <s v=""/>
    <s v=""/>
    <n v="0"/>
    <s v=""/>
    <s v="VENTAS NO CONTRIBUYENTES"/>
    <s v=""/>
    <n v="56215453.357700005"/>
    <n v="0"/>
    <n v="45966883.366900012"/>
    <n v="0"/>
    <s v="-"/>
    <n v="0"/>
    <n v="8834974.129999999"/>
    <s v="16"/>
    <n v="1413595.8607999999"/>
    <n v="0"/>
    <m/>
    <m/>
    <m/>
    <m/>
    <m/>
  </r>
  <r>
    <s v="19"/>
    <x v="28"/>
    <x v="0"/>
    <s v="005"/>
    <s v="Z1B8050363"/>
    <s v="1576"/>
    <s v="FC"/>
    <s v="00153853-00153883"/>
    <s v=""/>
    <s v=""/>
    <s v=""/>
    <s v=""/>
    <n v="0"/>
    <s v=""/>
    <s v="VENTAS NO CONTRIBUYENTES"/>
    <s v=""/>
    <n v="80070980.149200007"/>
    <n v="0"/>
    <n v="61888726.469999999"/>
    <n v="0"/>
    <s v="-"/>
    <n v="0"/>
    <n v="15674356.619999997"/>
    <s v="-"/>
    <n v="2507897.0592"/>
    <n v="0"/>
    <m/>
    <m/>
    <m/>
    <m/>
    <m/>
  </r>
  <r>
    <s v="20"/>
    <x v="28"/>
    <x v="1"/>
    <s v="005"/>
    <s v="Z1F0017998"/>
    <s v="0070"/>
    <s v="FC"/>
    <s v="00002212-00002230"/>
    <s v=""/>
    <s v=""/>
    <s v=""/>
    <s v=""/>
    <n v="0"/>
    <s v=""/>
    <s v="VENTAS NO CONTRIBUYENTES"/>
    <s v=""/>
    <n v="56311969.746950008"/>
    <n v="0"/>
    <n v="43622069.77655001"/>
    <n v="0"/>
    <s v="-"/>
    <n v="0"/>
    <n v="10939568.939999999"/>
    <s v="16"/>
    <n v="1750331.0304"/>
    <n v="0"/>
    <m/>
    <m/>
    <m/>
    <m/>
    <m/>
  </r>
  <r>
    <s v="21"/>
    <x v="28"/>
    <x v="0"/>
    <s v="006"/>
    <s v="Z1B8044815"/>
    <s v="1484"/>
    <s v="FC"/>
    <s v="00133789-00133816"/>
    <s v=""/>
    <s v=""/>
    <s v=""/>
    <s v=""/>
    <n v="0"/>
    <s v=""/>
    <s v="VENTAS NO CONTRIBUYENTES"/>
    <s v=""/>
    <n v="29179090.933200002"/>
    <n v="0"/>
    <n v="28454166.890000001"/>
    <n v="0"/>
    <s v="-"/>
    <n v="0"/>
    <n v="624934.52"/>
    <s v="16"/>
    <n v="99989.523199999996"/>
    <n v="0"/>
    <m/>
    <m/>
    <m/>
    <m/>
    <m/>
  </r>
  <r>
    <s v="22"/>
    <x v="28"/>
    <x v="1"/>
    <s v="006"/>
    <s v="Z1F0017787"/>
    <s v="0050"/>
    <m/>
    <s v="00000002"/>
    <m/>
    <m/>
    <m/>
    <m/>
    <n v="0"/>
    <m/>
    <s v="CAJA SIN ACTIVIDAD"/>
    <m/>
    <n v="0"/>
    <m/>
    <n v="0"/>
    <n v="0"/>
    <m/>
    <n v="0"/>
    <m/>
    <m/>
    <m/>
    <m/>
    <m/>
    <m/>
    <m/>
    <m/>
    <m/>
  </r>
  <r>
    <s v="23"/>
    <x v="28"/>
    <x v="0"/>
    <s v="007"/>
    <s v="Z1B8050013"/>
    <s v="1542"/>
    <s v="FC"/>
    <s v="00161305-00161332"/>
    <s v=""/>
    <s v=""/>
    <s v=""/>
    <s v=""/>
    <n v="0"/>
    <s v=""/>
    <s v="VENTAS NO CONTRIBUYENTES"/>
    <s v=""/>
    <n v="56140373.572399996"/>
    <n v="0"/>
    <n v="42479852.939999998"/>
    <n v="0"/>
    <s v="-"/>
    <n v="0"/>
    <n v="11776310.890000001"/>
    <s v="-"/>
    <n v="1884209.7424000001"/>
    <n v="0"/>
    <m/>
    <m/>
    <m/>
    <m/>
    <m/>
  </r>
  <r>
    <s v="24"/>
    <x v="28"/>
    <x v="0"/>
    <s v="007"/>
    <s v="Z1B8050013"/>
    <s v="1542"/>
    <s v="FC"/>
    <s v="00161333"/>
    <s v=""/>
    <s v=""/>
    <s v=""/>
    <s v=""/>
    <n v="0"/>
    <s v=""/>
    <s v="MANTENIMIENTOS ARFERCA"/>
    <s v="J-41073527-9"/>
    <n v="4284542.9637000002"/>
    <n v="0"/>
    <n v="3976435.3057000004"/>
    <n v="265610.05"/>
    <s v="16"/>
    <n v="42497.608"/>
    <n v="0"/>
    <s v="-"/>
    <n v="0"/>
    <n v="0"/>
    <m/>
    <m/>
    <m/>
    <m/>
    <m/>
  </r>
  <r>
    <s v="25"/>
    <x v="28"/>
    <x v="0"/>
    <s v="007"/>
    <s v="Z1B8050013"/>
    <s v="1542"/>
    <s v="FC"/>
    <s v="00161334-00161341"/>
    <s v=""/>
    <s v=""/>
    <s v=""/>
    <s v=""/>
    <n v="0"/>
    <s v=""/>
    <s v="VENTAS NO CONTRIBUYENTES"/>
    <s v=""/>
    <n v="13046456.785800001"/>
    <n v="0"/>
    <n v="9323146.7858000007"/>
    <n v="0"/>
    <s v="-"/>
    <n v="0"/>
    <n v="3209750"/>
    <s v="16"/>
    <n v="513560"/>
    <n v="0"/>
    <m/>
    <m/>
    <m/>
    <m/>
    <m/>
  </r>
  <r>
    <s v="26"/>
    <x v="28"/>
    <x v="0"/>
    <s v="008"/>
    <s v="Z1B8050003"/>
    <s v="1498"/>
    <s v="FC"/>
    <s v="00160817-00160848"/>
    <s v=""/>
    <s v=""/>
    <s v=""/>
    <s v=""/>
    <n v="0"/>
    <s v=""/>
    <s v="VENTAS NO CONTRIBUYENTES"/>
    <s v=""/>
    <n v="42654049.832399994"/>
    <n v="0"/>
    <n v="36135571.479999997"/>
    <n v="0"/>
    <s v="-"/>
    <n v="0"/>
    <n v="5619377.8899999997"/>
    <s v="16"/>
    <n v="899100.46240000008"/>
    <n v="0"/>
    <m/>
    <m/>
    <m/>
    <m/>
    <m/>
  </r>
  <r>
    <s v="27"/>
    <x v="28"/>
    <x v="0"/>
    <s v="009"/>
    <s v="Z1B8014458"/>
    <s v="1493"/>
    <s v="FC"/>
    <s v="00167345-00167375"/>
    <s v=""/>
    <s v=""/>
    <s v=""/>
    <s v=""/>
    <n v="0"/>
    <s v=""/>
    <s v="VENTAS NO CONTRIBUYENTES"/>
    <s v=""/>
    <n v="48506972.483600006"/>
    <n v="0"/>
    <n v="41611035.850000001"/>
    <n v="0"/>
    <s v="-"/>
    <n v="0"/>
    <n v="5944772.96"/>
    <s v="16"/>
    <n v="951163.67359999986"/>
    <n v="0"/>
    <m/>
    <m/>
    <m/>
    <m/>
    <m/>
  </r>
  <r>
    <s v="28"/>
    <x v="28"/>
    <x v="0"/>
    <s v="009"/>
    <s v="Z1B8014458"/>
    <s v="1493"/>
    <s v="NC"/>
    <s v=""/>
    <s v="00000109"/>
    <s v=""/>
    <s v="00167371"/>
    <s v="4/5/2020"/>
    <n v="3670356.6"/>
    <s v="VEN"/>
    <s v="LUIS RODRIGUEZ"/>
    <s v="V13026685"/>
    <n v="-3670356.6047"/>
    <n v="0"/>
    <n v="-3410690.6047"/>
    <n v="0"/>
    <s v="-"/>
    <n v="0"/>
    <n v="-223850"/>
    <s v="16"/>
    <n v="-35816"/>
    <n v="0"/>
    <m/>
    <m/>
    <m/>
    <m/>
    <m/>
  </r>
  <r>
    <s v="29"/>
    <x v="28"/>
    <x v="0"/>
    <s v="010"/>
    <s v="Z1F0000341"/>
    <s v="1017"/>
    <s v="FC"/>
    <s v="00067001-00067006"/>
    <s v=""/>
    <s v=""/>
    <s v=""/>
    <s v=""/>
    <n v="0"/>
    <s v=""/>
    <s v="VENTAS NO CONTRIBUYENTES"/>
    <s v=""/>
    <n v="12839344.343600001"/>
    <n v="0"/>
    <n v="12325790.35"/>
    <n v="0"/>
    <s v="-"/>
    <n v="0"/>
    <n v="442718.96000000008"/>
    <s v="-"/>
    <n v="70835.033599999995"/>
    <n v="0"/>
    <m/>
    <m/>
    <m/>
    <m/>
    <m/>
  </r>
  <r>
    <s v="30"/>
    <x v="28"/>
    <x v="0"/>
    <s v="011"/>
    <s v="Z1F0004616"/>
    <s v="0398"/>
    <s v="FC"/>
    <s v="00060911-00060979"/>
    <s v=""/>
    <s v=""/>
    <s v=""/>
    <s v=""/>
    <n v="0"/>
    <s v=""/>
    <s v="VENTAS NO CONTRIBUYENTES"/>
    <s v=""/>
    <n v="45955527.862300001"/>
    <n v="0"/>
    <n v="44620740.2958"/>
    <n v="0"/>
    <s v="-"/>
    <n v="0"/>
    <n v="1150678.9366000001"/>
    <s v="-"/>
    <n v="184108.6299"/>
    <n v="0"/>
    <m/>
    <m/>
    <m/>
    <m/>
    <m/>
  </r>
  <r>
    <s v="31"/>
    <x v="28"/>
    <x v="0"/>
    <s v="012"/>
    <s v="Z1B8038506"/>
    <s v="1348"/>
    <s v="FC"/>
    <s v="00069262-00069275"/>
    <s v=""/>
    <s v=""/>
    <s v=""/>
    <s v=""/>
    <n v="0"/>
    <s v=""/>
    <s v="VENTAS NO CONTRIBUYENTES"/>
    <s v=""/>
    <n v="4280094.59"/>
    <n v="0"/>
    <n v="1479564.5899999999"/>
    <n v="0"/>
    <s v="-"/>
    <n v="0"/>
    <n v="2414250"/>
    <s v="16"/>
    <n v="386280"/>
    <n v="0"/>
    <m/>
    <m/>
    <m/>
    <m/>
    <m/>
  </r>
  <r>
    <s v="32"/>
    <x v="28"/>
    <x v="0"/>
    <s v="013"/>
    <s v="Z1B8050578"/>
    <s v="1307"/>
    <s v="FC"/>
    <s v="00128796-00128843"/>
    <s v=""/>
    <s v=""/>
    <s v=""/>
    <s v=""/>
    <n v="0"/>
    <s v=""/>
    <s v="VENTAS NO CONTRIBUYENTES"/>
    <s v=""/>
    <n v="30607050.177549995"/>
    <n v="0"/>
    <n v="27924550.177549995"/>
    <n v="0"/>
    <s v="-"/>
    <n v="0"/>
    <n v="2312500"/>
    <s v="-"/>
    <n v="370000"/>
    <n v="0"/>
    <m/>
    <m/>
    <m/>
    <m/>
    <m/>
  </r>
  <r>
    <s v="33"/>
    <x v="28"/>
    <x v="0"/>
    <s v="014"/>
    <s v="Z1F0000338"/>
    <s v="1187"/>
    <s v="FC"/>
    <s v="00047829-00047832"/>
    <s v=""/>
    <s v=""/>
    <s v=""/>
    <s v=""/>
    <n v="0"/>
    <s v=""/>
    <s v="VENTAS NO CONTRIBUYENTES"/>
    <s v=""/>
    <n v="6451905.5455999998"/>
    <n v="0"/>
    <n v="4565909.5"/>
    <n v="0"/>
    <s v="-"/>
    <n v="0"/>
    <n v="1625858.66"/>
    <s v="16"/>
    <n v="260137.38560000001"/>
    <n v="0"/>
    <m/>
    <m/>
    <m/>
    <m/>
    <m/>
  </r>
  <r>
    <s v="34"/>
    <x v="28"/>
    <x v="0"/>
    <s v="015"/>
    <s v="Z1B8050356"/>
    <s v="1320"/>
    <s v="FC"/>
    <s v="00082972-00082973"/>
    <s v=""/>
    <s v=""/>
    <s v=""/>
    <s v=""/>
    <n v="0"/>
    <s v=""/>
    <s v="VENTAS NO CONTRIBUYENTES"/>
    <s v=""/>
    <n v="4833351.7684000004"/>
    <n v="0"/>
    <n v="3348520.46"/>
    <n v="0"/>
    <s v="-"/>
    <n v="0"/>
    <n v="1280026.99"/>
    <s v="16"/>
    <n v="204804.31839999999"/>
    <n v="0"/>
    <m/>
    <m/>
    <m/>
    <m/>
    <m/>
  </r>
  <r>
    <s v="35"/>
    <x v="28"/>
    <x v="0"/>
    <s v="015"/>
    <s v="Z1B8050356"/>
    <s v="1320"/>
    <s v="FC"/>
    <s v="00082974"/>
    <s v=""/>
    <s v=""/>
    <s v=""/>
    <s v=""/>
    <n v="0"/>
    <s v=""/>
    <s v="INSTITUTO AUTONOMO CUERPO DE BOMBEROS"/>
    <s v="G20002177-2"/>
    <n v="6853317.6380500002"/>
    <n v="0"/>
    <n v="5897909.6220500004"/>
    <n v="823627.6"/>
    <s v="16"/>
    <n v="131780.416"/>
    <n v="0"/>
    <s v="-"/>
    <n v="0"/>
    <n v="0"/>
    <m/>
    <m/>
    <m/>
    <m/>
    <m/>
  </r>
  <r>
    <s v="36"/>
    <x v="29"/>
    <x v="0"/>
    <s v="001"/>
    <s v="Z1F0000700"/>
    <s v="1164"/>
    <s v="FC"/>
    <s v="00096088-00096150"/>
    <s v=""/>
    <s v=""/>
    <s v=""/>
    <s v=""/>
    <n v="0"/>
    <s v=""/>
    <s v="VENTAS NO CONTRIBUYENTES"/>
    <s v=""/>
    <n v="58863113.057900004"/>
    <n v="0"/>
    <n v="47109393.384300001"/>
    <n v="0"/>
    <s v="-"/>
    <n v="0"/>
    <n v="10132516.959999999"/>
    <s v="-"/>
    <n v="1621202.7135999999"/>
    <n v="0"/>
    <m/>
    <m/>
    <m/>
    <m/>
    <m/>
  </r>
  <r>
    <s v="37"/>
    <x v="29"/>
    <x v="1"/>
    <s v="001"/>
    <s v="Z1F0017854"/>
    <s v="0078"/>
    <s v="FC"/>
    <s v="001004141-001004171"/>
    <s v=""/>
    <s v=""/>
    <s v=""/>
    <s v=""/>
    <n v="0"/>
    <s v=""/>
    <s v="VENTAS NO CONTRIBUYENTES"/>
    <s v=""/>
    <n v="55588455.022600003"/>
    <n v="0"/>
    <n v="40731618.316600002"/>
    <n v="0"/>
    <s v="-"/>
    <n v="0"/>
    <n v="12807617.850000001"/>
    <s v="16"/>
    <n v="2049218.8559999999"/>
    <n v="0"/>
    <m/>
    <m/>
    <m/>
    <m/>
    <m/>
  </r>
  <r>
    <s v="38"/>
    <x v="29"/>
    <x v="1"/>
    <s v="001"/>
    <s v="Z1F0017854"/>
    <s v="0078"/>
    <s v="FC"/>
    <s v="001004172"/>
    <s v=""/>
    <s v=""/>
    <s v=""/>
    <s v=""/>
    <n v="0"/>
    <s v=""/>
    <s v="FRANCISCO ANDRADE Y CIA.SA"/>
    <s v="J300993469"/>
    <n v="1921933.4992000002"/>
    <n v="0"/>
    <n v="1477933.5"/>
    <n v="382758.62"/>
    <s v="16"/>
    <n v="61241.379200000003"/>
    <n v="0"/>
    <s v="-"/>
    <n v="0"/>
    <n v="0"/>
    <m/>
    <m/>
    <m/>
    <m/>
    <m/>
  </r>
  <r>
    <s v="39"/>
    <x v="29"/>
    <x v="1"/>
    <s v="001"/>
    <s v="Z1F0017854"/>
    <s v="0078"/>
    <s v="FC"/>
    <s v="001004173-001004177"/>
    <s v=""/>
    <s v=""/>
    <s v=""/>
    <s v=""/>
    <n v="0"/>
    <s v=""/>
    <s v="VENTAS NO CONTRIBUYENTES"/>
    <s v=""/>
    <n v="5866993.8426000001"/>
    <n v="0"/>
    <n v="3845715.1750000003"/>
    <n v="0"/>
    <s v="-"/>
    <n v="0"/>
    <n v="1742481.6099999999"/>
    <s v="-"/>
    <n v="278797.0576"/>
    <n v="0"/>
    <m/>
    <m/>
    <m/>
    <m/>
    <m/>
  </r>
  <r>
    <s v="40"/>
    <x v="29"/>
    <x v="0"/>
    <s v="002"/>
    <s v="Z1B8050002"/>
    <s v="1499"/>
    <s v="FC"/>
    <s v="00152069-00152083"/>
    <s v=""/>
    <s v=""/>
    <s v=""/>
    <s v=""/>
    <n v="0"/>
    <s v=""/>
    <s v="VENTAS NO CONTRIBUYENTES"/>
    <s v=""/>
    <n v="39855527.20085001"/>
    <n v="0"/>
    <n v="30471615.286350008"/>
    <n v="0"/>
    <s v="-"/>
    <n v="0"/>
    <n v="8089579.2366000004"/>
    <s v="-"/>
    <n v="1294332.6779"/>
    <n v="0"/>
    <m/>
    <m/>
    <m/>
    <m/>
    <m/>
  </r>
  <r>
    <s v="41"/>
    <x v="29"/>
    <x v="0"/>
    <s v="002"/>
    <s v="Z1B8050002"/>
    <s v="1499"/>
    <s v="FC"/>
    <s v="00152084"/>
    <s v=""/>
    <s v=""/>
    <s v=""/>
    <s v=""/>
    <n v="0"/>
    <s v=""/>
    <s v="GRUPO CORPORATIVO MANUBER C.A"/>
    <s v="J-409821315"/>
    <n v="690765.11959999998"/>
    <n v="0"/>
    <n v="690765.11959999998"/>
    <n v="0"/>
    <s v="-"/>
    <n v="0"/>
    <n v="0"/>
    <s v="-"/>
    <n v="0"/>
    <n v="0"/>
    <m/>
    <m/>
    <m/>
    <m/>
    <m/>
  </r>
  <r>
    <s v="42"/>
    <x v="29"/>
    <x v="0"/>
    <s v="002"/>
    <s v="Z1B8050002"/>
    <s v="1499"/>
    <s v="FC"/>
    <s v="00152085-00152098"/>
    <s v=""/>
    <s v=""/>
    <s v=""/>
    <s v=""/>
    <n v="0"/>
    <s v=""/>
    <s v="VENTAS NO CONTRIBUYENTES"/>
    <s v=""/>
    <n v="36057848.024599999"/>
    <n v="0"/>
    <n v="24273729.882100001"/>
    <n v="0"/>
    <s v="-"/>
    <n v="0"/>
    <n v="10158722.536599999"/>
    <s v="-"/>
    <n v="1625395.6059000001"/>
    <n v="0"/>
    <m/>
    <m/>
    <m/>
    <m/>
    <m/>
  </r>
  <r>
    <s v="43"/>
    <x v="29"/>
    <x v="0"/>
    <s v="002"/>
    <s v="Z1B8050149"/>
    <s v="1426"/>
    <s v="FC"/>
    <s v="00188157-00188224"/>
    <s v=""/>
    <s v=""/>
    <s v=""/>
    <s v=""/>
    <n v="0"/>
    <s v=""/>
    <s v="VENTAS NO CONTRIBUYENTES"/>
    <s v=""/>
    <n v="21911864.030000001"/>
    <n v="0"/>
    <n v="21911864.030000001"/>
    <n v="0"/>
    <s v="-"/>
    <n v="0"/>
    <n v="0"/>
    <s v="16"/>
    <n v="0"/>
    <n v="0"/>
    <m/>
    <m/>
    <m/>
    <m/>
    <m/>
  </r>
  <r>
    <s v="44"/>
    <x v="29"/>
    <x v="2"/>
    <s v="002"/>
    <s v="Z1F0008858"/>
    <s v="0525"/>
    <s v="FC"/>
    <s v="00077267-00077353"/>
    <s v=""/>
    <s v=""/>
    <s v=""/>
    <s v=""/>
    <n v="0"/>
    <s v=""/>
    <s v="VENTAS NO CONTRIBUYENTES"/>
    <s v=""/>
    <n v="36498070.771549992"/>
    <n v="0"/>
    <n v="34573710.200649992"/>
    <n v="0"/>
    <s v="-"/>
    <n v="0"/>
    <n v="1658931.5265999998"/>
    <s v="16"/>
    <n v="265429.04430000001"/>
    <n v="0"/>
    <m/>
    <m/>
    <m/>
    <m/>
    <m/>
  </r>
  <r>
    <s v="45"/>
    <x v="29"/>
    <x v="1"/>
    <s v="002"/>
    <s v="Z1F0017966"/>
    <s v="0078"/>
    <s v="FC"/>
    <s v="002001774-002001788"/>
    <s v=""/>
    <s v=""/>
    <s v=""/>
    <s v=""/>
    <n v="0"/>
    <s v=""/>
    <s v="VENTAS NO CONTRIBUYENTES"/>
    <s v=""/>
    <n v="21377867.995600004"/>
    <n v="0"/>
    <n v="18928085.316400003"/>
    <n v="0"/>
    <s v="-"/>
    <n v="0"/>
    <n v="2111881.62"/>
    <s v="-"/>
    <n v="337901.05920000002"/>
    <n v="0"/>
    <m/>
    <m/>
    <m/>
    <m/>
    <m/>
  </r>
  <r>
    <s v="46"/>
    <x v="29"/>
    <x v="1"/>
    <s v="002"/>
    <s v="Z1F0017966"/>
    <s v="0078"/>
    <s v="FC"/>
    <s v="002001789"/>
    <s v=""/>
    <s v=""/>
    <s v=""/>
    <s v=""/>
    <n v="0"/>
    <s v=""/>
    <s v="CPS NETWORK INTERNACIONAL . C.A"/>
    <s v="J315199440"/>
    <n v="594834.24"/>
    <n v="0"/>
    <n v="594834.24"/>
    <n v="0"/>
    <s v="-"/>
    <n v="0"/>
    <n v="0"/>
    <s v="-"/>
    <n v="0"/>
    <n v="0"/>
    <m/>
    <m/>
    <m/>
    <m/>
    <m/>
  </r>
  <r>
    <s v="47"/>
    <x v="29"/>
    <x v="1"/>
    <s v="002"/>
    <s v="Z1F0017966"/>
    <s v="0078"/>
    <s v="FC"/>
    <s v="002001790-002001794"/>
    <s v=""/>
    <s v=""/>
    <s v=""/>
    <s v=""/>
    <n v="0"/>
    <s v=""/>
    <s v="VENTAS NO CONTRIBUYENTES"/>
    <s v=""/>
    <n v="18080399.371100005"/>
    <n v="0"/>
    <n v="14944697.219500003"/>
    <n v="0"/>
    <s v="-"/>
    <n v="0"/>
    <n v="2703191.51"/>
    <s v="-"/>
    <n v="432510.64159999997"/>
    <n v="0"/>
    <m/>
    <m/>
    <m/>
    <m/>
    <m/>
  </r>
  <r>
    <s v="48"/>
    <x v="29"/>
    <x v="0"/>
    <s v="003"/>
    <s v="Z1B8051199"/>
    <s v="1585"/>
    <s v="FC"/>
    <s v="00173527-00173559"/>
    <s v=""/>
    <s v=""/>
    <s v=""/>
    <s v=""/>
    <n v="0"/>
    <s v=""/>
    <s v="VENTAS NO CONTRIBUYENTES"/>
    <s v=""/>
    <n v="39004486.106599994"/>
    <n v="0"/>
    <n v="31052128.622199994"/>
    <n v="0"/>
    <s v="-"/>
    <n v="0"/>
    <n v="6855480.5899999999"/>
    <s v="-"/>
    <n v="1096876.8944000001"/>
    <n v="0"/>
    <m/>
    <m/>
    <m/>
    <m/>
    <m/>
  </r>
  <r>
    <s v="49"/>
    <x v="29"/>
    <x v="0"/>
    <s v="003"/>
    <s v="Z1B8051199"/>
    <s v="1585"/>
    <s v="FC"/>
    <s v="00173560"/>
    <s v=""/>
    <s v=""/>
    <s v=""/>
    <s v=""/>
    <n v="0"/>
    <s v=""/>
    <s v="INACHINI SOLUCIONES C.A."/>
    <s v="J317246772"/>
    <n v="6442154.5728500001"/>
    <n v="0"/>
    <n v="3166292.5560500002"/>
    <n v="2824018.98"/>
    <s v="16"/>
    <n v="451843.0368"/>
    <n v="0"/>
    <s v="-"/>
    <n v="0"/>
    <n v="0"/>
    <m/>
    <m/>
    <m/>
    <m/>
    <m/>
  </r>
  <r>
    <s v="50"/>
    <x v="29"/>
    <x v="0"/>
    <s v="003"/>
    <s v="Z1B8051199"/>
    <s v="1585"/>
    <s v="FC"/>
    <s v="00173561-00173563"/>
    <s v=""/>
    <s v=""/>
    <s v=""/>
    <s v=""/>
    <n v="0"/>
    <s v=""/>
    <s v="VENTAS NO CONTRIBUYENTES"/>
    <s v=""/>
    <n v="34210996.098299995"/>
    <n v="0"/>
    <n v="21847166.896299999"/>
    <n v="0"/>
    <s v="-"/>
    <n v="0"/>
    <n v="10658473.449999999"/>
    <s v="-"/>
    <n v="1705355.7520000001"/>
    <n v="0"/>
    <m/>
    <m/>
    <m/>
    <m/>
    <m/>
  </r>
  <r>
    <s v="51"/>
    <x v="29"/>
    <x v="2"/>
    <s v="003"/>
    <s v="Z1F0008965"/>
    <s v="0519"/>
    <s v="FC"/>
    <s v="00076343-00076410"/>
    <s v=""/>
    <s v=""/>
    <s v=""/>
    <s v=""/>
    <n v="0"/>
    <s v=""/>
    <s v="VENTAS NO CONTRIBUYENTES"/>
    <s v=""/>
    <n v="25799660.494399998"/>
    <n v="0"/>
    <n v="24754148.097999997"/>
    <n v="0"/>
    <s v="-"/>
    <n v="0"/>
    <n v="901303.79"/>
    <s v="-"/>
    <n v="144208.60639999999"/>
    <n v="0"/>
    <m/>
    <m/>
    <m/>
    <m/>
    <m/>
  </r>
  <r>
    <s v="52"/>
    <x v="29"/>
    <x v="2"/>
    <s v="003"/>
    <s v="Z1F0008965"/>
    <s v="0519"/>
    <s v="NC"/>
    <s v=""/>
    <s v="00000083"/>
    <s v=""/>
    <s v="00076408"/>
    <s v="5/5/2020"/>
    <n v="176226.78"/>
    <s v="VEN"/>
    <s v="GLADYS GARCIA"/>
    <s v="V8682376 "/>
    <n v="-15758.03355"/>
    <n v="0"/>
    <n v="-15758.03355"/>
    <n v="0"/>
    <s v="-"/>
    <n v="0"/>
    <n v="0"/>
    <s v="-"/>
    <n v="0"/>
    <n v="0"/>
    <m/>
    <m/>
    <m/>
    <m/>
    <m/>
  </r>
  <r>
    <s v="53"/>
    <x v="29"/>
    <x v="1"/>
    <s v="003"/>
    <s v="Z1F0017848"/>
    <s v="0076"/>
    <s v="FC"/>
    <s v="003003426-003003451"/>
    <s v=""/>
    <s v=""/>
    <s v=""/>
    <s v=""/>
    <n v="0"/>
    <s v=""/>
    <s v="VENTAS NO CONTRIBUYENTES"/>
    <s v=""/>
    <n v="31592106.029600002"/>
    <n v="0"/>
    <n v="26041656.18"/>
    <n v="0"/>
    <s v="-"/>
    <n v="0"/>
    <n v="4784870.5600000005"/>
    <s v="-"/>
    <n v="765579.28960000002"/>
    <n v="0"/>
    <m/>
    <m/>
    <m/>
    <m/>
    <m/>
  </r>
  <r>
    <s v="54"/>
    <x v="29"/>
    <x v="0"/>
    <s v="004"/>
    <s v="Z1B8050937"/>
    <s v="1424"/>
    <s v="FC"/>
    <s v="00143816-00143843"/>
    <s v=""/>
    <s v=""/>
    <s v=""/>
    <s v=""/>
    <n v="0"/>
    <s v=""/>
    <s v="VENTAS NO CONTRIBUYENTES"/>
    <s v=""/>
    <n v="40309751.191199996"/>
    <n v="0"/>
    <n v="33652627.689999998"/>
    <n v="0"/>
    <s v="-"/>
    <n v="0"/>
    <n v="5738899.5699999994"/>
    <s v="16"/>
    <n v="918223.93119999999"/>
    <n v="0"/>
    <m/>
    <m/>
    <m/>
    <m/>
    <m/>
  </r>
  <r>
    <s v="55"/>
    <x v="29"/>
    <x v="1"/>
    <s v="004"/>
    <s v="Z1F0017963"/>
    <s v="0075"/>
    <s v="FC"/>
    <s v="00001987"/>
    <m/>
    <m/>
    <m/>
    <m/>
    <m/>
    <m/>
    <s v="CAJA SIN ACTIVIDAD"/>
    <m/>
    <n v="0"/>
    <m/>
    <n v="0"/>
    <m/>
    <m/>
    <m/>
    <m/>
    <m/>
    <m/>
    <m/>
    <m/>
    <m/>
    <m/>
    <m/>
    <m/>
  </r>
  <r>
    <s v="56"/>
    <x v="29"/>
    <x v="0"/>
    <s v="005"/>
    <s v="Z1B8050363"/>
    <s v="1577"/>
    <s v="FC"/>
    <s v="00153884-00153921"/>
    <s v=""/>
    <s v=""/>
    <s v=""/>
    <s v=""/>
    <n v="0"/>
    <s v=""/>
    <s v="VENTAS NO CONTRIBUYENTES"/>
    <s v=""/>
    <n v="104561576.38160381"/>
    <n v="0"/>
    <n v="75093286.980000004"/>
    <n v="0"/>
    <s v="-"/>
    <n v="0"/>
    <n v="25403697.760003801"/>
    <s v="16"/>
    <n v="4064591.6415999997"/>
    <n v="0"/>
    <m/>
    <m/>
    <m/>
    <m/>
    <m/>
  </r>
  <r>
    <s v="57"/>
    <x v="29"/>
    <x v="1"/>
    <s v="005"/>
    <s v="Z1F0017998"/>
    <s v="0072"/>
    <s v="FC"/>
    <s v="00002231-00002248"/>
    <s v=""/>
    <s v=""/>
    <s v=""/>
    <s v=""/>
    <n v="0"/>
    <s v=""/>
    <s v="VENTAS NO CONTRIBUYENTES"/>
    <s v=""/>
    <n v="61935276.486150004"/>
    <n v="0"/>
    <n v="46428758.87015"/>
    <n v="0"/>
    <s v="-"/>
    <n v="0"/>
    <n v="13367687.6"/>
    <s v="16"/>
    <n v="2138830.0159999998"/>
    <n v="0"/>
    <m/>
    <m/>
    <m/>
    <m/>
    <m/>
  </r>
  <r>
    <s v="58"/>
    <x v="29"/>
    <x v="1"/>
    <s v="005"/>
    <s v="Z1F0017998"/>
    <s v="0072"/>
    <s v="FC"/>
    <s v="00002249"/>
    <s v=""/>
    <s v=""/>
    <s v=""/>
    <s v=""/>
    <n v="0"/>
    <s v=""/>
    <s v="GUIFEL CAFE"/>
    <s v="J406087882"/>
    <n v="3154966.9484000001"/>
    <n v="0"/>
    <n v="1951750.0000000002"/>
    <n v="1037255.99"/>
    <s v="16"/>
    <n v="165960.9584"/>
    <n v="0"/>
    <s v="-"/>
    <n v="0"/>
    <n v="0"/>
    <m/>
    <m/>
    <m/>
    <m/>
    <m/>
  </r>
  <r>
    <s v="59"/>
    <x v="29"/>
    <x v="1"/>
    <s v="005"/>
    <s v="Z1F0017998"/>
    <s v="0072"/>
    <s v="FC"/>
    <s v="00002250"/>
    <s v=""/>
    <s v=""/>
    <s v=""/>
    <s v=""/>
    <n v="0"/>
    <s v=""/>
    <s v="ISABEL RAMOS"/>
    <s v="V3802692"/>
    <n v="328338"/>
    <n v="0"/>
    <n v="0"/>
    <n v="0"/>
    <s v="-"/>
    <n v="0"/>
    <n v="283050"/>
    <s v="16"/>
    <n v="45288"/>
    <n v="0"/>
    <m/>
    <m/>
    <m/>
    <m/>
    <m/>
  </r>
  <r>
    <s v="60"/>
    <x v="29"/>
    <x v="0"/>
    <s v="006"/>
    <s v="Z1B8044815"/>
    <s v="1485"/>
    <s v="FC"/>
    <s v="00133817-00133854"/>
    <s v=""/>
    <s v=""/>
    <s v=""/>
    <s v=""/>
    <n v="0"/>
    <s v=""/>
    <s v="VENTAS NO CONTRIBUYENTES"/>
    <s v=""/>
    <n v="35132032.1888"/>
    <n v="0"/>
    <n v="28886196.420000002"/>
    <n v="0"/>
    <s v="-"/>
    <n v="0"/>
    <n v="5384341.1800000006"/>
    <s v="-"/>
    <n v="861494.58879999991"/>
    <n v="0"/>
    <m/>
    <m/>
    <m/>
    <m/>
    <m/>
  </r>
  <r>
    <s v="61"/>
    <x v="29"/>
    <x v="1"/>
    <s v="006"/>
    <s v="Z1F0017787"/>
    <s v="0051"/>
    <m/>
    <s v="00000002"/>
    <m/>
    <m/>
    <m/>
    <m/>
    <n v="0"/>
    <m/>
    <s v="CAJA SIN ACTIVIDAD"/>
    <m/>
    <n v="0"/>
    <m/>
    <n v="0"/>
    <n v="0"/>
    <m/>
    <n v="0"/>
    <m/>
    <m/>
    <m/>
    <m/>
    <m/>
    <m/>
    <m/>
    <m/>
    <m/>
  </r>
  <r>
    <s v="62"/>
    <x v="29"/>
    <x v="0"/>
    <s v="007"/>
    <s v="Z1B8050013"/>
    <s v="1543"/>
    <s v="FC"/>
    <s v="00161342-00161373"/>
    <s v=""/>
    <s v=""/>
    <s v=""/>
    <s v=""/>
    <n v="0"/>
    <s v=""/>
    <s v="VENTAS NO CONTRIBUYENTES"/>
    <s v=""/>
    <n v="65211207.727096438"/>
    <n v="0"/>
    <n v="49081023.57"/>
    <n v="0"/>
    <s v="-"/>
    <n v="0"/>
    <n v="13905331.16979634"/>
    <s v="16"/>
    <n v="2224852.9873000993"/>
    <n v="0"/>
    <m/>
    <m/>
    <m/>
    <m/>
    <m/>
  </r>
  <r>
    <s v="63"/>
    <x v="29"/>
    <x v="0"/>
    <s v="008"/>
    <s v="Z1B8050003"/>
    <s v="1499"/>
    <s v="FC"/>
    <s v="00160850-00160897"/>
    <s v=""/>
    <s v=""/>
    <s v=""/>
    <s v=""/>
    <n v="0"/>
    <s v=""/>
    <s v="VENTAS NO CONTRIBUYENTES"/>
    <s v=""/>
    <n v="63003370.340000004"/>
    <n v="0"/>
    <n v="47699737.200000003"/>
    <n v="0"/>
    <s v="-"/>
    <n v="0"/>
    <n v="13192787.189999999"/>
    <s v="16"/>
    <n v="2110845.9500000002"/>
    <n v="0"/>
    <m/>
    <m/>
    <m/>
    <m/>
    <m/>
  </r>
  <r>
    <s v="64"/>
    <x v="29"/>
    <x v="0"/>
    <s v="009"/>
    <s v="Z1B8014458"/>
    <s v="1494"/>
    <s v="FC"/>
    <s v="00167376-00167404"/>
    <s v=""/>
    <s v=""/>
    <s v=""/>
    <s v=""/>
    <n v="0"/>
    <s v=""/>
    <s v="VENTAS NO CONTRIBUYENTES"/>
    <s v=""/>
    <n v="47815798.151499994"/>
    <n v="0"/>
    <n v="37800087.488699995"/>
    <n v="0"/>
    <s v="-"/>
    <n v="0"/>
    <n v="8634233.3300000001"/>
    <s v="16"/>
    <n v="1381477.3328"/>
    <n v="0"/>
    <m/>
    <m/>
    <m/>
    <m/>
    <m/>
  </r>
  <r>
    <s v="65"/>
    <x v="29"/>
    <x v="0"/>
    <s v="010"/>
    <s v="Z1F0000341"/>
    <s v="1018"/>
    <s v="FC"/>
    <s v="00067007-00067038"/>
    <s v=""/>
    <s v=""/>
    <s v=""/>
    <s v=""/>
    <n v="0"/>
    <s v=""/>
    <s v="VENTAS NO CONTRIBUYENTES"/>
    <s v=""/>
    <n v="40286573.511"/>
    <n v="0"/>
    <n v="29693756.940000001"/>
    <n v="0"/>
    <s v="-"/>
    <n v="0"/>
    <n v="9131738.4231999982"/>
    <s v="16"/>
    <n v="1461078.1477999999"/>
    <n v="0"/>
    <m/>
    <m/>
    <m/>
    <m/>
    <m/>
  </r>
  <r>
    <s v="66"/>
    <x v="29"/>
    <x v="0"/>
    <s v="011"/>
    <s v="Z1F0004616"/>
    <s v="0399"/>
    <s v="FC"/>
    <s v="00060980-00061045"/>
    <s v=""/>
    <s v=""/>
    <s v=""/>
    <s v=""/>
    <n v="0"/>
    <s v=""/>
    <s v="VENTAS NO CONTRIBUYENTES"/>
    <s v=""/>
    <n v="33866385.144849993"/>
    <n v="0"/>
    <n v="33190395.144849993"/>
    <n v="0"/>
    <s v="-"/>
    <n v="0"/>
    <n v="582750"/>
    <s v="-"/>
    <n v="93240"/>
    <n v="0"/>
    <m/>
    <m/>
    <m/>
    <m/>
    <m/>
  </r>
  <r>
    <s v="67"/>
    <x v="29"/>
    <x v="0"/>
    <s v="012"/>
    <s v="Z1B8038506"/>
    <s v="1349"/>
    <s v="FC"/>
    <s v="00069276-00069286"/>
    <s v=""/>
    <s v=""/>
    <s v=""/>
    <s v=""/>
    <n v="0"/>
    <s v=""/>
    <s v="VENTAS NO CONTRIBUYENTES"/>
    <s v=""/>
    <n v="15144594.786799999"/>
    <n v="0"/>
    <n v="3639057.959999999"/>
    <n v="0"/>
    <s v="-"/>
    <n v="0"/>
    <n v="9918566.2300000004"/>
    <s v="16"/>
    <n v="1586970.5967999999"/>
    <n v="0"/>
    <m/>
    <m/>
    <m/>
    <m/>
    <m/>
  </r>
  <r>
    <s v="68"/>
    <x v="29"/>
    <x v="0"/>
    <s v="013"/>
    <s v="Z1B8050578"/>
    <s v="1308"/>
    <s v="FC"/>
    <s v="00128844-00128886"/>
    <s v=""/>
    <s v=""/>
    <s v=""/>
    <s v=""/>
    <n v="0"/>
    <s v=""/>
    <s v="VENTAS NO CONTRIBUYENTES"/>
    <s v=""/>
    <n v="17251297.923300002"/>
    <n v="0"/>
    <n v="16113917.923300002"/>
    <n v="0"/>
    <s v="-"/>
    <n v="0"/>
    <n v="980500"/>
    <s v="-"/>
    <n v="156880"/>
    <n v="0"/>
    <m/>
    <m/>
    <m/>
    <m/>
    <m/>
  </r>
  <r>
    <s v="69"/>
    <x v="29"/>
    <x v="0"/>
    <s v="014"/>
    <s v="Z1F0000338"/>
    <s v="1188"/>
    <s v="FC"/>
    <s v="00047833-00047834"/>
    <s v=""/>
    <s v=""/>
    <s v=""/>
    <s v=""/>
    <n v="0"/>
    <s v=""/>
    <s v="VENTAS NO CONTRIBUYENTES"/>
    <s v=""/>
    <n v="5914097.2208000002"/>
    <n v="0"/>
    <n v="2398925"/>
    <n v="0"/>
    <s v="-"/>
    <n v="0"/>
    <n v="3030320.88"/>
    <s v="16"/>
    <n v="484851.34080000001"/>
    <n v="0"/>
    <m/>
    <m/>
    <m/>
    <m/>
    <m/>
  </r>
  <r>
    <s v="70"/>
    <x v="29"/>
    <x v="0"/>
    <s v="015"/>
    <s v="Z1B8050356"/>
    <s v="1321"/>
    <s v="FC"/>
    <s v="00082975-00082980"/>
    <s v=""/>
    <s v=""/>
    <s v=""/>
    <s v=""/>
    <n v="0"/>
    <s v=""/>
    <s v="VENTAS NO CONTRIBUYENTES"/>
    <s v=""/>
    <n v="60547792.560599998"/>
    <n v="0"/>
    <n v="55155449.060000002"/>
    <n v="0"/>
    <s v="-"/>
    <n v="0"/>
    <n v="4648571.9831999997"/>
    <s v="16"/>
    <n v="743771.51740000001"/>
    <n v="0"/>
    <m/>
    <m/>
    <m/>
    <m/>
    <m/>
  </r>
  <r>
    <s v="71"/>
    <x v="30"/>
    <x v="0"/>
    <s v="001"/>
    <s v="Z1F0000700"/>
    <s v="1165"/>
    <s v="FC"/>
    <s v="00096151-00096189"/>
    <s v=""/>
    <s v=""/>
    <s v=""/>
    <s v=""/>
    <n v="0"/>
    <s v=""/>
    <s v="VENTAS NO CONTRIBUYENTES"/>
    <s v=""/>
    <n v="51867789.420006454"/>
    <n v="0"/>
    <n v="34199175.655700386"/>
    <n v="0"/>
    <s v="-"/>
    <n v="0"/>
    <n v="15231563.5898058"/>
    <s v="16"/>
    <n v="2437050.1745002698"/>
    <n v="0"/>
    <m/>
    <m/>
    <m/>
    <m/>
    <m/>
  </r>
  <r>
    <s v="72"/>
    <x v="30"/>
    <x v="1"/>
    <s v="001"/>
    <s v="Z1F0017854"/>
    <s v="0079"/>
    <s v="FC"/>
    <s v="001004178-001004203"/>
    <s v=""/>
    <s v=""/>
    <s v=""/>
    <s v=""/>
    <n v="0"/>
    <s v=""/>
    <s v="VENTAS NO CONTRIBUYENTES"/>
    <s v=""/>
    <n v="27605226.578400001"/>
    <n v="0"/>
    <n v="21729889.0328"/>
    <n v="0"/>
    <s v="-"/>
    <n v="0"/>
    <n v="5064946.16"/>
    <s v="-"/>
    <n v="810391.38559999992"/>
    <n v="0"/>
    <m/>
    <m/>
    <m/>
    <m/>
    <m/>
  </r>
  <r>
    <s v="73"/>
    <x v="30"/>
    <x v="0"/>
    <s v="002"/>
    <s v="Z1B8050002"/>
    <s v="1500"/>
    <s v="FC"/>
    <s v="00152099-00152128"/>
    <s v=""/>
    <s v=""/>
    <s v=""/>
    <s v=""/>
    <n v="0"/>
    <s v=""/>
    <s v="VENTAS NO CONTRIBUYENTES"/>
    <s v=""/>
    <n v="65767801.78935001"/>
    <n v="0"/>
    <n v="52173597.537250012"/>
    <n v="0"/>
    <s v="-"/>
    <n v="0"/>
    <n v="11719141.5966"/>
    <s v="16"/>
    <n v="1875062.6555000001"/>
    <n v="0"/>
    <m/>
    <m/>
    <m/>
    <m/>
    <m/>
  </r>
  <r>
    <s v="74"/>
    <x v="30"/>
    <x v="0"/>
    <s v="002"/>
    <s v="Z1B8050149"/>
    <s v="1427"/>
    <s v="FC"/>
    <s v="00188225-00188276"/>
    <s v=""/>
    <s v=""/>
    <s v=""/>
    <s v=""/>
    <n v="0"/>
    <s v=""/>
    <s v="VENTAS NO CONTRIBUYENTES"/>
    <s v=""/>
    <n v="14582983.720000001"/>
    <n v="0"/>
    <n v="14582983.720000001"/>
    <n v="0"/>
    <s v="-"/>
    <n v="0"/>
    <n v="0"/>
    <s v="16"/>
    <n v="0"/>
    <n v="0"/>
    <m/>
    <m/>
    <m/>
    <m/>
    <m/>
  </r>
  <r>
    <s v="75"/>
    <x v="30"/>
    <x v="2"/>
    <s v="002"/>
    <s v="Z1F0008858"/>
    <s v="0526"/>
    <s v="FC"/>
    <s v="00077354-00077410"/>
    <s v=""/>
    <s v=""/>
    <s v=""/>
    <s v=""/>
    <n v="0"/>
    <s v=""/>
    <s v="VENTAS NO CONTRIBUYENTES"/>
    <s v=""/>
    <n v="24127645.349799998"/>
    <n v="0"/>
    <n v="23338663.427000001"/>
    <n v="0"/>
    <s v="-"/>
    <n v="0"/>
    <n v="680156.83000000007"/>
    <s v="-"/>
    <n v="108825.0928"/>
    <n v="0"/>
    <m/>
    <m/>
    <m/>
    <m/>
    <m/>
  </r>
  <r>
    <s v="76"/>
    <x v="30"/>
    <x v="1"/>
    <s v="002"/>
    <s v="Z1F0017966"/>
    <s v="0079"/>
    <s v="FC"/>
    <s v="002001795-002001808"/>
    <s v=""/>
    <s v=""/>
    <s v=""/>
    <s v=""/>
    <n v="0"/>
    <s v=""/>
    <s v="VENTAS NO CONTRIBUYENTES"/>
    <s v=""/>
    <n v="37294042.665450007"/>
    <n v="0"/>
    <n v="27788233.794250004"/>
    <n v="0"/>
    <s v="-"/>
    <n v="0"/>
    <n v="8194662.8200000003"/>
    <s v="16"/>
    <n v="1311146.0512000001"/>
    <n v="0"/>
    <m/>
    <m/>
    <m/>
    <m/>
    <m/>
  </r>
  <r>
    <s v="77"/>
    <x v="30"/>
    <x v="0"/>
    <s v="003"/>
    <s v="Z1B8051199"/>
    <s v="1586"/>
    <s v="FC"/>
    <s v="00173564-00173594"/>
    <s v=""/>
    <s v=""/>
    <s v=""/>
    <s v=""/>
    <n v="0"/>
    <s v=""/>
    <s v="VENTAS NO CONTRIBUYENTES"/>
    <s v=""/>
    <n v="34001274.0625"/>
    <n v="0"/>
    <n v="28995999.992099997"/>
    <n v="0"/>
    <s v="-"/>
    <n v="0"/>
    <n v="4314891.4400000004"/>
    <s v="16"/>
    <n v="690382.63040000002"/>
    <n v="0"/>
    <m/>
    <m/>
    <m/>
    <m/>
    <m/>
  </r>
  <r>
    <s v="78"/>
    <x v="30"/>
    <x v="2"/>
    <s v="003"/>
    <s v="Z1F0008965"/>
    <s v="0520"/>
    <s v="FC"/>
    <s v="00076411-00076446"/>
    <s v=""/>
    <s v=""/>
    <s v=""/>
    <s v=""/>
    <n v="0"/>
    <s v=""/>
    <s v="VENTAS NO CONTRIBUYENTES"/>
    <s v=""/>
    <n v="14750891.917449998"/>
    <n v="0"/>
    <n v="14017621.917849997"/>
    <n v="0"/>
    <s v="-"/>
    <n v="0"/>
    <n v="632129.31000000006"/>
    <s v="-"/>
    <n v="101140.6896"/>
    <n v="0"/>
    <m/>
    <m/>
    <m/>
    <m/>
    <m/>
  </r>
  <r>
    <s v="79"/>
    <x v="30"/>
    <x v="1"/>
    <s v="003"/>
    <s v="Z1F0017848"/>
    <s v="0077"/>
    <s v="FC"/>
    <s v="003003452-003003473"/>
    <s v=""/>
    <s v=""/>
    <s v=""/>
    <s v=""/>
    <n v="0"/>
    <s v=""/>
    <s v="VENTAS NO CONTRIBUYENTES"/>
    <s v=""/>
    <n v="41853761.042149998"/>
    <n v="0"/>
    <n v="30411326.521750003"/>
    <n v="0"/>
    <s v="-"/>
    <n v="0"/>
    <n v="9864167.6899999995"/>
    <s v="16"/>
    <n v="1578266.8303999999"/>
    <n v="0"/>
    <m/>
    <m/>
    <m/>
    <m/>
    <m/>
  </r>
  <r>
    <s v="80"/>
    <x v="30"/>
    <x v="1"/>
    <s v="003"/>
    <s v="Z1F0017848"/>
    <s v="0077"/>
    <s v="FC"/>
    <s v="003003474"/>
    <s v=""/>
    <s v=""/>
    <s v=""/>
    <s v=""/>
    <n v="0"/>
    <s v=""/>
    <s v="MULTICENTRO KM25"/>
    <s v="J003686689"/>
    <n v="583973.12"/>
    <n v="0"/>
    <n v="311431.12"/>
    <n v="234950"/>
    <s v="16"/>
    <n v="37592"/>
    <n v="0"/>
    <s v="-"/>
    <n v="0"/>
    <n v="0"/>
    <m/>
    <m/>
    <m/>
    <m/>
    <m/>
  </r>
  <r>
    <s v="81"/>
    <x v="30"/>
    <x v="1"/>
    <s v="003"/>
    <s v="Z1F0017848"/>
    <s v="0077"/>
    <s v="FC"/>
    <s v="003003475-003003479"/>
    <s v=""/>
    <s v=""/>
    <s v=""/>
    <s v=""/>
    <n v="0"/>
    <s v=""/>
    <s v="VENTAS NO CONTRIBUYENTES"/>
    <s v=""/>
    <n v="23742000.124000002"/>
    <n v="0"/>
    <n v="17436125.608800001"/>
    <n v="0"/>
    <s v="-"/>
    <n v="0"/>
    <n v="5436098.7200000007"/>
    <s v="16"/>
    <n v="869775.79520000005"/>
    <n v="0"/>
    <m/>
    <m/>
    <m/>
    <m/>
    <m/>
  </r>
  <r>
    <s v="82"/>
    <x v="30"/>
    <x v="1"/>
    <s v="003"/>
    <s v="Z1F0017848"/>
    <s v="0077"/>
    <s v="FC"/>
    <s v="003003480"/>
    <s v=""/>
    <s v=""/>
    <s v=""/>
    <s v=""/>
    <n v="0"/>
    <s v=""/>
    <s v="LEON RIVAS Y ASOCIADOS C.A."/>
    <s v="J311038078"/>
    <n v="2210659.14745"/>
    <n v="0"/>
    <n v="1505551.50025"/>
    <n v="607851.42000000004"/>
    <s v="16"/>
    <n v="97256.227199999994"/>
    <n v="0"/>
    <s v="-"/>
    <n v="0"/>
    <n v="0"/>
    <m/>
    <m/>
    <m/>
    <m/>
    <m/>
  </r>
  <r>
    <s v="83"/>
    <x v="30"/>
    <x v="1"/>
    <s v="003"/>
    <s v="Z1F0017848"/>
    <s v="0077"/>
    <s v="FC"/>
    <s v="003003481-003003483"/>
    <s v=""/>
    <s v=""/>
    <s v=""/>
    <s v=""/>
    <n v="0"/>
    <s v=""/>
    <s v="VENTAS NO CONTRIBUYENTES"/>
    <s v=""/>
    <n v="1325522.1595999999"/>
    <n v="0"/>
    <n v="912006.15999999992"/>
    <n v="0"/>
    <s v="-"/>
    <n v="0"/>
    <n v="356479.31"/>
    <s v="16"/>
    <n v="57036.689599999998"/>
    <n v="0"/>
    <m/>
    <m/>
    <m/>
    <m/>
    <m/>
  </r>
  <r>
    <s v="84"/>
    <x v="30"/>
    <x v="0"/>
    <s v="004"/>
    <s v="Z1B8050937"/>
    <s v="1425"/>
    <s v="FC"/>
    <s v="00143844-00143881"/>
    <s v=""/>
    <s v=""/>
    <s v=""/>
    <s v=""/>
    <n v="0"/>
    <s v=""/>
    <s v="VENTAS NO CONTRIBUYENTES"/>
    <s v=""/>
    <n v="75116381.364199996"/>
    <n v="0"/>
    <n v="54047834.740000002"/>
    <n v="0"/>
    <s v="-"/>
    <n v="0"/>
    <n v="18162540.1932"/>
    <s v="16"/>
    <n v="2906006.4309999999"/>
    <n v="0"/>
    <m/>
    <m/>
    <m/>
    <m/>
    <m/>
  </r>
  <r>
    <s v="85"/>
    <x v="30"/>
    <x v="1"/>
    <s v="004"/>
    <s v="Z1F0017963"/>
    <s v="0076"/>
    <s v="FC"/>
    <s v="00001987"/>
    <m/>
    <m/>
    <m/>
    <m/>
    <n v="0"/>
    <m/>
    <s v="CAJA SIN ACTIVIDAD"/>
    <m/>
    <n v="0"/>
    <m/>
    <n v="0"/>
    <m/>
    <m/>
    <m/>
    <m/>
    <m/>
    <m/>
    <m/>
    <m/>
    <m/>
    <m/>
    <m/>
    <m/>
  </r>
  <r>
    <s v="86"/>
    <x v="30"/>
    <x v="0"/>
    <s v="005"/>
    <s v="Z1B8050363"/>
    <s v="1578"/>
    <s v="FC"/>
    <s v="00153922-00153966"/>
    <s v=""/>
    <s v=""/>
    <s v=""/>
    <s v=""/>
    <n v="0"/>
    <s v=""/>
    <s v="VENTAS NO CONTRIBUYENTES"/>
    <s v=""/>
    <n v="88768053.489100009"/>
    <n v="0"/>
    <n v="73433444.370000005"/>
    <n v="0"/>
    <s v="-"/>
    <n v="0"/>
    <n v="13219490.6198"/>
    <s v="16"/>
    <n v="2115118.4992999998"/>
    <n v="0"/>
    <m/>
    <m/>
    <m/>
    <m/>
    <m/>
  </r>
  <r>
    <s v="87"/>
    <x v="30"/>
    <x v="1"/>
    <s v="005"/>
    <s v="Z1F0017998"/>
    <s v="0073"/>
    <s v="FC"/>
    <s v="00002251-00002276"/>
    <s v=""/>
    <s v=""/>
    <s v=""/>
    <s v=""/>
    <n v="0"/>
    <s v=""/>
    <s v="VENTAS NO CONTRIBUYENTES"/>
    <s v=""/>
    <n v="70100327.487599999"/>
    <n v="0"/>
    <n v="56227084.61680001"/>
    <n v="0"/>
    <s v="-"/>
    <n v="0"/>
    <n v="11959692.129999999"/>
    <s v="16"/>
    <n v="1913550.7408"/>
    <n v="0"/>
    <m/>
    <m/>
    <m/>
    <m/>
    <m/>
  </r>
  <r>
    <s v="88"/>
    <x v="30"/>
    <x v="0"/>
    <s v="006"/>
    <s v="Z1B8044815"/>
    <s v="1486"/>
    <s v="FC"/>
    <s v="00133855-00133897"/>
    <s v=""/>
    <s v=""/>
    <s v=""/>
    <s v=""/>
    <n v="0"/>
    <s v=""/>
    <s v="VENTAS NO CONTRIBUYENTES"/>
    <s v=""/>
    <n v="54008773.645999998"/>
    <n v="0"/>
    <n v="42915982.659999996"/>
    <n v="0"/>
    <s v="-"/>
    <n v="0"/>
    <n v="9562750.8500000034"/>
    <s v="-"/>
    <n v="1530040.1359999999"/>
    <n v="0"/>
    <m/>
    <m/>
    <m/>
    <m/>
    <m/>
  </r>
  <r>
    <s v="89"/>
    <x v="30"/>
    <x v="1"/>
    <s v="006"/>
    <s v="Z1F0017787"/>
    <s v="0052"/>
    <m/>
    <s v="00000002"/>
    <m/>
    <m/>
    <m/>
    <m/>
    <n v="0"/>
    <m/>
    <s v="CAJA SIN ACTIVIDAD"/>
    <m/>
    <n v="0"/>
    <m/>
    <n v="0"/>
    <n v="0"/>
    <m/>
    <n v="0"/>
    <m/>
    <m/>
    <m/>
    <m/>
    <m/>
    <m/>
    <m/>
    <m/>
    <m/>
  </r>
  <r>
    <s v="90"/>
    <x v="30"/>
    <x v="0"/>
    <s v="007"/>
    <s v="Z1B8050013"/>
    <s v="1544"/>
    <s v="FC"/>
    <s v="00161374-00161376"/>
    <s v=""/>
    <s v=""/>
    <s v=""/>
    <s v=""/>
    <n v="0"/>
    <s v=""/>
    <s v="VENTAS NO CONTRIBUYENTES"/>
    <s v=""/>
    <n v="16423936.824999999"/>
    <n v="0"/>
    <n v="13810269.689999999"/>
    <n v="0"/>
    <s v="-"/>
    <n v="0"/>
    <n v="2253161.3232"/>
    <s v="16"/>
    <n v="360505.81179999997"/>
    <n v="0"/>
    <m/>
    <m/>
    <m/>
    <m/>
    <m/>
  </r>
  <r>
    <s v="91"/>
    <x v="30"/>
    <x v="0"/>
    <s v="007"/>
    <s v="Z1B8050013"/>
    <s v="1544"/>
    <s v="FC"/>
    <s v="00161377"/>
    <s v=""/>
    <s v=""/>
    <s v=""/>
    <s v=""/>
    <n v="0"/>
    <s v=""/>
    <s v="FUNBISIAM"/>
    <s v="G200048778"/>
    <n v="1321936"/>
    <n v="0"/>
    <n v="0"/>
    <n v="1139600"/>
    <s v="16"/>
    <n v="182336"/>
    <n v="0"/>
    <s v="-"/>
    <n v="0"/>
    <n v="0"/>
    <m/>
    <m/>
    <m/>
    <m/>
    <m/>
  </r>
  <r>
    <s v="92"/>
    <x v="30"/>
    <x v="0"/>
    <s v="007"/>
    <s v="Z1B8050013"/>
    <s v="1544"/>
    <s v="FC"/>
    <s v="00161378-00161415"/>
    <s v=""/>
    <s v=""/>
    <s v=""/>
    <s v=""/>
    <n v="0"/>
    <s v=""/>
    <s v="VENTAS NO CONTRIBUYENTES"/>
    <s v=""/>
    <n v="79982507.785451621"/>
    <n v="0"/>
    <n v="60874244.144251622"/>
    <n v="0"/>
    <s v="-"/>
    <n v="0"/>
    <n v="16472641.07"/>
    <s v="16"/>
    <n v="2635622.5712000001"/>
    <n v="0"/>
    <m/>
    <m/>
    <m/>
    <m/>
    <m/>
  </r>
  <r>
    <s v="93"/>
    <x v="30"/>
    <x v="0"/>
    <s v="008"/>
    <s v="Z1B8050003"/>
    <s v="1500"/>
    <s v="FC"/>
    <s v="00160898-00160951"/>
    <s v=""/>
    <s v=""/>
    <s v=""/>
    <s v=""/>
    <n v="0"/>
    <s v=""/>
    <s v="VENTAS NO CONTRIBUYENTES"/>
    <s v=""/>
    <n v="80974763.996599987"/>
    <n v="0"/>
    <n v="66961171.909999996"/>
    <n v="0"/>
    <s v="-"/>
    <n v="0"/>
    <n v="12080682.833199998"/>
    <s v="16"/>
    <n v="1932909.2534"/>
    <n v="0"/>
    <m/>
    <m/>
    <m/>
    <m/>
    <m/>
  </r>
  <r>
    <s v="94"/>
    <x v="30"/>
    <x v="0"/>
    <s v="009"/>
    <s v="Z1B8014458"/>
    <s v="1495"/>
    <s v="FC"/>
    <s v="00167405-00167433"/>
    <s v=""/>
    <s v=""/>
    <s v=""/>
    <s v=""/>
    <n v="0"/>
    <s v=""/>
    <s v="VENTAS NO CONTRIBUYENTES"/>
    <s v=""/>
    <n v="39395531.233700305"/>
    <n v="0"/>
    <n v="27171447.131200306"/>
    <n v="0"/>
    <s v="-"/>
    <n v="0"/>
    <n v="10538003.536600001"/>
    <s v="16"/>
    <n v="1686080.5659"/>
    <n v="0"/>
    <m/>
    <m/>
    <m/>
    <m/>
    <m/>
  </r>
  <r>
    <s v="95"/>
    <x v="30"/>
    <x v="0"/>
    <s v="010"/>
    <s v="Z1F0000341"/>
    <s v="1019"/>
    <s v="FC"/>
    <s v="00067039-00067059"/>
    <s v=""/>
    <s v=""/>
    <s v=""/>
    <s v=""/>
    <n v="0"/>
    <s v=""/>
    <s v="VENTAS NO CONTRIBUYENTES"/>
    <s v=""/>
    <n v="19453580.076899998"/>
    <n v="0"/>
    <n v="15450533.9"/>
    <n v="0"/>
    <s v="-"/>
    <n v="0"/>
    <n v="3450901.8766000001"/>
    <s v="-"/>
    <n v="552144.3003"/>
    <n v="0"/>
    <m/>
    <m/>
    <m/>
    <m/>
    <m/>
  </r>
  <r>
    <s v="96"/>
    <x v="30"/>
    <x v="0"/>
    <s v="010"/>
    <s v="Z1F0000341"/>
    <s v="1019"/>
    <s v="FC"/>
    <s v="00067060"/>
    <s v=""/>
    <s v=""/>
    <s v=""/>
    <s v=""/>
    <n v="0"/>
    <s v=""/>
    <s v="MANTENIMIENTOS ARFERCA"/>
    <s v="J-41073527-9 "/>
    <n v="3243243.8428500001"/>
    <n v="0"/>
    <n v="3243243.8428500001"/>
    <n v="0"/>
    <s v="-"/>
    <n v="0"/>
    <n v="0"/>
    <s v="-"/>
    <n v="0"/>
    <n v="0"/>
    <m/>
    <m/>
    <m/>
    <m/>
    <m/>
  </r>
  <r>
    <s v="97"/>
    <x v="30"/>
    <x v="0"/>
    <s v="010"/>
    <s v="Z1F0000341"/>
    <s v="1019"/>
    <s v="FC"/>
    <s v="00067061-00067068"/>
    <s v=""/>
    <s v=""/>
    <s v=""/>
    <s v=""/>
    <n v="0"/>
    <s v=""/>
    <s v="VENTAS NO CONTRIBUYENTES"/>
    <s v=""/>
    <n v="12054342.620499998"/>
    <n v="0"/>
    <n v="9279564.6204999983"/>
    <n v="0"/>
    <s v="-"/>
    <n v="0"/>
    <n v="2392050"/>
    <s v="16"/>
    <n v="382728"/>
    <n v="0"/>
    <m/>
    <m/>
    <m/>
    <m/>
    <m/>
  </r>
  <r>
    <s v="98"/>
    <x v="30"/>
    <x v="0"/>
    <s v="011"/>
    <s v="Z1F0004616"/>
    <s v="0400"/>
    <s v="FC"/>
    <s v="00061046-00061103"/>
    <s v=""/>
    <s v=""/>
    <s v=""/>
    <s v=""/>
    <n v="0"/>
    <s v=""/>
    <s v="VENTAS NO CONTRIBUYENTES"/>
    <s v=""/>
    <n v="24225181.147399999"/>
    <n v="0"/>
    <n v="22887581.938099999"/>
    <n v="0"/>
    <s v="-"/>
    <n v="0"/>
    <n v="1153102.7666"/>
    <s v="-"/>
    <n v="184496.44270000001"/>
    <n v="0"/>
    <m/>
    <m/>
    <m/>
    <m/>
    <m/>
  </r>
  <r>
    <s v="99"/>
    <x v="30"/>
    <x v="0"/>
    <s v="012"/>
    <s v="Z1B8038506"/>
    <s v="1350"/>
    <s v="FC"/>
    <s v="00069286"/>
    <m/>
    <m/>
    <m/>
    <m/>
    <n v="0"/>
    <m/>
    <s v="CAJA SIN ACTIVIDAD"/>
    <m/>
    <n v="0"/>
    <m/>
    <n v="0"/>
    <m/>
    <m/>
    <m/>
    <m/>
    <m/>
    <m/>
    <m/>
    <m/>
    <m/>
    <m/>
    <m/>
    <m/>
  </r>
  <r>
    <s v="100"/>
    <x v="30"/>
    <x v="0"/>
    <s v="013"/>
    <s v="Z1B8050578"/>
    <s v="1309"/>
    <s v="FC"/>
    <s v="00128887-00128923"/>
    <s v=""/>
    <s v=""/>
    <s v=""/>
    <s v=""/>
    <n v="0"/>
    <s v=""/>
    <s v="VENTAS NO CONTRIBUYENTES"/>
    <s v=""/>
    <n v="15131893.794"/>
    <n v="0"/>
    <n v="13111797.398399999"/>
    <n v="0"/>
    <s v="-"/>
    <n v="0"/>
    <n v="1741462.4100000001"/>
    <s v="-"/>
    <n v="278633.98560000001"/>
    <n v="0"/>
    <m/>
    <m/>
    <m/>
    <m/>
    <m/>
  </r>
  <r>
    <s v="101"/>
    <x v="30"/>
    <x v="0"/>
    <s v="014"/>
    <s v="Z1F0000338"/>
    <s v="1189"/>
    <s v="FC"/>
    <s v="00047835-00047850"/>
    <s v=""/>
    <s v=""/>
    <s v=""/>
    <s v=""/>
    <n v="0"/>
    <s v=""/>
    <s v="VENTAS NO CONTRIBUYENTES"/>
    <s v=""/>
    <n v="9111085.3059999999"/>
    <n v="0"/>
    <n v="1292740"/>
    <n v="0"/>
    <s v="-"/>
    <n v="0"/>
    <n v="6739952.8499999996"/>
    <s v="16"/>
    <n v="1078392.456"/>
    <n v="0"/>
    <m/>
    <m/>
    <m/>
    <m/>
    <m/>
  </r>
  <r>
    <s v="102"/>
    <x v="30"/>
    <x v="0"/>
    <s v="014"/>
    <s v="Z1F0000338"/>
    <s v="1189"/>
    <s v="NC"/>
    <s v=""/>
    <s v="00000054"/>
    <s v=""/>
    <s v="00069281"/>
    <s v="5/5/2020"/>
    <n v="92278"/>
    <s v="VEN"/>
    <s v="RAFAEL SANTANA"/>
    <s v="V649898 "/>
    <n v="-92278"/>
    <n v="0"/>
    <n v="0"/>
    <n v="0"/>
    <s v="-"/>
    <n v="0"/>
    <n v="-79550"/>
    <s v="16"/>
    <n v="-12728"/>
    <n v="0"/>
    <m/>
    <m/>
    <m/>
    <m/>
    <m/>
  </r>
  <r>
    <s v="103"/>
    <x v="30"/>
    <x v="0"/>
    <s v="015"/>
    <s v="Z1B8050356"/>
    <s v="1322"/>
    <s v="FC"/>
    <s v="00082981-00082994"/>
    <s v=""/>
    <s v=""/>
    <s v=""/>
    <s v=""/>
    <n v="0"/>
    <s v=""/>
    <s v="VENTAS NO CONTRIBUYENTES"/>
    <s v=""/>
    <n v="69249354.900101274"/>
    <n v="0"/>
    <n v="51143390.329999998"/>
    <n v="0"/>
    <s v="-"/>
    <n v="0"/>
    <n v="15608590.14660182"/>
    <s v="16"/>
    <n v="2497374.4234994501"/>
    <n v="0"/>
    <m/>
    <m/>
    <m/>
    <m/>
    <m/>
  </r>
  <r>
    <s v="104"/>
    <x v="31"/>
    <x v="0"/>
    <s v="001"/>
    <s v="Z1F0000700"/>
    <s v="1166"/>
    <s v="FC"/>
    <s v="00096190-00096252"/>
    <s v=""/>
    <s v=""/>
    <s v=""/>
    <s v=""/>
    <n v="0"/>
    <s v=""/>
    <s v="VENTAS NO CONTRIBUYENTES"/>
    <s v=""/>
    <n v="62681082.309099995"/>
    <n v="0"/>
    <n v="45499389.916599996"/>
    <n v="0"/>
    <s v="-"/>
    <n v="0"/>
    <n v="14811803.786599999"/>
    <s v="-"/>
    <n v="2369888.6059000003"/>
    <n v="0"/>
    <m/>
    <m/>
    <m/>
    <m/>
    <m/>
  </r>
  <r>
    <s v="105"/>
    <x v="31"/>
    <x v="1"/>
    <s v="001"/>
    <s v="Z1F0017854"/>
    <s v="0080"/>
    <s v="FC"/>
    <s v="001004204"/>
    <s v=""/>
    <s v=""/>
    <s v=""/>
    <s v=""/>
    <n v="0"/>
    <s v=""/>
    <s v="AUTO SERVIVCIOS LARGO CAMINO"/>
    <s v="J308482153"/>
    <n v="583125"/>
    <n v="0"/>
    <n v="583125"/>
    <n v="0"/>
    <s v="-"/>
    <n v="0"/>
    <n v="0"/>
    <s v="-"/>
    <n v="0"/>
    <n v="0"/>
    <m/>
    <m/>
    <m/>
    <m/>
    <m/>
  </r>
  <r>
    <s v="106"/>
    <x v="31"/>
    <x v="1"/>
    <s v="001"/>
    <s v="Z1F0017854"/>
    <s v="0080"/>
    <s v="FC"/>
    <s v="001004205-001004242"/>
    <s v=""/>
    <s v=""/>
    <s v=""/>
    <s v=""/>
    <n v="0"/>
    <s v=""/>
    <s v="VENTAS NO CONTRIBUYENTES"/>
    <s v=""/>
    <n v="92010707.571850002"/>
    <n v="0"/>
    <n v="68339136.34465"/>
    <n v="0"/>
    <s v="-"/>
    <n v="0"/>
    <n v="20406526.920000002"/>
    <s v="-"/>
    <n v="3265044.3071999997"/>
    <n v="0"/>
    <m/>
    <m/>
    <m/>
    <m/>
    <m/>
  </r>
  <r>
    <s v="107"/>
    <x v="31"/>
    <x v="0"/>
    <s v="002"/>
    <s v="Z1B8050002"/>
    <s v="1501"/>
    <s v="FC"/>
    <s v="00152129-00152161"/>
    <s v=""/>
    <s v=""/>
    <s v=""/>
    <s v=""/>
    <n v="0"/>
    <s v=""/>
    <s v="VENTAS NO CONTRIBUYENTES"/>
    <s v=""/>
    <n v="45328076.606799997"/>
    <n v="0"/>
    <n v="36196742.439000003"/>
    <n v="0"/>
    <s v="-"/>
    <n v="0"/>
    <n v="7871839.7995999996"/>
    <s v="16"/>
    <n v="1259494.3681999999"/>
    <n v="0"/>
    <m/>
    <m/>
    <m/>
    <m/>
    <m/>
  </r>
  <r>
    <s v="108"/>
    <x v="31"/>
    <x v="0"/>
    <s v="002"/>
    <s v="Z1B8050149"/>
    <s v="1428"/>
    <s v="FC"/>
    <s v="00188277-00188315"/>
    <s v=""/>
    <s v=""/>
    <s v=""/>
    <s v=""/>
    <n v="0"/>
    <s v=""/>
    <s v="VENTAS NO CONTRIBUYENTES"/>
    <s v=""/>
    <n v="13813969.119999999"/>
    <n v="0"/>
    <n v="13813969.119999999"/>
    <n v="0"/>
    <s v="-"/>
    <n v="0"/>
    <n v="0"/>
    <s v="-"/>
    <n v="0"/>
    <n v="0"/>
    <m/>
    <m/>
    <m/>
    <m/>
    <m/>
  </r>
  <r>
    <s v="109"/>
    <x v="31"/>
    <x v="2"/>
    <s v="002"/>
    <s v="Z1F0008858"/>
    <s v="0527"/>
    <s v="FC"/>
    <s v="00077411-00077497"/>
    <s v=""/>
    <s v=""/>
    <s v=""/>
    <s v=""/>
    <n v="0"/>
    <s v=""/>
    <s v="VENTAS NO CONTRIBUYENTES"/>
    <s v=""/>
    <n v="37407319.826799996"/>
    <n v="0"/>
    <n v="36377239.826799996"/>
    <n v="0"/>
    <s v="-"/>
    <n v="0"/>
    <n v="888000"/>
    <s v="-"/>
    <n v="142080"/>
    <n v="0"/>
    <m/>
    <m/>
    <m/>
    <m/>
    <m/>
  </r>
  <r>
    <s v="110"/>
    <x v="31"/>
    <x v="1"/>
    <s v="002"/>
    <s v="Z1F0017966"/>
    <s v="0080"/>
    <s v="FC"/>
    <s v="002001809"/>
    <s v=""/>
    <s v=""/>
    <s v=""/>
    <s v=""/>
    <n v="0"/>
    <s v=""/>
    <s v="AUTO SERVIVCIOS LARGO CAMINO"/>
    <s v="J308482153"/>
    <n v="151700"/>
    <n v="0"/>
    <n v="151700"/>
    <n v="0"/>
    <s v="-"/>
    <n v="0"/>
    <n v="0"/>
    <s v="-"/>
    <n v="0"/>
    <n v="0"/>
    <m/>
    <m/>
    <m/>
    <m/>
    <m/>
  </r>
  <r>
    <s v="111"/>
    <x v="31"/>
    <x v="1"/>
    <s v="002"/>
    <s v="Z1F0017966"/>
    <s v="0080"/>
    <s v="FC"/>
    <s v="002001810-002001834"/>
    <s v=""/>
    <s v=""/>
    <s v=""/>
    <s v=""/>
    <n v="0"/>
    <s v=""/>
    <s v="VENTAS NO CONTRIBUYENTES"/>
    <s v=""/>
    <n v="45527379.890049994"/>
    <n v="0"/>
    <n v="31626311.461249992"/>
    <n v="0"/>
    <s v="-"/>
    <n v="0"/>
    <n v="11983679.68"/>
    <s v="16"/>
    <n v="1917388.7487999999"/>
    <n v="0"/>
    <m/>
    <m/>
    <m/>
    <m/>
    <m/>
  </r>
  <r>
    <s v="112"/>
    <x v="31"/>
    <x v="0"/>
    <s v="003"/>
    <s v="Z1B8051199"/>
    <s v="1587"/>
    <s v="FC"/>
    <s v="00173595-00173633"/>
    <s v=""/>
    <s v=""/>
    <s v=""/>
    <s v=""/>
    <n v="0"/>
    <s v=""/>
    <s v="VENTAS NO CONTRIBUYENTES"/>
    <s v=""/>
    <n v="64148667.532100007"/>
    <n v="0"/>
    <n v="53358505.245800003"/>
    <n v="0"/>
    <s v="-"/>
    <n v="0"/>
    <n v="9301864.0397999994"/>
    <s v="-"/>
    <n v="1488298.2464999999"/>
    <n v="0"/>
    <m/>
    <m/>
    <m/>
    <m/>
    <m/>
  </r>
  <r>
    <s v="113"/>
    <x v="31"/>
    <x v="2"/>
    <s v="003"/>
    <s v="Z1F0008965"/>
    <s v="0521"/>
    <s v="FC"/>
    <s v="00076447-00076513"/>
    <s v=""/>
    <s v=""/>
    <s v=""/>
    <s v=""/>
    <n v="0"/>
    <s v=""/>
    <s v="VENTAS NO CONTRIBUYENTES"/>
    <s v=""/>
    <n v="30188813.259250004"/>
    <n v="0"/>
    <n v="29042438.862850003"/>
    <n v="0"/>
    <s v="-"/>
    <n v="0"/>
    <n v="988253.79"/>
    <s v="-"/>
    <n v="158120.60639999999"/>
    <n v="0"/>
    <m/>
    <m/>
    <m/>
    <m/>
    <m/>
  </r>
  <r>
    <s v="114"/>
    <x v="31"/>
    <x v="1"/>
    <s v="003"/>
    <s v="Z1F0017848"/>
    <s v="0078"/>
    <s v="FC"/>
    <s v="003003484-003003495"/>
    <s v=""/>
    <s v=""/>
    <s v=""/>
    <s v=""/>
    <n v="0"/>
    <s v=""/>
    <s v="VENTAS NO CONTRIBUYENTES"/>
    <s v=""/>
    <n v="37533164.594800003"/>
    <n v="0"/>
    <n v="27821873.950000003"/>
    <n v="0"/>
    <s v="-"/>
    <n v="0"/>
    <n v="8371802.2800000003"/>
    <s v="-"/>
    <n v="1339488.3648000001"/>
    <n v="0"/>
    <m/>
    <m/>
    <m/>
    <m/>
    <m/>
  </r>
  <r>
    <s v="115"/>
    <x v="31"/>
    <x v="1"/>
    <s v="003"/>
    <s v="Z1F0017848"/>
    <s v="0078"/>
    <s v="FC"/>
    <s v="003003496-003003498"/>
    <s v=""/>
    <s v=""/>
    <s v=""/>
    <s v=""/>
    <n v="0"/>
    <s v=""/>
    <s v="VENTAS NO CONTRIBUYENTES"/>
    <s v=""/>
    <n v="5282238.1788499998"/>
    <n v="0"/>
    <n v="5224296.1788499998"/>
    <n v="0"/>
    <s v="-"/>
    <n v="0"/>
    <n v="49950"/>
    <s v="-"/>
    <n v="7992"/>
    <n v="0"/>
    <m/>
    <m/>
    <m/>
    <m/>
    <m/>
  </r>
  <r>
    <s v="116"/>
    <x v="31"/>
    <x v="1"/>
    <s v="003"/>
    <s v="Z1F0017848"/>
    <s v="0078"/>
    <s v="FC"/>
    <s v="003003499"/>
    <s v=""/>
    <s v=""/>
    <s v=""/>
    <s v=""/>
    <n v="0"/>
    <s v=""/>
    <s v="INTEGRAMAX"/>
    <s v="J310642060"/>
    <n v="2723951.8458500002"/>
    <n v="0"/>
    <n v="2451409.8458500002"/>
    <n v="234950"/>
    <s v="16"/>
    <n v="37592"/>
    <n v="0"/>
    <s v="-"/>
    <n v="0"/>
    <n v="0"/>
    <m/>
    <m/>
    <m/>
    <m/>
    <m/>
  </r>
  <r>
    <s v="117"/>
    <x v="31"/>
    <x v="1"/>
    <s v="003"/>
    <s v="Z1F0017848"/>
    <s v="0078"/>
    <s v="FC"/>
    <s v="003003500-003003506"/>
    <s v=""/>
    <s v=""/>
    <s v=""/>
    <s v=""/>
    <n v="0"/>
    <s v=""/>
    <s v="VENTAS NO CONTRIBUYENTES"/>
    <s v=""/>
    <n v="23671391.550800003"/>
    <n v="0"/>
    <n v="19221604.430000003"/>
    <n v="0"/>
    <s v="-"/>
    <n v="0"/>
    <n v="3836023.38"/>
    <s v="16"/>
    <n v="613763.74080000003"/>
    <n v="0"/>
    <m/>
    <m/>
    <m/>
    <m/>
    <m/>
  </r>
  <r>
    <s v="118"/>
    <x v="31"/>
    <x v="0"/>
    <s v="004"/>
    <s v="Z1B8050937"/>
    <s v="1426"/>
    <s v="FC"/>
    <s v="00143882-00143920"/>
    <s v=""/>
    <s v=""/>
    <s v=""/>
    <s v=""/>
    <n v="0"/>
    <s v=""/>
    <s v="VENTAS NO CONTRIBUYENTES"/>
    <s v=""/>
    <n v="63101702.538900003"/>
    <n v="0"/>
    <n v="54315350.600000001"/>
    <n v="0"/>
    <s v="-"/>
    <n v="0"/>
    <n v="7574441.3265999993"/>
    <s v="16"/>
    <n v="1211910.6122999999"/>
    <n v="0"/>
    <m/>
    <m/>
    <m/>
    <m/>
    <m/>
  </r>
  <r>
    <s v="119"/>
    <x v="31"/>
    <x v="1"/>
    <s v="004"/>
    <s v="Z1F0017963"/>
    <s v="0077"/>
    <s v="FC"/>
    <s v="00001987"/>
    <m/>
    <m/>
    <m/>
    <m/>
    <n v="0"/>
    <m/>
    <s v="CAJA SIN ACTIVIDAD"/>
    <m/>
    <n v="0"/>
    <m/>
    <n v="0"/>
    <m/>
    <m/>
    <m/>
    <m/>
    <m/>
    <m/>
    <m/>
    <m/>
    <m/>
    <m/>
    <m/>
    <m/>
  </r>
  <r>
    <s v="120"/>
    <x v="31"/>
    <x v="0"/>
    <s v="005"/>
    <s v="Z1B8050363"/>
    <s v="1579"/>
    <s v="FC"/>
    <s v="00153967-00153988"/>
    <s v=""/>
    <s v=""/>
    <s v=""/>
    <s v=""/>
    <n v="0"/>
    <s v=""/>
    <s v="VENTAS NO CONTRIBUYENTES"/>
    <s v=""/>
    <n v="40410707.899050005"/>
    <n v="0"/>
    <n v="31351922.671450004"/>
    <n v="0"/>
    <s v="-"/>
    <n v="0"/>
    <n v="7809297.6100000003"/>
    <s v="-"/>
    <n v="1249487.6176"/>
    <n v="0"/>
    <m/>
    <m/>
    <m/>
    <m/>
    <m/>
  </r>
  <r>
    <s v="121"/>
    <x v="31"/>
    <x v="0"/>
    <s v="005"/>
    <s v="Z1B8050363"/>
    <s v="1579"/>
    <s v="FC"/>
    <s v="00153989"/>
    <s v=""/>
    <s v=""/>
    <s v=""/>
    <s v=""/>
    <n v="0"/>
    <s v=""/>
    <s v="LAEN ELECTRIC, C.A"/>
    <s v="J-31124236-8"/>
    <n v="5097703.8525"/>
    <n v="0"/>
    <n v="3887434.9625000004"/>
    <n v="1043335.25"/>
    <s v="16"/>
    <n v="166933.64000000001"/>
    <n v="0"/>
    <s v="-"/>
    <n v="0"/>
    <n v="0"/>
    <m/>
    <m/>
    <m/>
    <m/>
    <m/>
  </r>
  <r>
    <s v="122"/>
    <x v="31"/>
    <x v="0"/>
    <s v="005"/>
    <s v="Z1B8050363"/>
    <s v="1579"/>
    <s v="FC"/>
    <s v="00153990-00154011"/>
    <s v=""/>
    <s v=""/>
    <s v=""/>
    <s v=""/>
    <n v="0"/>
    <s v=""/>
    <s v="VENTAS NO CONTRIBUYENTES"/>
    <s v=""/>
    <n v="44873776.281599998"/>
    <n v="0"/>
    <n v="37646282.299999997"/>
    <n v="0"/>
    <s v="-"/>
    <n v="0"/>
    <n v="6230598.2599999998"/>
    <s v="16"/>
    <n v="996895.72160000005"/>
    <n v="0"/>
    <m/>
    <m/>
    <m/>
    <m/>
    <m/>
  </r>
  <r>
    <s v="123"/>
    <x v="31"/>
    <x v="1"/>
    <s v="005"/>
    <s v="Z1F0017998"/>
    <s v="0074"/>
    <s v="FC"/>
    <s v="00002277-00002310"/>
    <s v=""/>
    <s v=""/>
    <s v=""/>
    <s v=""/>
    <n v="0"/>
    <s v=""/>
    <s v="VENTAS NO CONTRIBUYENTES"/>
    <s v=""/>
    <n v="56551167.218399994"/>
    <n v="0"/>
    <n v="43040403.629999995"/>
    <n v="0"/>
    <s v="-"/>
    <n v="0"/>
    <n v="11647209.99"/>
    <s v="-"/>
    <n v="1863553.5984"/>
    <n v="0"/>
    <m/>
    <m/>
    <m/>
    <m/>
    <m/>
  </r>
  <r>
    <s v="124"/>
    <x v="31"/>
    <x v="0"/>
    <s v="006"/>
    <s v="Z1B8044815"/>
    <s v="1487"/>
    <s v="FC"/>
    <s v="00133898-00133920"/>
    <s v=""/>
    <s v=""/>
    <s v=""/>
    <s v=""/>
    <n v="0"/>
    <s v=""/>
    <s v="VENTAS NO CONTRIBUYENTES"/>
    <s v=""/>
    <n v="33019212.283399999"/>
    <n v="0"/>
    <n v="26664009.239999998"/>
    <n v="0"/>
    <s v="-"/>
    <n v="0"/>
    <n v="5478623.3132000007"/>
    <s v="16"/>
    <n v="876579.73019999999"/>
    <n v="0"/>
    <m/>
    <m/>
    <m/>
    <m/>
    <m/>
  </r>
  <r>
    <s v="125"/>
    <x v="31"/>
    <x v="1"/>
    <s v="006"/>
    <s v="Z1F0017787"/>
    <s v="0053"/>
    <m/>
    <s v="00000002"/>
    <m/>
    <m/>
    <m/>
    <m/>
    <n v="0"/>
    <m/>
    <s v="CAJA SIN ACTIVIDAD"/>
    <m/>
    <n v="0"/>
    <m/>
    <n v="0"/>
    <n v="0"/>
    <m/>
    <n v="0"/>
    <m/>
    <m/>
    <m/>
    <m/>
    <m/>
    <m/>
    <m/>
    <m/>
    <m/>
  </r>
  <r>
    <s v="126"/>
    <x v="31"/>
    <x v="0"/>
    <s v="007"/>
    <s v="Z1B8050013"/>
    <s v="1545"/>
    <s v="FC"/>
    <s v="00161416-00161431"/>
    <s v=""/>
    <s v=""/>
    <s v=""/>
    <s v=""/>
    <n v="0"/>
    <s v=""/>
    <s v="VENTAS NO CONTRIBUYENTES"/>
    <s v=""/>
    <n v="15080370.419199999"/>
    <n v="0"/>
    <n v="14520569.939999999"/>
    <n v="0"/>
    <s v="-"/>
    <n v="0"/>
    <n v="482586.62"/>
    <s v="-"/>
    <n v="77213.859200000006"/>
    <n v="0"/>
    <m/>
    <m/>
    <m/>
    <m/>
    <m/>
  </r>
  <r>
    <s v="127"/>
    <x v="31"/>
    <x v="0"/>
    <s v="007"/>
    <s v="Z1B8050013"/>
    <s v="1545"/>
    <s v="FC"/>
    <s v="00161432"/>
    <s v=""/>
    <s v=""/>
    <s v=""/>
    <s v=""/>
    <n v="0"/>
    <s v=""/>
    <s v="CORPORACION XDV C.A"/>
    <s v="J00361006-2"/>
    <n v="501609"/>
    <n v="0"/>
    <n v="501609"/>
    <n v="0"/>
    <s v="-"/>
    <n v="0"/>
    <n v="0"/>
    <s v="-"/>
    <n v="0"/>
    <n v="0"/>
    <m/>
    <m/>
    <m/>
    <m/>
    <m/>
  </r>
  <r>
    <s v="128"/>
    <x v="31"/>
    <x v="0"/>
    <s v="007"/>
    <s v="Z1B8050013"/>
    <s v="1545"/>
    <s v="FC"/>
    <s v="00161433-00161452"/>
    <s v=""/>
    <s v=""/>
    <s v=""/>
    <s v=""/>
    <n v="0"/>
    <s v=""/>
    <s v="VENTAS NO CONTRIBUYENTES"/>
    <s v=""/>
    <n v="24487068.818500005"/>
    <n v="0"/>
    <n v="19233767.515300006"/>
    <n v="0"/>
    <s v="-"/>
    <n v="0"/>
    <n v="4528708.0200000005"/>
    <s v="-"/>
    <n v="724593.28320000006"/>
    <n v="0"/>
    <m/>
    <m/>
    <m/>
    <m/>
    <m/>
  </r>
  <r>
    <s v="129"/>
    <x v="31"/>
    <x v="0"/>
    <s v="007"/>
    <s v="Z1B8050013"/>
    <s v="1545"/>
    <s v="FC"/>
    <s v="00161453"/>
    <s v=""/>
    <s v=""/>
    <s v=""/>
    <s v=""/>
    <n v="0"/>
    <s v=""/>
    <s v="HERMANOS FRANCISCANOS DE CRUZ"/>
    <s v="J-07553680-0"/>
    <n v="5424141"/>
    <n v="0"/>
    <n v="4627975"/>
    <n v="686350"/>
    <s v="16"/>
    <n v="109816"/>
    <n v="0"/>
    <s v="-"/>
    <n v="0"/>
    <n v="0"/>
    <m/>
    <m/>
    <m/>
    <m/>
    <m/>
  </r>
  <r>
    <s v="130"/>
    <x v="31"/>
    <x v="0"/>
    <s v="007"/>
    <s v="Z1B8050013"/>
    <s v="1545"/>
    <s v="FC"/>
    <s v="00161454-00161458"/>
    <s v=""/>
    <s v=""/>
    <s v=""/>
    <s v=""/>
    <n v="0"/>
    <s v=""/>
    <s v="VENTAS NO CONTRIBUYENTES"/>
    <s v=""/>
    <n v="20089328.73415"/>
    <n v="0"/>
    <n v="13565194.979649998"/>
    <n v="0"/>
    <s v="-"/>
    <n v="0"/>
    <n v="5624253.2366000004"/>
    <s v="16"/>
    <n v="899880.51789999998"/>
    <n v="0"/>
    <m/>
    <m/>
    <m/>
    <m/>
    <m/>
  </r>
  <r>
    <s v="131"/>
    <x v="31"/>
    <x v="0"/>
    <s v="008"/>
    <s v="Z1B8050003"/>
    <s v="1501"/>
    <s v="FC"/>
    <s v="00160952-00160996"/>
    <s v=""/>
    <s v=""/>
    <s v=""/>
    <s v=""/>
    <n v="0"/>
    <s v=""/>
    <s v="VENTAS NO CONTRIBUYENTES"/>
    <s v=""/>
    <n v="76373438.7192"/>
    <n v="0"/>
    <n v="68079047.079999998"/>
    <n v="0"/>
    <s v="-"/>
    <n v="0"/>
    <n v="7150337.6199999992"/>
    <s v="-"/>
    <n v="1144054.0192"/>
    <n v="0"/>
    <m/>
    <m/>
    <m/>
    <m/>
    <m/>
  </r>
  <r>
    <s v="132"/>
    <x v="31"/>
    <x v="0"/>
    <s v="009"/>
    <s v="Z1B8014458"/>
    <s v="1496"/>
    <s v="FC"/>
    <s v="00167434-00167466"/>
    <s v=""/>
    <s v=""/>
    <s v=""/>
    <s v=""/>
    <n v="0"/>
    <s v=""/>
    <s v="VENTAS NO CONTRIBUYENTES"/>
    <s v=""/>
    <n v="50934249.355551228"/>
    <n v="0"/>
    <n v="37447793.12635123"/>
    <n v="0"/>
    <s v="-"/>
    <n v="0"/>
    <n v="11626255.369999999"/>
    <s v="16"/>
    <n v="1860200.8592000003"/>
    <n v="0"/>
    <m/>
    <m/>
    <m/>
    <m/>
    <m/>
  </r>
  <r>
    <s v="133"/>
    <x v="31"/>
    <x v="0"/>
    <s v="010"/>
    <s v="Z1F0000341"/>
    <s v="1020"/>
    <s v="FC"/>
    <s v="00067069-00067102"/>
    <s v=""/>
    <s v=""/>
    <s v=""/>
    <s v=""/>
    <n v="0"/>
    <s v=""/>
    <s v="VENTAS NO CONTRIBUYENTES"/>
    <s v=""/>
    <n v="46216095.513900004"/>
    <n v="0"/>
    <n v="39597281.5"/>
    <n v="0"/>
    <s v="-"/>
    <n v="0"/>
    <n v="5705874.1497999998"/>
    <s v="-"/>
    <n v="912939.86410000001"/>
    <n v="0"/>
    <m/>
    <m/>
    <m/>
    <m/>
    <m/>
  </r>
  <r>
    <s v="134"/>
    <x v="31"/>
    <x v="0"/>
    <s v="011"/>
    <s v="Z1F0004616"/>
    <s v="0401"/>
    <s v="FC"/>
    <s v="001078421"/>
    <s v=""/>
    <s v=""/>
    <s v=""/>
    <s v=""/>
    <n v="0"/>
    <s v=""/>
    <s v="ADAIR HIDALGO"/>
    <s v="V10284620 "/>
    <n v="354749.43"/>
    <n v="0"/>
    <n v="354749.43"/>
    <n v="0"/>
    <s v="-"/>
    <n v="0"/>
    <n v="0"/>
    <s v="-"/>
    <n v="0"/>
    <n v="0"/>
    <m/>
    <m/>
    <m/>
    <m/>
    <m/>
  </r>
  <r>
    <s v="135"/>
    <x v="31"/>
    <x v="0"/>
    <s v="011"/>
    <s v="Z1F0004616"/>
    <s v="0401"/>
    <s v="FC"/>
    <s v="00061104-00061128"/>
    <s v=""/>
    <s v=""/>
    <s v=""/>
    <s v=""/>
    <n v="0"/>
    <s v=""/>
    <s v="VENTAS NO CONTRIBUYENTES"/>
    <s v=""/>
    <n v="12665600.0229"/>
    <n v="0"/>
    <n v="11971876.0009"/>
    <n v="0"/>
    <s v="-"/>
    <n v="0"/>
    <n v="598037.94999999995"/>
    <s v="-"/>
    <n v="95686.072"/>
    <n v="0"/>
    <m/>
    <m/>
    <m/>
    <m/>
    <m/>
  </r>
  <r>
    <s v="136"/>
    <x v="31"/>
    <x v="0"/>
    <s v="011"/>
    <s v="Z1F0004616"/>
    <s v="0401"/>
    <s v="FC"/>
    <s v="00061130-00061179"/>
    <s v=""/>
    <s v=""/>
    <s v=""/>
    <s v=""/>
    <n v="0"/>
    <s v=""/>
    <s v="VENTAS NO CONTRIBUYENTES"/>
    <s v=""/>
    <n v="21001325.659699999"/>
    <n v="0"/>
    <n v="20460533.659699999"/>
    <n v="0"/>
    <s v="-"/>
    <n v="0"/>
    <n v="466200"/>
    <s v="-"/>
    <n v="74592"/>
    <n v="0"/>
    <m/>
    <m/>
    <m/>
    <m/>
    <m/>
  </r>
  <r>
    <s v="137"/>
    <x v="31"/>
    <x v="0"/>
    <s v="012"/>
    <s v="Z1B8038506"/>
    <s v="1351"/>
    <s v="FC"/>
    <s v="00069287-00069300"/>
    <s v=""/>
    <s v=""/>
    <s v=""/>
    <s v=""/>
    <n v="0"/>
    <s v=""/>
    <s v="VENTAS NO CONTRIBUYENTES"/>
    <s v=""/>
    <n v="5006685.1452000001"/>
    <n v="0"/>
    <n v="1208050"/>
    <n v="0"/>
    <s v="-"/>
    <n v="0"/>
    <n v="3274685.4699999997"/>
    <s v="-"/>
    <n v="523949.67520000006"/>
    <n v="0"/>
    <m/>
    <m/>
    <m/>
    <m/>
    <m/>
  </r>
  <r>
    <s v="138"/>
    <x v="31"/>
    <x v="0"/>
    <s v="013"/>
    <s v="Z1B8050578"/>
    <s v="1310"/>
    <s v="FC"/>
    <s v="00128924-00128969"/>
    <s v=""/>
    <s v=""/>
    <s v=""/>
    <s v=""/>
    <n v="0"/>
    <s v=""/>
    <s v="VENTAS NO CONTRIBUYENTES"/>
    <s v=""/>
    <n v="19327497.056400001"/>
    <n v="0"/>
    <n v="19020619.056400001"/>
    <n v="0"/>
    <s v="-"/>
    <n v="0"/>
    <n v="264550"/>
    <s v="-"/>
    <n v="42328"/>
    <n v="0"/>
    <m/>
    <m/>
    <m/>
    <m/>
    <m/>
  </r>
  <r>
    <s v="139"/>
    <x v="31"/>
    <x v="0"/>
    <s v="013"/>
    <s v="Z1B8050578"/>
    <s v="1310"/>
    <s v="NC"/>
    <s v=""/>
    <s v="00000022"/>
    <s v=""/>
    <s v="00128875"/>
    <s v="5/5/2020"/>
    <n v="165242"/>
    <s v="VEN"/>
    <s v="OCHOA MARIANGELES"/>
    <s v="V22350266 "/>
    <n v="-165242"/>
    <n v="0"/>
    <n v="0"/>
    <n v="0"/>
    <s v="-"/>
    <n v="0"/>
    <n v="-142450"/>
    <s v="16"/>
    <n v="-22792"/>
    <n v="0"/>
    <m/>
    <m/>
    <m/>
    <m/>
    <m/>
  </r>
  <r>
    <s v="140"/>
    <x v="31"/>
    <x v="0"/>
    <s v="014"/>
    <s v="Z1F0000338"/>
    <s v="1190"/>
    <s v="FC"/>
    <s v="0047850"/>
    <m/>
    <m/>
    <m/>
    <m/>
    <n v="0"/>
    <m/>
    <s v="CAJA SIN ACTIVIDAD"/>
    <m/>
    <n v="0"/>
    <m/>
    <n v="0"/>
    <n v="0"/>
    <m/>
    <m/>
    <m/>
    <m/>
    <m/>
    <m/>
    <m/>
    <m/>
    <m/>
    <m/>
    <m/>
  </r>
  <r>
    <s v="141"/>
    <x v="31"/>
    <x v="0"/>
    <s v="015"/>
    <s v="Z1B8050356"/>
    <s v="1323"/>
    <s v="FC"/>
    <s v="00082995-00083002"/>
    <s v=""/>
    <s v=""/>
    <s v=""/>
    <s v=""/>
    <n v="0"/>
    <s v=""/>
    <s v="VENTAS NO CONTRIBUYENTES"/>
    <s v=""/>
    <n v="23693517.198400002"/>
    <n v="0"/>
    <n v="17276806.399999999"/>
    <n v="0"/>
    <s v="-"/>
    <n v="0"/>
    <n v="5531647.2400000002"/>
    <s v="-"/>
    <n v="885063.55839999998"/>
    <n v="0"/>
    <m/>
    <m/>
    <m/>
    <m/>
    <m/>
  </r>
  <r>
    <s v="142"/>
    <x v="31"/>
    <x v="0"/>
    <s v="015"/>
    <s v="Z1B8050356"/>
    <s v="1323"/>
    <s v="FC"/>
    <s v="00083003"/>
    <s v=""/>
    <s v=""/>
    <s v=""/>
    <s v=""/>
    <n v="0"/>
    <s v=""/>
    <s v="DELICATESES VENEZCAFE C.A"/>
    <s v="J-50012175-0"/>
    <n v="1718533.4559500001"/>
    <n v="0"/>
    <n v="1278603.4559500001"/>
    <n v="379250"/>
    <s v="16"/>
    <n v="60680"/>
    <n v="0"/>
    <s v="-"/>
    <n v="0"/>
    <n v="0"/>
    <m/>
    <m/>
    <m/>
    <m/>
    <m/>
  </r>
  <r>
    <s v="143"/>
    <x v="31"/>
    <x v="0"/>
    <s v="015"/>
    <s v="Z1B8050356"/>
    <s v="1323"/>
    <s v="FC"/>
    <s v="00083004-00083014"/>
    <s v=""/>
    <s v=""/>
    <s v=""/>
    <s v=""/>
    <n v="0"/>
    <s v=""/>
    <s v="VENTAS NO CONTRIBUYENTES"/>
    <s v=""/>
    <n v="26891053.512600001"/>
    <n v="0"/>
    <n v="21123509.199000001"/>
    <n v="0"/>
    <s v="-"/>
    <n v="0"/>
    <n v="4972020.96"/>
    <s v="-"/>
    <n v="795523.35360000003"/>
    <n v="0"/>
    <m/>
    <m/>
    <m/>
    <m/>
    <m/>
  </r>
  <r>
    <s v="144"/>
    <x v="32"/>
    <x v="0"/>
    <s v="001"/>
    <s v="Z1F0000700"/>
    <s v="1167"/>
    <s v="FC"/>
    <s v="00096253-00096254"/>
    <s v=""/>
    <s v=""/>
    <s v=""/>
    <s v=""/>
    <n v="0"/>
    <s v=""/>
    <s v="VENTAS NO CONTRIBUYENTES"/>
    <s v=""/>
    <n v="893343.75"/>
    <n v="0"/>
    <n v="893343.75"/>
    <n v="0"/>
    <s v="-"/>
    <n v="0"/>
    <n v="0"/>
    <s v="-"/>
    <n v="0"/>
    <n v="0"/>
    <m/>
    <m/>
    <m/>
    <m/>
    <m/>
  </r>
  <r>
    <s v="145"/>
    <x v="32"/>
    <x v="0"/>
    <s v="001"/>
    <s v="Z1F0000700"/>
    <s v="1167"/>
    <s v="FC"/>
    <s v="00096255"/>
    <s v=""/>
    <s v=""/>
    <s v=""/>
    <s v=""/>
    <n v="0"/>
    <s v=""/>
    <s v="TURISMO DOÑA CARMEN"/>
    <s v="J-30014727-4"/>
    <n v="3154664.2965000002"/>
    <n v="0"/>
    <n v="2673960.2965000002"/>
    <n v="414400"/>
    <s v="16"/>
    <n v="66304"/>
    <n v="0"/>
    <s v="-"/>
    <n v="0"/>
    <n v="0"/>
    <m/>
    <m/>
    <m/>
    <m/>
    <m/>
  </r>
  <r>
    <s v="146"/>
    <x v="32"/>
    <x v="0"/>
    <s v="001"/>
    <s v="Z1F0000700"/>
    <s v="1167"/>
    <s v="FC"/>
    <s v="00096256-00096327"/>
    <s v=""/>
    <s v=""/>
    <s v=""/>
    <s v=""/>
    <n v="0"/>
    <s v=""/>
    <s v="VENTAS NO CONTRIBUYENTES"/>
    <s v=""/>
    <n v="69027631.995100006"/>
    <n v="0"/>
    <n v="56596881.643000007"/>
    <n v="0"/>
    <s v="-"/>
    <n v="0"/>
    <n v="10716164.0966"/>
    <s v="-"/>
    <n v="1714586.2554999997"/>
    <n v="0"/>
    <m/>
    <m/>
    <m/>
    <m/>
    <m/>
  </r>
  <r>
    <s v="147"/>
    <x v="32"/>
    <x v="1"/>
    <s v="001"/>
    <s v="Z1F0017854"/>
    <s v="0081"/>
    <s v="FC"/>
    <s v="001004243-001004266"/>
    <s v=""/>
    <s v=""/>
    <s v=""/>
    <s v=""/>
    <n v="0"/>
    <s v=""/>
    <s v="VENTAS NO CONTRIBUYENTES"/>
    <s v=""/>
    <n v="38543458.042549998"/>
    <n v="0"/>
    <n v="29362899.54135"/>
    <n v="0"/>
    <s v="-"/>
    <n v="0"/>
    <n v="7914274.5699999994"/>
    <s v="-"/>
    <n v="1266283.9312"/>
    <n v="0"/>
    <m/>
    <m/>
    <m/>
    <m/>
    <m/>
  </r>
  <r>
    <s v="148"/>
    <x v="32"/>
    <x v="1"/>
    <s v="001"/>
    <s v="Z1F0017854"/>
    <s v="0081"/>
    <s v="FC"/>
    <s v="001004267"/>
    <s v=""/>
    <s v=""/>
    <s v=""/>
    <s v=""/>
    <n v="0"/>
    <s v=""/>
    <s v="HOTEL BOSQUE DORADO C.A"/>
    <s v="J307028793"/>
    <n v="269475.5"/>
    <n v="0"/>
    <n v="269475.5"/>
    <n v="0"/>
    <s v="-"/>
    <n v="0"/>
    <n v="0"/>
    <s v="-"/>
    <n v="0"/>
    <n v="0"/>
    <m/>
    <m/>
    <m/>
    <m/>
    <m/>
  </r>
  <r>
    <s v="149"/>
    <x v="32"/>
    <x v="1"/>
    <s v="001"/>
    <s v="Z1F0017854"/>
    <s v="0081"/>
    <s v="FC"/>
    <s v="001004268-001004278"/>
    <s v=""/>
    <s v=""/>
    <s v=""/>
    <s v=""/>
    <n v="0"/>
    <s v=""/>
    <s v="VENTAS NO CONTRIBUYENTES"/>
    <s v=""/>
    <n v="13893603.195500003"/>
    <n v="0"/>
    <n v="10496075.576300003"/>
    <n v="0"/>
    <s v="-"/>
    <n v="0"/>
    <n v="2928903.12"/>
    <s v="16"/>
    <n v="468624.49919999996"/>
    <n v="0"/>
    <m/>
    <m/>
    <m/>
    <m/>
    <m/>
  </r>
  <r>
    <s v="150"/>
    <x v="32"/>
    <x v="0"/>
    <s v="002"/>
    <s v="Z1B8050002"/>
    <s v="1502"/>
    <s v="FC"/>
    <s v="00152162-00152163"/>
    <s v=""/>
    <s v=""/>
    <s v=""/>
    <s v=""/>
    <n v="0"/>
    <s v=""/>
    <s v="VENTAS NO CONTRIBUYENTES"/>
    <s v=""/>
    <n v="453371.96"/>
    <n v="0"/>
    <n v="453371.96"/>
    <n v="0"/>
    <s v="-"/>
    <n v="0"/>
    <n v="0"/>
    <s v="-"/>
    <n v="0"/>
    <n v="0"/>
    <m/>
    <m/>
    <m/>
    <m/>
    <m/>
  </r>
  <r>
    <s v="151"/>
    <x v="32"/>
    <x v="0"/>
    <s v="002"/>
    <s v="Z1B8050002"/>
    <s v="1502"/>
    <s v="FC"/>
    <s v="00152164"/>
    <s v=""/>
    <s v=""/>
    <s v=""/>
    <s v=""/>
    <n v="0"/>
    <s v=""/>
    <s v="SUPER CHARCUTERIA EXPRESS"/>
    <s v="J409602397 "/>
    <n v="7925628.5448000003"/>
    <n v="0"/>
    <n v="591900"/>
    <n v="6322179.7800000003"/>
    <s v="16"/>
    <n v="1011548.7648"/>
    <n v="0"/>
    <s v="-"/>
    <n v="0"/>
    <n v="0"/>
    <m/>
    <m/>
    <m/>
    <m/>
    <m/>
  </r>
  <r>
    <s v="152"/>
    <x v="32"/>
    <x v="0"/>
    <s v="002"/>
    <s v="Z1B8050002"/>
    <s v="1502"/>
    <s v="FC"/>
    <s v="00152165-00152188"/>
    <s v=""/>
    <s v=""/>
    <s v=""/>
    <s v=""/>
    <n v="0"/>
    <s v=""/>
    <s v="VENTAS NO CONTRIBUYENTES"/>
    <s v=""/>
    <n v="52958845.275499992"/>
    <n v="0"/>
    <n v="40085938.558599994"/>
    <n v="0"/>
    <s v="-"/>
    <n v="0"/>
    <n v="11097333.376599999"/>
    <s v="-"/>
    <n v="1775573.3403"/>
    <n v="0"/>
    <m/>
    <m/>
    <m/>
    <m/>
    <m/>
  </r>
  <r>
    <s v="153"/>
    <x v="32"/>
    <x v="0"/>
    <s v="002"/>
    <s v="Z1B8050002"/>
    <s v="1502"/>
    <s v="FC"/>
    <s v="00152189"/>
    <s v=""/>
    <s v=""/>
    <s v=""/>
    <s v=""/>
    <n v="0"/>
    <s v=""/>
    <s v="SOLUCIONES GLOBALES A &amp; R C.A"/>
    <s v="J41159974-3"/>
    <n v="13167263.193499999"/>
    <n v="0"/>
    <n v="11862437.193499999"/>
    <n v="1124850"/>
    <s v="16"/>
    <n v="179976"/>
    <n v="0"/>
    <s v="-"/>
    <n v="0"/>
    <n v="0"/>
    <m/>
    <m/>
    <m/>
    <m/>
    <m/>
  </r>
  <r>
    <s v="154"/>
    <x v="32"/>
    <x v="0"/>
    <s v="002"/>
    <s v="Z1B8050002"/>
    <s v="1502"/>
    <s v="FC"/>
    <s v="00152190-00152192"/>
    <s v=""/>
    <s v=""/>
    <s v=""/>
    <s v=""/>
    <n v="0"/>
    <s v=""/>
    <s v="VENTAS NO CONTRIBUYENTES"/>
    <s v=""/>
    <n v="4729457.6553500006"/>
    <n v="0"/>
    <n v="4641366.1417500004"/>
    <n v="0"/>
    <s v="-"/>
    <n v="0"/>
    <n v="75940.960000000006"/>
    <s v="-"/>
    <n v="12150.553599999999"/>
    <n v="0"/>
    <m/>
    <m/>
    <m/>
    <m/>
    <m/>
  </r>
  <r>
    <s v="155"/>
    <x v="32"/>
    <x v="0"/>
    <s v="002"/>
    <s v="Z1B8050149"/>
    <s v="1429"/>
    <s v="FC"/>
    <s v="00188316-00188383"/>
    <s v=""/>
    <s v=""/>
    <s v=""/>
    <s v=""/>
    <n v="0"/>
    <s v=""/>
    <s v="VENTAS NO CONTRIBUYENTES"/>
    <s v=""/>
    <n v="26412430"/>
    <n v="0"/>
    <n v="26412430"/>
    <n v="0"/>
    <s v="-"/>
    <n v="0"/>
    <n v="0"/>
    <s v="16"/>
    <n v="0"/>
    <n v="0"/>
    <m/>
    <m/>
    <m/>
    <m/>
    <m/>
  </r>
  <r>
    <s v="156"/>
    <x v="32"/>
    <x v="2"/>
    <s v="002"/>
    <s v="Z1F0008858"/>
    <s v="0528"/>
    <s v="FC"/>
    <s v="00077498-00077586"/>
    <s v=""/>
    <s v=""/>
    <s v=""/>
    <s v=""/>
    <n v="0"/>
    <s v=""/>
    <s v="VENTAS NO CONTRIBUYENTES"/>
    <s v=""/>
    <n v="35806016.164350003"/>
    <n v="0"/>
    <n v="35409006.164350003"/>
    <n v="0"/>
    <s v="-"/>
    <n v="0"/>
    <n v="342250"/>
    <s v="-"/>
    <n v="54760"/>
    <n v="0"/>
    <m/>
    <m/>
    <m/>
    <m/>
    <m/>
  </r>
  <r>
    <s v="157"/>
    <x v="32"/>
    <x v="1"/>
    <s v="002"/>
    <s v="Z1F0017966"/>
    <s v="0081"/>
    <s v="FC"/>
    <s v="002001835-002001845"/>
    <s v=""/>
    <s v=""/>
    <s v=""/>
    <s v=""/>
    <n v="0"/>
    <s v=""/>
    <s v="VENTAS NO CONTRIBUYENTES"/>
    <s v=""/>
    <n v="27182746.119399998"/>
    <n v="0"/>
    <n v="23382989.984999999"/>
    <n v="0"/>
    <s v="-"/>
    <n v="0"/>
    <n v="3275651.84"/>
    <s v="16"/>
    <n v="524104.29439999996"/>
    <n v="0"/>
    <m/>
    <m/>
    <m/>
    <m/>
    <m/>
  </r>
  <r>
    <s v="158"/>
    <x v="32"/>
    <x v="0"/>
    <s v="003"/>
    <s v="Z1B8051199"/>
    <s v="1588"/>
    <s v="FC"/>
    <s v="00173634-00173684"/>
    <s v=""/>
    <s v=""/>
    <s v=""/>
    <s v=""/>
    <n v="0"/>
    <s v=""/>
    <s v="VENTAS NO CONTRIBUYENTES"/>
    <s v=""/>
    <n v="77042414.599550009"/>
    <n v="0"/>
    <n v="59506030.789550006"/>
    <n v="0"/>
    <s v="-"/>
    <n v="0"/>
    <n v="15117572.249999998"/>
    <s v="16"/>
    <n v="2418811.56"/>
    <n v="0"/>
    <m/>
    <m/>
    <m/>
    <m/>
    <m/>
  </r>
  <r>
    <s v="159"/>
    <x v="32"/>
    <x v="2"/>
    <s v="003"/>
    <s v="Z1F0008965"/>
    <s v="0522"/>
    <s v="FC"/>
    <s v="00076514-00076628"/>
    <s v=""/>
    <s v=""/>
    <s v=""/>
    <s v=""/>
    <n v="0"/>
    <s v=""/>
    <s v="VENTAS NO CONTRIBUYENTES"/>
    <s v=""/>
    <n v="41422441.381200008"/>
    <n v="0"/>
    <n v="40542581.381200008"/>
    <n v="0"/>
    <s v="-"/>
    <n v="0"/>
    <n v="758500"/>
    <s v="-"/>
    <n v="121360"/>
    <n v="0"/>
    <m/>
    <m/>
    <m/>
    <m/>
    <m/>
  </r>
  <r>
    <s v="160"/>
    <x v="32"/>
    <x v="1"/>
    <s v="003"/>
    <s v="Z1F0017848"/>
    <s v="0079"/>
    <s v="FC"/>
    <s v="003003507-003003522"/>
    <s v=""/>
    <s v=""/>
    <s v=""/>
    <s v=""/>
    <n v="0"/>
    <s v=""/>
    <s v="VENTAS NO CONTRIBUYENTES"/>
    <s v=""/>
    <n v="36612656.749399997"/>
    <n v="0"/>
    <n v="26857563.855"/>
    <n v="0"/>
    <s v="-"/>
    <n v="0"/>
    <n v="8409562.8399999999"/>
    <s v="16"/>
    <n v="1345530.0543999998"/>
    <n v="0"/>
    <m/>
    <m/>
    <m/>
    <m/>
    <m/>
  </r>
  <r>
    <s v="161"/>
    <x v="32"/>
    <x v="1"/>
    <s v="003"/>
    <s v="Z1F0017848"/>
    <s v="0079"/>
    <s v="FC"/>
    <s v="003003523"/>
    <s v=""/>
    <s v=""/>
    <s v=""/>
    <s v=""/>
    <n v="0"/>
    <s v=""/>
    <s v="FUNDAVIGEA"/>
    <s v="J298180811"/>
    <n v="281387.39439999999"/>
    <n v="0"/>
    <n v="0"/>
    <n v="242575.34"/>
    <s v="16"/>
    <n v="38812.054400000001"/>
    <n v="0"/>
    <s v="-"/>
    <n v="0"/>
    <n v="0"/>
    <m/>
    <m/>
    <m/>
    <m/>
    <m/>
  </r>
  <r>
    <s v="162"/>
    <x v="32"/>
    <x v="1"/>
    <s v="003"/>
    <s v="Z1F0017848"/>
    <s v="0079"/>
    <s v="FC"/>
    <s v="003003524-003003557"/>
    <s v=""/>
    <s v=""/>
    <s v=""/>
    <s v=""/>
    <n v="0"/>
    <s v=""/>
    <s v="VENTAS NO CONTRIBUYENTES"/>
    <s v=""/>
    <n v="48432577.951400004"/>
    <n v="0"/>
    <n v="31503283.285000004"/>
    <n v="0"/>
    <s v="-"/>
    <n v="0"/>
    <n v="14594219.539999999"/>
    <s v="-"/>
    <n v="2335075.1264"/>
    <n v="0"/>
    <m/>
    <m/>
    <m/>
    <m/>
    <m/>
  </r>
  <r>
    <s v="163"/>
    <x v="32"/>
    <x v="0"/>
    <s v="004"/>
    <s v="Z1B8050937"/>
    <s v="1427"/>
    <s v="FC"/>
    <s v="00143921-00143957"/>
    <s v=""/>
    <s v=""/>
    <s v=""/>
    <s v=""/>
    <n v="0"/>
    <s v=""/>
    <s v="VENTAS NO CONTRIBUYENTES"/>
    <s v=""/>
    <n v="64624548.4005"/>
    <n v="0"/>
    <n v="50955168.039999999"/>
    <n v="0"/>
    <s v="-"/>
    <n v="0"/>
    <n v="11783948.5866"/>
    <s v="-"/>
    <n v="1885431.7739000001"/>
    <n v="0"/>
    <m/>
    <m/>
    <m/>
    <m/>
    <m/>
  </r>
  <r>
    <s v="164"/>
    <x v="32"/>
    <x v="1"/>
    <s v="004"/>
    <s v="Z1F0017963"/>
    <s v="0078"/>
    <s v="FC"/>
    <s v="00001988-00002010"/>
    <s v=""/>
    <s v=""/>
    <s v=""/>
    <s v=""/>
    <n v="0"/>
    <s v=""/>
    <s v="VENTAS NO CONTRIBUYENTES"/>
    <s v=""/>
    <n v="35607842.287599996"/>
    <n v="0"/>
    <n v="26585637.369999997"/>
    <n v="0"/>
    <s v="-"/>
    <n v="0"/>
    <n v="7777762.8599999994"/>
    <s v="16"/>
    <n v="1244442.0576000002"/>
    <n v="0"/>
    <m/>
    <m/>
    <m/>
    <m/>
    <m/>
  </r>
  <r>
    <s v="165"/>
    <x v="32"/>
    <x v="0"/>
    <s v="005"/>
    <s v="Z1B8050363"/>
    <s v="1580"/>
    <s v="FC"/>
    <s v="00154012-00154061"/>
    <s v=""/>
    <s v=""/>
    <s v=""/>
    <s v=""/>
    <n v="0"/>
    <s v=""/>
    <s v="VENTAS NO CONTRIBUYENTES"/>
    <s v=""/>
    <n v="104608354.00235"/>
    <n v="0"/>
    <n v="82547708.480949998"/>
    <n v="0"/>
    <s v="-"/>
    <n v="0"/>
    <n v="19017797.863200001"/>
    <s v="16"/>
    <n v="3042847.6581999999"/>
    <n v="0"/>
    <m/>
    <m/>
    <m/>
    <m/>
    <m/>
  </r>
  <r>
    <s v="166"/>
    <x v="32"/>
    <x v="1"/>
    <s v="005"/>
    <s v="Z1F0017998"/>
    <s v="0075"/>
    <s v="FC"/>
    <s v="00002310"/>
    <m/>
    <m/>
    <m/>
    <m/>
    <n v="0"/>
    <m/>
    <s v="CAJA SIN ACTIVIDAD"/>
    <m/>
    <n v="0"/>
    <m/>
    <n v="0"/>
    <n v="0"/>
    <m/>
    <n v="0"/>
    <m/>
    <m/>
    <m/>
    <m/>
    <m/>
    <m/>
    <m/>
    <m/>
    <m/>
  </r>
  <r>
    <s v="167"/>
    <x v="32"/>
    <x v="0"/>
    <s v="006"/>
    <s v="Z1B8044815"/>
    <s v="1488"/>
    <s v="FC"/>
    <s v="00133921-00133977"/>
    <s v=""/>
    <s v=""/>
    <s v=""/>
    <s v=""/>
    <n v="0"/>
    <s v=""/>
    <s v="VENTAS NO CONTRIBUYENTES"/>
    <s v=""/>
    <n v="92347748.778349996"/>
    <n v="0"/>
    <n v="73300153.700000003"/>
    <n v="0"/>
    <s v="-"/>
    <n v="0"/>
    <n v="16420340.584650001"/>
    <s v="16"/>
    <n v="2627254.4937"/>
    <n v="0"/>
    <m/>
    <m/>
    <m/>
    <m/>
    <m/>
  </r>
  <r>
    <s v="168"/>
    <x v="32"/>
    <x v="1"/>
    <s v="006"/>
    <s v="Z1F0017787"/>
    <s v="0054"/>
    <s v="FC"/>
    <s v="00000003-000000024"/>
    <s v=""/>
    <s v=""/>
    <s v=""/>
    <s v=""/>
    <n v="0"/>
    <s v=""/>
    <s v="VENTAS NO CONTRIBUYENTES"/>
    <s v=""/>
    <n v="45424952.848550007"/>
    <n v="0"/>
    <n v="32683164.164150003"/>
    <n v="0"/>
    <s v="-"/>
    <n v="0"/>
    <n v="10984300.59"/>
    <s v="16"/>
    <n v="1757488.0943999998"/>
    <n v="0"/>
    <m/>
    <m/>
    <m/>
    <m/>
    <m/>
  </r>
  <r>
    <s v="169"/>
    <x v="32"/>
    <x v="1"/>
    <s v="006"/>
    <s v="Z1F0017787"/>
    <s v="0054"/>
    <s v="FC"/>
    <s v="000000025"/>
    <s v=""/>
    <s v=""/>
    <s v=""/>
    <s v=""/>
    <n v="0"/>
    <s v=""/>
    <s v="FEDERACION CCN"/>
    <s v="J303383009"/>
    <n v="1367951.0549999999"/>
    <n v="0"/>
    <n v="1367951.0549999999"/>
    <n v="0"/>
    <s v="-"/>
    <n v="0"/>
    <n v="0"/>
    <s v="-"/>
    <n v="0"/>
    <n v="0"/>
    <m/>
    <m/>
    <m/>
    <m/>
    <m/>
  </r>
  <r>
    <s v="170"/>
    <x v="32"/>
    <x v="1"/>
    <s v="006"/>
    <s v="Z1F0017787"/>
    <s v="0054"/>
    <s v="FC"/>
    <s v="00000026-00000028"/>
    <s v=""/>
    <s v=""/>
    <s v=""/>
    <s v=""/>
    <n v="0"/>
    <s v=""/>
    <s v="VENTAS NO CONTRIBUYENTES"/>
    <s v=""/>
    <n v="3020496.41"/>
    <n v="0"/>
    <n v="1338032.4100000001"/>
    <n v="0"/>
    <s v="-"/>
    <n v="0"/>
    <n v="1450400"/>
    <s v="16"/>
    <n v="232064"/>
    <n v="0"/>
    <m/>
    <m/>
    <m/>
    <m/>
    <m/>
  </r>
  <r>
    <s v="171"/>
    <x v="32"/>
    <x v="1"/>
    <s v="006"/>
    <s v="Z1F0017787"/>
    <s v="0054"/>
    <s v="FC"/>
    <s v="00000029"/>
    <s v=""/>
    <s v=""/>
    <s v=""/>
    <s v=""/>
    <n v="0"/>
    <s v=""/>
    <s v="INVERSIONES MADOYUAL C.A"/>
    <s v="J003484334"/>
    <n v="3893495.0946"/>
    <n v="0"/>
    <n v="2783865.9950000001"/>
    <n v="956576.81"/>
    <s v="16"/>
    <n v="153052.28959999999"/>
    <n v="0"/>
    <s v="-"/>
    <n v="0"/>
    <n v="0"/>
    <m/>
    <m/>
    <m/>
    <m/>
    <m/>
  </r>
  <r>
    <s v="172"/>
    <x v="32"/>
    <x v="1"/>
    <s v="006"/>
    <s v="Z1F0017787"/>
    <s v="0054"/>
    <s v="FC"/>
    <s v="00000030"/>
    <s v=""/>
    <s v=""/>
    <s v=""/>
    <s v=""/>
    <n v="0"/>
    <s v=""/>
    <s v="VENTAS NO CONTRIBUYENTES"/>
    <s v=""/>
    <n v="1607944.72"/>
    <n v="0"/>
    <n v="1607944.72"/>
    <n v="0"/>
    <s v="-"/>
    <n v="0"/>
    <n v="0"/>
    <s v="-"/>
    <n v="0"/>
    <n v="0"/>
    <m/>
    <m/>
    <m/>
    <m/>
    <m/>
  </r>
  <r>
    <s v="173"/>
    <x v="32"/>
    <x v="0"/>
    <s v="007"/>
    <s v="Z1B8050013"/>
    <s v="1546"/>
    <s v="FC"/>
    <s v="00161459-00161506"/>
    <s v=""/>
    <s v=""/>
    <s v=""/>
    <s v=""/>
    <n v="0"/>
    <s v=""/>
    <s v="VENTAS NO CONTRIBUYENTES"/>
    <s v=""/>
    <n v="111385088.08970001"/>
    <n v="0"/>
    <n v="85996610.680000007"/>
    <n v="0"/>
    <s v="-"/>
    <n v="0"/>
    <n v="21886618.456600003"/>
    <s v="16"/>
    <n v="3501858.9531"/>
    <n v="0"/>
    <m/>
    <m/>
    <m/>
    <m/>
    <m/>
  </r>
  <r>
    <s v="174"/>
    <x v="32"/>
    <x v="0"/>
    <s v="008"/>
    <s v="Z1B8050003"/>
    <s v="1502"/>
    <s v="FC"/>
    <s v="00160997-00161034"/>
    <s v=""/>
    <s v=""/>
    <s v=""/>
    <s v=""/>
    <n v="0"/>
    <s v=""/>
    <s v="VENTAS NO CONTRIBUYENTES"/>
    <s v=""/>
    <n v="64499697.376800008"/>
    <n v="0"/>
    <n v="49424382.060000002"/>
    <n v="0"/>
    <s v="-"/>
    <n v="0"/>
    <n v="12995961.48"/>
    <s v="16"/>
    <n v="2079353.8367999999"/>
    <n v="0"/>
    <m/>
    <m/>
    <m/>
    <m/>
    <m/>
  </r>
  <r>
    <s v="175"/>
    <x v="32"/>
    <x v="0"/>
    <s v="009"/>
    <s v="Z1B8014458"/>
    <s v="1497"/>
    <s v="FC"/>
    <s v="00167467-00167515"/>
    <s v=""/>
    <s v=""/>
    <s v=""/>
    <s v=""/>
    <n v="0"/>
    <s v=""/>
    <s v="VENTAS NO CONTRIBUYENTES"/>
    <s v=""/>
    <n v="102954795.65050001"/>
    <n v="0"/>
    <n v="77582807.200000003"/>
    <n v="0"/>
    <s v="-"/>
    <n v="0"/>
    <n v="21872403.836600002"/>
    <s v="16"/>
    <n v="3499584.6139000007"/>
    <n v="0"/>
    <m/>
    <m/>
    <m/>
    <m/>
    <m/>
  </r>
  <r>
    <s v="176"/>
    <x v="32"/>
    <x v="0"/>
    <s v="010"/>
    <s v="Z1F0000341"/>
    <s v="1021"/>
    <s v="FC"/>
    <s v="00067103-00067135"/>
    <s v=""/>
    <s v=""/>
    <s v=""/>
    <s v=""/>
    <n v="0"/>
    <s v=""/>
    <s v="VENTAS NO CONTRIBUYENTES"/>
    <s v=""/>
    <n v="93588807.0889"/>
    <n v="0"/>
    <n v="79018052.219999999"/>
    <n v="0"/>
    <s v="-"/>
    <n v="0"/>
    <n v="12560995.5766"/>
    <s v="16"/>
    <n v="2009759.2922999999"/>
    <n v="0"/>
    <m/>
    <m/>
    <m/>
    <m/>
    <m/>
  </r>
  <r>
    <s v="177"/>
    <x v="32"/>
    <x v="0"/>
    <s v="011"/>
    <s v="Z1F0004616"/>
    <s v="0402"/>
    <s v="FC"/>
    <s v="01"/>
    <s v=""/>
    <s v=""/>
    <s v=""/>
    <s v=""/>
    <n v="0"/>
    <s v=""/>
    <s v="MERLIS LEAL"/>
    <s v="V13422361"/>
    <n v="210135"/>
    <n v="0"/>
    <n v="210135"/>
    <n v="0"/>
    <s v="-"/>
    <n v="0"/>
    <n v="0"/>
    <s v="-"/>
    <n v="0"/>
    <n v="0"/>
    <m/>
    <m/>
    <m/>
    <m/>
    <m/>
  </r>
  <r>
    <s v="178"/>
    <x v="32"/>
    <x v="0"/>
    <s v="011"/>
    <s v="Z1F0004616"/>
    <s v="0402"/>
    <s v="FC"/>
    <s v="001078529"/>
    <s v=""/>
    <s v=""/>
    <s v=""/>
    <s v=""/>
    <n v="0"/>
    <s v=""/>
    <s v="CARLOS GONZALES"/>
    <s v="V6458705"/>
    <n v="146250"/>
    <n v="0"/>
    <n v="146250"/>
    <n v="0"/>
    <s v="-"/>
    <n v="0"/>
    <n v="0"/>
    <s v="-"/>
    <n v="0"/>
    <n v="0"/>
    <m/>
    <m/>
    <m/>
    <m/>
    <m/>
  </r>
  <r>
    <s v="179"/>
    <x v="32"/>
    <x v="0"/>
    <s v="011"/>
    <s v="Z1F0004616"/>
    <s v="0402"/>
    <s v="FC"/>
    <s v="00061180-00061237"/>
    <s v=""/>
    <s v=""/>
    <s v=""/>
    <s v=""/>
    <n v="0"/>
    <s v=""/>
    <s v="VENTAS NO CONTRIBUYENTES"/>
    <s v=""/>
    <n v="24606408.053299997"/>
    <n v="0"/>
    <n v="23174408.852099996"/>
    <n v="0"/>
    <s v="-"/>
    <n v="0"/>
    <n v="1234482.0699999998"/>
    <s v="-"/>
    <n v="197517.1312"/>
    <n v="0"/>
    <m/>
    <m/>
    <m/>
    <m/>
    <m/>
  </r>
  <r>
    <s v="180"/>
    <x v="32"/>
    <x v="0"/>
    <s v="011"/>
    <s v="Z1F0004616"/>
    <s v="0402"/>
    <s v="FC"/>
    <s v="00061240-00061259"/>
    <s v=""/>
    <s v=""/>
    <s v=""/>
    <s v=""/>
    <n v="0"/>
    <s v=""/>
    <s v="VENTAS NO CONTRIBUYENTES"/>
    <s v=""/>
    <n v="9836809.5599999987"/>
    <n v="0"/>
    <n v="9836809.5599999987"/>
    <n v="0"/>
    <s v="-"/>
    <n v="0"/>
    <n v="0"/>
    <s v="-"/>
    <n v="0"/>
    <n v="0"/>
    <m/>
    <m/>
    <m/>
    <m/>
    <m/>
  </r>
  <r>
    <s v="181"/>
    <x v="32"/>
    <x v="0"/>
    <s v="012"/>
    <s v="Z1B8038506"/>
    <s v="1352"/>
    <s v="FC"/>
    <s v="00069301-00069318"/>
    <s v=""/>
    <s v=""/>
    <s v=""/>
    <s v=""/>
    <n v="0"/>
    <s v=""/>
    <s v="VENTAS NO CONTRIBUYENTES"/>
    <s v=""/>
    <n v="9097459.8792000003"/>
    <n v="0"/>
    <n v="2819190"/>
    <n v="0"/>
    <s v="-"/>
    <n v="0"/>
    <n v="5412301.6200000001"/>
    <s v="16"/>
    <n v="865968.25919999997"/>
    <n v="0"/>
    <m/>
    <m/>
    <m/>
    <m/>
    <m/>
  </r>
  <r>
    <s v="182"/>
    <x v="32"/>
    <x v="0"/>
    <s v="012"/>
    <s v="Z1B8038506"/>
    <s v="1352"/>
    <s v="NC"/>
    <s v=""/>
    <s v="00000060"/>
    <s v=""/>
    <s v="00133922"/>
    <s v="8/5/2020"/>
    <n v="11525634.35"/>
    <s v="VEN"/>
    <s v="CORALIA LOPEZ"/>
    <s v="V6461625 "/>
    <n v="-901320"/>
    <n v="0"/>
    <n v="0"/>
    <n v="0"/>
    <s v="-"/>
    <n v="0"/>
    <n v="-777000"/>
    <s v="16"/>
    <n v="-124320"/>
    <n v="0"/>
    <m/>
    <m/>
    <m/>
    <m/>
    <m/>
  </r>
  <r>
    <s v="183"/>
    <x v="32"/>
    <x v="0"/>
    <s v="013"/>
    <s v="Z1B8050578"/>
    <s v="1311"/>
    <s v="FC"/>
    <s v="00128970-00129025"/>
    <s v=""/>
    <s v=""/>
    <s v=""/>
    <s v=""/>
    <n v="0"/>
    <s v=""/>
    <s v="VENTAS NO CONTRIBUYENTES"/>
    <s v=""/>
    <n v="21693989.673999999"/>
    <n v="0"/>
    <n v="21312001.673999999"/>
    <n v="0"/>
    <s v="-"/>
    <n v="0"/>
    <n v="329300"/>
    <s v="-"/>
    <n v="52688"/>
    <n v="0"/>
    <m/>
    <m/>
    <m/>
    <m/>
    <m/>
  </r>
  <r>
    <s v="184"/>
    <x v="32"/>
    <x v="0"/>
    <s v="014"/>
    <s v="Z1F0000338"/>
    <s v="1191"/>
    <s v="FC"/>
    <s v="00047851-00047855"/>
    <s v=""/>
    <s v=""/>
    <s v=""/>
    <s v=""/>
    <n v="0"/>
    <s v=""/>
    <s v="VENTAS NO CONTRIBUYENTES"/>
    <s v=""/>
    <n v="1401437.3944000001"/>
    <n v="0"/>
    <n v="203650"/>
    <n v="0"/>
    <s v="-"/>
    <n v="0"/>
    <n v="1032575.3400000001"/>
    <s v="16"/>
    <n v="165212.05439999999"/>
    <n v="0"/>
    <m/>
    <m/>
    <m/>
    <m/>
    <m/>
  </r>
  <r>
    <s v="185"/>
    <x v="32"/>
    <x v="0"/>
    <s v="015"/>
    <s v="Z1B8050356"/>
    <s v="1324"/>
    <s v="FC"/>
    <s v="00083015-00083036"/>
    <s v=""/>
    <s v=""/>
    <s v=""/>
    <s v=""/>
    <n v="0"/>
    <s v=""/>
    <s v="VENTAS NO CONTRIBUYENTES"/>
    <s v=""/>
    <n v="69831851.989499986"/>
    <n v="0"/>
    <n v="56689779.82"/>
    <n v="0"/>
    <s v="-"/>
    <n v="0"/>
    <n v="11329372.559799999"/>
    <s v="16"/>
    <n v="1812699.6097000001"/>
    <n v="0"/>
    <m/>
    <m/>
    <m/>
    <m/>
    <m/>
  </r>
  <r>
    <s v="186"/>
    <x v="33"/>
    <x v="0"/>
    <s v="001"/>
    <s v="Z1F0000700"/>
    <s v="1168"/>
    <s v="FC"/>
    <s v="00096328-00096370"/>
    <s v=""/>
    <s v=""/>
    <s v=""/>
    <s v=""/>
    <n v="0"/>
    <s v=""/>
    <s v="VENTAS NO CONTRIBUYENTES"/>
    <s v=""/>
    <n v="69638307.829999998"/>
    <n v="0"/>
    <n v="62748883.25"/>
    <n v="0"/>
    <s v="-"/>
    <n v="0"/>
    <n v="5939159.1200000001"/>
    <s v="16"/>
    <n v="950265.46"/>
    <n v="0"/>
    <m/>
    <m/>
    <m/>
    <m/>
    <m/>
  </r>
  <r>
    <s v="187"/>
    <x v="33"/>
    <x v="1"/>
    <s v="001"/>
    <s v="Z1F0017854"/>
    <s v="0082"/>
    <s v="FC"/>
    <s v="001004279-001004303"/>
    <s v=""/>
    <s v=""/>
    <s v=""/>
    <s v=""/>
    <n v="0"/>
    <s v=""/>
    <s v="VENTAS NO CONTRIBUYENTES"/>
    <s v=""/>
    <n v="63471146.390249997"/>
    <n v="0"/>
    <n v="36284870.016249999"/>
    <n v="0"/>
    <s v="-"/>
    <n v="0"/>
    <n v="23436445.149999999"/>
    <s v="-"/>
    <n v="3749831.2239999999"/>
    <n v="0"/>
    <m/>
    <m/>
    <m/>
    <m/>
    <m/>
  </r>
  <r>
    <s v="188"/>
    <x v="33"/>
    <x v="1"/>
    <s v="001"/>
    <s v="Z1F0017854"/>
    <s v="0082"/>
    <s v="FC"/>
    <s v="001004304"/>
    <s v=""/>
    <s v=""/>
    <s v=""/>
    <s v=""/>
    <n v="0"/>
    <s v=""/>
    <s v="COMERCIAL CHARAMANA"/>
    <s v="J412543822"/>
    <n v="4103115.7940000002"/>
    <n v="0"/>
    <n v="3123275.8000000003"/>
    <n v="844689.65"/>
    <s v="16"/>
    <n v="135150.34400000001"/>
    <n v="0"/>
    <s v="-"/>
    <n v="0"/>
    <n v="0"/>
    <m/>
    <m/>
    <m/>
    <m/>
    <m/>
  </r>
  <r>
    <s v="189"/>
    <x v="33"/>
    <x v="1"/>
    <s v="001"/>
    <s v="Z1F0017854"/>
    <s v="0082"/>
    <s v="FC"/>
    <s v="001004305-001004314"/>
    <s v=""/>
    <s v=""/>
    <s v=""/>
    <s v=""/>
    <n v="0"/>
    <s v=""/>
    <s v="VENTAS NO CONTRIBUYENTES"/>
    <s v=""/>
    <n v="10660108.555200001"/>
    <n v="0"/>
    <n v="9389616.5600000005"/>
    <n v="0"/>
    <s v="-"/>
    <n v="0"/>
    <n v="1095251.72"/>
    <s v="16"/>
    <n v="175240.2752"/>
    <n v="0"/>
    <m/>
    <m/>
    <m/>
    <m/>
    <m/>
  </r>
  <r>
    <s v="190"/>
    <x v="33"/>
    <x v="0"/>
    <s v="002"/>
    <s v="Z1B8050149"/>
    <s v="1430"/>
    <s v="FC"/>
    <s v="00188384-00188483"/>
    <s v=""/>
    <s v=""/>
    <s v=""/>
    <s v=""/>
    <n v="0"/>
    <s v=""/>
    <s v="VENTAS NO CONTRIBUYENTES"/>
    <s v=""/>
    <n v="46315568.18"/>
    <n v="0"/>
    <n v="46315568.18"/>
    <n v="0"/>
    <s v="-"/>
    <n v="0"/>
    <n v="0"/>
    <s v="-"/>
    <n v="0"/>
    <n v="0"/>
    <m/>
    <m/>
    <m/>
    <m/>
    <m/>
  </r>
  <r>
    <s v="191"/>
    <x v="33"/>
    <x v="0"/>
    <s v="002"/>
    <s v="Z1B8050002"/>
    <s v="1503"/>
    <s v="FC"/>
    <s v="00152193-00152215"/>
    <s v=""/>
    <s v=""/>
    <s v=""/>
    <s v=""/>
    <n v="0"/>
    <s v=""/>
    <s v="VENTAS NO CONTRIBUYENTES"/>
    <s v=""/>
    <n v="114837544.5"/>
    <n v="0"/>
    <n v="92232949.230000004"/>
    <n v="0"/>
    <s v="-"/>
    <n v="0"/>
    <n v="19486720.059999999"/>
    <s v="-"/>
    <n v="3117875.21"/>
    <n v="0"/>
    <m/>
    <m/>
    <m/>
    <m/>
    <m/>
  </r>
  <r>
    <s v="192"/>
    <x v="33"/>
    <x v="2"/>
    <s v="002"/>
    <s v="Z1F0008858"/>
    <s v="0529"/>
    <s v="FC"/>
    <s v="00077587-00077666"/>
    <s v=""/>
    <s v=""/>
    <s v=""/>
    <s v=""/>
    <n v="0"/>
    <s v=""/>
    <s v="VENTAS NO CONTRIBUYENTES"/>
    <s v=""/>
    <n v="42713598.376499996"/>
    <n v="0"/>
    <n v="39054842.376499996"/>
    <n v="0"/>
    <s v="-"/>
    <n v="0"/>
    <n v="3154100"/>
    <s v="-"/>
    <n v="504656"/>
    <n v="0"/>
    <m/>
    <m/>
    <m/>
    <m/>
    <m/>
  </r>
  <r>
    <s v="193"/>
    <x v="33"/>
    <x v="1"/>
    <s v="002"/>
    <s v="Z1F0017966"/>
    <s v="0082"/>
    <s v="FC"/>
    <s v="002001846-002001863"/>
    <s v=""/>
    <s v=""/>
    <s v=""/>
    <s v=""/>
    <n v="0"/>
    <s v=""/>
    <s v="VENTAS NO CONTRIBUYENTES"/>
    <s v=""/>
    <n v="42514440.159750007"/>
    <n v="0"/>
    <n v="32893932.286550004"/>
    <n v="0"/>
    <s v="-"/>
    <n v="0"/>
    <n v="8293541.2699999996"/>
    <s v="-"/>
    <n v="1326966.6032000002"/>
    <n v="0"/>
    <m/>
    <m/>
    <m/>
    <m/>
    <m/>
  </r>
  <r>
    <s v="194"/>
    <x v="33"/>
    <x v="0"/>
    <s v="003"/>
    <s v="Z1B8051199"/>
    <s v="1589"/>
    <s v="FC"/>
    <s v="00173685-00173713"/>
    <s v=""/>
    <s v=""/>
    <s v=""/>
    <s v=""/>
    <n v="0"/>
    <s v=""/>
    <s v="VENTAS NO CONTRIBUYENTES"/>
    <s v=""/>
    <n v="86627257.660000011"/>
    <n v="0"/>
    <n v="68127769.430000007"/>
    <n v="0"/>
    <s v="-"/>
    <n v="0"/>
    <n v="15947834.68"/>
    <s v="16"/>
    <n v="2551653.5499999998"/>
    <n v="0"/>
    <m/>
    <m/>
    <m/>
    <m/>
    <m/>
  </r>
  <r>
    <s v="195"/>
    <x v="33"/>
    <x v="2"/>
    <s v="003"/>
    <s v="Z1F0008965"/>
    <s v="0523"/>
    <s v="FC"/>
    <s v="00076629-00076694"/>
    <s v=""/>
    <s v=""/>
    <s v=""/>
    <s v=""/>
    <n v="0"/>
    <s v=""/>
    <s v="VENTAS NO CONTRIBUYENTES"/>
    <s v=""/>
    <n v="37875263.607000001"/>
    <n v="0"/>
    <n v="35544243.607000001"/>
    <n v="0"/>
    <s v="-"/>
    <n v="0"/>
    <n v="2009500"/>
    <s v="-"/>
    <n v="321520"/>
    <n v="0"/>
    <m/>
    <m/>
    <m/>
    <m/>
    <m/>
  </r>
  <r>
    <s v="196"/>
    <x v="33"/>
    <x v="1"/>
    <s v="003"/>
    <s v="Z1F0017848"/>
    <s v="0080"/>
    <s v="FC"/>
    <s v="003003558-003003582"/>
    <s v=""/>
    <s v=""/>
    <s v=""/>
    <s v=""/>
    <n v="0"/>
    <s v=""/>
    <s v="VENTAS NO CONTRIBUYENTES"/>
    <s v=""/>
    <n v="49000105.697250001"/>
    <n v="0"/>
    <n v="44175813.910450004"/>
    <n v="0"/>
    <s v="-"/>
    <n v="0"/>
    <n v="4158872.2299999995"/>
    <s v="-"/>
    <n v="665419.55680000002"/>
    <n v="0"/>
    <m/>
    <m/>
    <m/>
    <m/>
    <m/>
  </r>
  <r>
    <s v="197"/>
    <x v="33"/>
    <x v="1"/>
    <s v="003"/>
    <s v="Z1F0017848"/>
    <s v="0080"/>
    <s v="FC"/>
    <s v="003003583"/>
    <s v=""/>
    <s v=""/>
    <s v=""/>
    <s v=""/>
    <n v="0"/>
    <s v=""/>
    <s v="CROMOFTAL S.A."/>
    <s v="J300441040"/>
    <n v="1614090.4177999999"/>
    <n v="0"/>
    <n v="969562.42499999993"/>
    <n v="555627.57999999996"/>
    <s v="16"/>
    <n v="88900.412800000006"/>
    <n v="0"/>
    <s v="-"/>
    <n v="0"/>
    <n v="0"/>
    <m/>
    <m/>
    <m/>
    <m/>
    <m/>
  </r>
  <r>
    <s v="198"/>
    <x v="33"/>
    <x v="1"/>
    <s v="003"/>
    <s v="Z1F0017848"/>
    <s v="0080"/>
    <s v="FC"/>
    <s v="003003584-003003618"/>
    <s v=""/>
    <s v=""/>
    <s v=""/>
    <s v=""/>
    <n v="0"/>
    <s v=""/>
    <s v="VENTAS NO CONTRIBUYENTES"/>
    <s v=""/>
    <n v="107169201.49500002"/>
    <n v="0"/>
    <n v="77460581.309800014"/>
    <n v="0"/>
    <s v="-"/>
    <n v="0"/>
    <n v="25610879.469999995"/>
    <s v="16"/>
    <n v="4097740.7152"/>
    <n v="0"/>
    <m/>
    <m/>
    <m/>
    <m/>
    <m/>
  </r>
  <r>
    <s v="199"/>
    <x v="33"/>
    <x v="1"/>
    <s v="003"/>
    <s v="Z1F0017848"/>
    <s v="0080"/>
    <s v="NC"/>
    <s v=""/>
    <s v="003000049"/>
    <s v=""/>
    <s v="00001986"/>
    <s v="22/9/2019"/>
    <n v="10340"/>
    <s v="VEN"/>
    <s v="WILLIAN RODRIGUEZ"/>
    <s v="V11735946"/>
    <n v="-674745.875"/>
    <n v="0"/>
    <n v="-674745.875"/>
    <n v="0"/>
    <s v="-"/>
    <n v="0"/>
    <n v="0"/>
    <s v="-"/>
    <n v="0"/>
    <n v="0"/>
    <m/>
    <m/>
    <m/>
    <m/>
    <m/>
  </r>
  <r>
    <s v="200"/>
    <x v="33"/>
    <x v="0"/>
    <s v="004"/>
    <s v="Z1B8050937"/>
    <s v="1428"/>
    <s v="FC"/>
    <s v="00143958-00143984"/>
    <s v=""/>
    <s v=""/>
    <s v=""/>
    <s v=""/>
    <n v="0"/>
    <s v=""/>
    <s v="VENTAS NO CONTRIBUYENTES"/>
    <s v=""/>
    <n v="126863468.34999999"/>
    <n v="0"/>
    <n v="101239007.40000001"/>
    <n v="0"/>
    <s v="-"/>
    <n v="0"/>
    <n v="22090052.539999999"/>
    <s v="16"/>
    <n v="3534408.41"/>
    <n v="0"/>
    <m/>
    <m/>
    <m/>
    <m/>
    <m/>
  </r>
  <r>
    <s v="201"/>
    <x v="33"/>
    <x v="1"/>
    <s v="004"/>
    <s v="Z1F0017963"/>
    <s v="0079"/>
    <s v="FC"/>
    <s v="00002010"/>
    <m/>
    <m/>
    <m/>
    <m/>
    <n v="0"/>
    <m/>
    <s v="CAJA SIN ACTIVIDAD"/>
    <m/>
    <n v="0"/>
    <m/>
    <n v="0"/>
    <n v="0"/>
    <m/>
    <n v="0"/>
    <n v="0"/>
    <m/>
    <n v="0"/>
    <m/>
    <m/>
    <m/>
    <m/>
    <m/>
    <m/>
  </r>
  <r>
    <s v="202"/>
    <x v="33"/>
    <x v="0"/>
    <s v="005"/>
    <s v="Z1B8050363"/>
    <s v="1581"/>
    <s v="FC"/>
    <s v="00154062-00154094"/>
    <s v=""/>
    <s v=""/>
    <s v=""/>
    <s v=""/>
    <n v="0"/>
    <s v=""/>
    <s v="VENTAS NO CONTRIBUYENTES"/>
    <s v=""/>
    <n v="148181455.51000002"/>
    <n v="0"/>
    <n v="114650816.19"/>
    <n v="0"/>
    <s v="-"/>
    <n v="0"/>
    <n v="28905723.550000001"/>
    <s v="16"/>
    <n v="4624915.7699999996"/>
    <n v="0"/>
    <m/>
    <m/>
    <m/>
    <m/>
    <m/>
  </r>
  <r>
    <s v="203"/>
    <x v="33"/>
    <x v="1"/>
    <s v="005"/>
    <s v="Z1F0017998"/>
    <s v="0076"/>
    <s v="FC"/>
    <s v="00002311-00002348"/>
    <s v=""/>
    <s v=""/>
    <s v=""/>
    <s v=""/>
    <n v="0"/>
    <s v=""/>
    <s v="VENTAS NO CONTRIBUYENTES"/>
    <s v=""/>
    <n v="94546800.601250023"/>
    <n v="0"/>
    <n v="75131109.270850018"/>
    <n v="0"/>
    <s v="-"/>
    <n v="0"/>
    <n v="16737664.939999998"/>
    <s v="-"/>
    <n v="2678026.3904000004"/>
    <n v="0"/>
    <m/>
    <m/>
    <m/>
    <m/>
    <m/>
  </r>
  <r>
    <s v="204"/>
    <x v="33"/>
    <x v="0"/>
    <s v="006"/>
    <s v="Z1B8044815"/>
    <s v="1489"/>
    <s v="FC"/>
    <s v="00133979-00133997"/>
    <s v=""/>
    <s v=""/>
    <s v=""/>
    <s v=""/>
    <n v="0"/>
    <s v=""/>
    <s v="VENTAS NO CONTRIBUYENTES"/>
    <s v=""/>
    <n v="139185904.35000002"/>
    <n v="0"/>
    <n v="103674973.95999999"/>
    <n v="0"/>
    <s v="-"/>
    <n v="0"/>
    <n v="30612871.030000001"/>
    <s v="-"/>
    <n v="4898059.3600000003"/>
    <n v="0"/>
    <m/>
    <m/>
    <m/>
    <m/>
    <m/>
  </r>
  <r>
    <s v="205"/>
    <x v="33"/>
    <x v="1"/>
    <s v="006"/>
    <s v="Z1F0017787"/>
    <s v="0055"/>
    <s v="FC"/>
    <s v="00000031-00000057"/>
    <s v=""/>
    <s v=""/>
    <s v=""/>
    <s v=""/>
    <n v="0"/>
    <s v=""/>
    <s v="VENTAS NO CONTRIBUYENTES"/>
    <s v=""/>
    <n v="55804131.844350003"/>
    <n v="0"/>
    <n v="36011171.997150004"/>
    <n v="0"/>
    <s v="-"/>
    <n v="0"/>
    <n v="17062896.420000002"/>
    <s v="-"/>
    <n v="2730063.4271999998"/>
    <n v="0"/>
    <m/>
    <m/>
    <m/>
    <m/>
    <m/>
  </r>
  <r>
    <s v="206"/>
    <x v="33"/>
    <x v="0"/>
    <s v="007"/>
    <s v="Z1B8050013"/>
    <s v="1547"/>
    <s v="FC"/>
    <s v="00161507-00161533"/>
    <s v=""/>
    <s v=""/>
    <s v=""/>
    <s v=""/>
    <n v="0"/>
    <s v=""/>
    <s v="VENTAS NO CONTRIBUYENTES"/>
    <s v=""/>
    <n v="147996910.32999998"/>
    <n v="0"/>
    <n v="109291889.06999999"/>
    <n v="0"/>
    <s v="-"/>
    <n v="0"/>
    <n v="33366397.640000001"/>
    <s v="-"/>
    <n v="5338623.62"/>
    <n v="0"/>
    <m/>
    <m/>
    <m/>
    <m/>
    <m/>
  </r>
  <r>
    <s v="207"/>
    <x v="33"/>
    <x v="0"/>
    <s v="008"/>
    <s v="Z1B8050003"/>
    <s v="1503"/>
    <s v="FC"/>
    <s v="00161035-00161061"/>
    <s v=""/>
    <s v=""/>
    <s v=""/>
    <s v=""/>
    <n v="0"/>
    <s v=""/>
    <s v="VENTAS NO CONTRIBUYENTES"/>
    <s v=""/>
    <n v="109515596.19600001"/>
    <n v="0"/>
    <n v="87272316.519999996"/>
    <n v="0"/>
    <s v="-"/>
    <n v="0"/>
    <n v="19175241.100000001"/>
    <s v="-"/>
    <n v="3068038.5760000004"/>
    <n v="0"/>
    <m/>
    <m/>
    <m/>
    <m/>
    <m/>
  </r>
  <r>
    <s v="208"/>
    <x v="33"/>
    <x v="0"/>
    <s v="009"/>
    <s v="Z1B8014458"/>
    <s v="1498"/>
    <s v="FC"/>
    <s v="00167516-00167530"/>
    <s v=""/>
    <s v=""/>
    <s v=""/>
    <s v=""/>
    <n v="0"/>
    <s v=""/>
    <s v="VENTAS NO CONTRIBUYENTES"/>
    <s v=""/>
    <n v="133464327.98999999"/>
    <n v="0"/>
    <n v="103236830.63"/>
    <n v="0"/>
    <s v="-"/>
    <n v="0"/>
    <n v="26058187.379999999"/>
    <s v="16"/>
    <n v="4169309.98"/>
    <n v="0"/>
    <m/>
    <m/>
    <m/>
    <m/>
    <m/>
  </r>
  <r>
    <s v="209"/>
    <x v="33"/>
    <x v="0"/>
    <s v="010"/>
    <s v="Z1F0000341"/>
    <s v="1022"/>
    <s v="FC"/>
    <s v="00067136-00067162"/>
    <s v=""/>
    <s v=""/>
    <s v=""/>
    <s v=""/>
    <n v="0"/>
    <s v=""/>
    <s v="VENTAS NO CONTRIBUYENTES"/>
    <s v=""/>
    <n v="121198226.05"/>
    <n v="0"/>
    <n v="95989377.200000003"/>
    <n v="0"/>
    <s v="-"/>
    <n v="0"/>
    <n v="21731766.25"/>
    <s v="-"/>
    <n v="3477082.6"/>
    <n v="0"/>
    <m/>
    <m/>
    <m/>
    <m/>
    <m/>
  </r>
  <r>
    <s v="210"/>
    <x v="33"/>
    <x v="0"/>
    <s v="011"/>
    <s v="Z1F0004616"/>
    <s v="0403"/>
    <s v="FC"/>
    <s v="00061260-00061344"/>
    <s v=""/>
    <s v=""/>
    <s v=""/>
    <s v=""/>
    <n v="0"/>
    <s v=""/>
    <s v="VENTAS NO CONTRIBUYENTES"/>
    <s v=""/>
    <n v="39968189.323699988"/>
    <n v="0"/>
    <n v="38166327.324099988"/>
    <n v="0"/>
    <s v="-"/>
    <n v="0"/>
    <n v="1553329.31"/>
    <s v="-"/>
    <n v="248532.68959999998"/>
    <n v="0"/>
    <m/>
    <m/>
    <m/>
    <m/>
    <m/>
  </r>
  <r>
    <s v="211"/>
    <x v="33"/>
    <x v="0"/>
    <s v="012"/>
    <s v="Z1B8038506"/>
    <s v="1353"/>
    <s v="FC"/>
    <s v="00069319-00069339"/>
    <s v=""/>
    <s v=""/>
    <s v=""/>
    <s v=""/>
    <n v="0"/>
    <s v=""/>
    <s v="VENTAS NO CONTRIBUYENTES"/>
    <s v=""/>
    <n v="79544004.720000014"/>
    <n v="0"/>
    <n v="45620172.609999999"/>
    <n v="0"/>
    <s v="-"/>
    <n v="0"/>
    <n v="29244682.850000001"/>
    <s v="16"/>
    <n v="4679149.26"/>
    <n v="0"/>
    <m/>
    <m/>
    <m/>
    <m/>
    <m/>
  </r>
  <r>
    <s v="212"/>
    <x v="33"/>
    <x v="0"/>
    <s v="013"/>
    <s v="Z1B8050578"/>
    <s v="1312"/>
    <s v="FC"/>
    <s v="00129026-00129084"/>
    <s v=""/>
    <s v=""/>
    <s v=""/>
    <s v=""/>
    <n v="0"/>
    <s v=""/>
    <s v="VENTAS NO CONTRIBUYENTES"/>
    <s v=""/>
    <n v="33838950.848399997"/>
    <n v="0"/>
    <n v="32070500.8508"/>
    <n v="0"/>
    <s v="-"/>
    <n v="0"/>
    <n v="1524525.8599999999"/>
    <s v="-"/>
    <n v="243924.13759999999"/>
    <n v="0"/>
    <m/>
    <m/>
    <m/>
    <m/>
    <m/>
  </r>
  <r>
    <s v="213"/>
    <x v="33"/>
    <x v="0"/>
    <s v="014"/>
    <s v="Z1F0000338"/>
    <s v="1192"/>
    <s v="FC"/>
    <s v="00047856-00047858"/>
    <s v=""/>
    <s v=""/>
    <s v=""/>
    <s v=""/>
    <n v="0"/>
    <s v=""/>
    <s v="VENTAS NO CONTRIBUYENTES"/>
    <s v=""/>
    <n v="34967071.222400002"/>
    <n v="0"/>
    <n v="23725561.23"/>
    <n v="0"/>
    <s v="-"/>
    <n v="0"/>
    <n v="9690956.8900000006"/>
    <s v="16"/>
    <n v="1550553.1024000002"/>
    <n v="0"/>
    <m/>
    <m/>
    <m/>
    <m/>
    <m/>
  </r>
  <r>
    <s v="214"/>
    <x v="33"/>
    <x v="0"/>
    <s v="015"/>
    <s v="Z1B8050356"/>
    <s v="1325"/>
    <s v="FC"/>
    <s v="00083037-00083049"/>
    <s v=""/>
    <s v=""/>
    <s v=""/>
    <s v=""/>
    <n v="0"/>
    <s v=""/>
    <s v="VENTAS NO CONTRIBUYENTES"/>
    <s v=""/>
    <n v="128345496.25799999"/>
    <n v="0"/>
    <n v="105088649.81999999"/>
    <n v="0"/>
    <s v="-"/>
    <n v="0"/>
    <n v="20049005.550000001"/>
    <s v="-"/>
    <n v="3207840.8880000003"/>
    <n v="0"/>
    <m/>
    <m/>
    <m/>
    <m/>
    <m/>
  </r>
  <r>
    <s v="215"/>
    <x v="34"/>
    <x v="0"/>
    <s v="001"/>
    <s v="Z1F0000700"/>
    <s v="1169"/>
    <s v="FC"/>
    <s v="00096371-00096487"/>
    <s v=""/>
    <m/>
    <s v=""/>
    <m/>
    <n v="0"/>
    <m/>
    <s v="VENTAS NO CONTRIBUYENTES"/>
    <s v="-"/>
    <n v="88598815.408399999"/>
    <n v="0"/>
    <n v="63840356.289999999"/>
    <n v="0"/>
    <s v="0"/>
    <n v="0"/>
    <n v="21343499.239999998"/>
    <s v="0"/>
    <n v="3414959.8783999998"/>
    <n v="0"/>
    <m/>
    <m/>
    <m/>
    <m/>
    <m/>
  </r>
  <r>
    <s v="216"/>
    <x v="34"/>
    <x v="1"/>
    <s v="001"/>
    <s v="Z1F0017854"/>
    <s v="0083"/>
    <s v="FC"/>
    <s v="001004315-001004375"/>
    <s v=""/>
    <s v=""/>
    <s v=""/>
    <s v=""/>
    <n v="0"/>
    <s v=""/>
    <s v="VENTAS NO CONTRIBUYENTES"/>
    <s v=""/>
    <n v="163214600.73215002"/>
    <n v="0"/>
    <n v="126128195.48055002"/>
    <n v="0"/>
    <s v="-"/>
    <n v="0"/>
    <n v="31971039.009999994"/>
    <s v="16"/>
    <n v="5115366.2416000003"/>
    <n v="0"/>
    <m/>
    <m/>
    <m/>
    <m/>
    <m/>
  </r>
  <r>
    <s v="217"/>
    <x v="34"/>
    <x v="0"/>
    <s v="002"/>
    <s v="Z1B8050149"/>
    <s v="1431"/>
    <s v="FC"/>
    <s v="00188384-00188578"/>
    <s v=""/>
    <s v=""/>
    <s v=""/>
    <s v=""/>
    <n v="0"/>
    <s v=""/>
    <s v="VENTAS NO CONTRIBUYENTES"/>
    <s v=""/>
    <n v="56772248.380000003"/>
    <n v="0"/>
    <n v="56772248.380000003"/>
    <n v="0"/>
    <s v="-"/>
    <n v="0"/>
    <n v="0"/>
    <s v="-"/>
    <n v="0"/>
    <n v="0"/>
    <m/>
    <m/>
    <m/>
    <m/>
    <m/>
  </r>
  <r>
    <s v="218"/>
    <x v="34"/>
    <x v="0"/>
    <s v="002"/>
    <s v="Z1B8050002"/>
    <s v="1504"/>
    <s v="FC"/>
    <s v="00152216-00152277"/>
    <m/>
    <m/>
    <m/>
    <m/>
    <n v="0"/>
    <m/>
    <s v="VENTAS NO CONTRIBUYENTES"/>
    <m/>
    <n v="75259968.275199994"/>
    <m/>
    <n v="59802357.280000001"/>
    <n v="0"/>
    <m/>
    <n v="0"/>
    <n v="13325526.720000001"/>
    <m/>
    <n v="2132084.2752"/>
    <m/>
    <m/>
    <m/>
    <m/>
    <m/>
    <m/>
  </r>
  <r>
    <s v="219"/>
    <x v="34"/>
    <x v="2"/>
    <s v="002"/>
    <s v="Z1F0008858"/>
    <s v="0530"/>
    <s v="FC"/>
    <s v="00077667-00077736"/>
    <s v=""/>
    <s v=""/>
    <s v=""/>
    <s v=""/>
    <n v="0"/>
    <s v=""/>
    <s v="VENTAS NO CONTRIBUYENTES"/>
    <s v=""/>
    <n v="28397274.827999998"/>
    <n v="0"/>
    <n v="27460192.828400001"/>
    <n v="0"/>
    <s v="-"/>
    <n v="0"/>
    <n v="807829.31"/>
    <s v="16"/>
    <n v="129252.6896"/>
    <n v="0"/>
    <m/>
    <m/>
    <m/>
    <m/>
    <m/>
  </r>
  <r>
    <s v="220"/>
    <x v="34"/>
    <x v="1"/>
    <s v="002"/>
    <s v="Z1F0017966"/>
    <s v="0083"/>
    <s v="FC"/>
    <s v="002001864-002001866"/>
    <s v=""/>
    <s v=""/>
    <s v=""/>
    <s v=""/>
    <n v="0"/>
    <s v=""/>
    <s v="VENTAS NO CONTRIBUYENTES"/>
    <s v=""/>
    <n v="12328154.6984"/>
    <n v="0"/>
    <n v="9467838.5999999996"/>
    <n v="0"/>
    <s v="-"/>
    <n v="0"/>
    <n v="2465789.7400000002"/>
    <s v="-"/>
    <n v="394526.35839999997"/>
    <n v="0"/>
    <m/>
    <m/>
    <m/>
    <m/>
    <m/>
  </r>
  <r>
    <s v="221"/>
    <x v="34"/>
    <x v="1"/>
    <s v="002"/>
    <s v="Z1F0017966"/>
    <s v="0083"/>
    <s v="FC"/>
    <s v="002001867"/>
    <s v=""/>
    <s v=""/>
    <s v=""/>
    <s v=""/>
    <n v="0"/>
    <s v=""/>
    <s v="RAUL ESCUELA"/>
    <s v=" V214690813"/>
    <n v="370500"/>
    <n v="0"/>
    <n v="370500"/>
    <n v="0"/>
    <s v="-"/>
    <n v="0"/>
    <n v="0"/>
    <s v="-"/>
    <n v="0"/>
    <n v="0"/>
    <m/>
    <m/>
    <m/>
    <m/>
    <m/>
  </r>
  <r>
    <s v="222"/>
    <x v="34"/>
    <x v="1"/>
    <s v="002"/>
    <s v="Z1F0017966"/>
    <s v="0083"/>
    <s v="FC"/>
    <s v="002001868-002001874"/>
    <s v=""/>
    <s v=""/>
    <s v=""/>
    <s v=""/>
    <n v="0"/>
    <s v=""/>
    <s v="VENTAS NO CONTRIBUYENTES"/>
    <s v=""/>
    <n v="4105326.5964000002"/>
    <n v="0"/>
    <n v="2752634.6"/>
    <n v="0"/>
    <s v="-"/>
    <n v="0"/>
    <n v="1166113.79"/>
    <s v="16"/>
    <n v="186578.2064"/>
    <n v="0"/>
    <m/>
    <m/>
    <m/>
    <m/>
    <m/>
  </r>
  <r>
    <s v="223"/>
    <x v="34"/>
    <x v="0"/>
    <s v="003"/>
    <s v="Z1B8051199"/>
    <s v="1590"/>
    <s v="FC"/>
    <s v="00173714-00173802"/>
    <m/>
    <m/>
    <m/>
    <m/>
    <n v="0"/>
    <m/>
    <s v="VENTAS NO CONTRIBUYENTES"/>
    <m/>
    <n v="44058169.5748"/>
    <n v="0"/>
    <n v="37924140"/>
    <n v="0"/>
    <m/>
    <n v="0"/>
    <n v="5287956.53"/>
    <m/>
    <n v="846073.04480000003"/>
    <m/>
    <m/>
    <m/>
    <m/>
    <m/>
    <m/>
  </r>
  <r>
    <s v="224"/>
    <x v="34"/>
    <x v="2"/>
    <s v="003"/>
    <s v="Z1F0008965"/>
    <s v="0524"/>
    <s v="FC"/>
    <s v="00076695-00076782"/>
    <s v=""/>
    <s v=""/>
    <s v=""/>
    <s v=""/>
    <n v="0"/>
    <s v=""/>
    <s v="VENTAS NO CONTRIBUYENTES"/>
    <s v=""/>
    <n v="39489796.108000003"/>
    <n v="0"/>
    <n v="38223445.104000002"/>
    <n v="0"/>
    <s v="-"/>
    <n v="0"/>
    <n v="1091681.8999999999"/>
    <s v="-"/>
    <n v="174669.10399999999"/>
    <n v="0"/>
    <m/>
    <m/>
    <m/>
    <m/>
    <m/>
  </r>
  <r>
    <s v="225"/>
    <x v="34"/>
    <x v="1"/>
    <s v="003"/>
    <s v="Z1F0017848"/>
    <s v="0081"/>
    <s v="FC"/>
    <s v="003003619-003003634"/>
    <s v=""/>
    <s v=""/>
    <s v=""/>
    <s v=""/>
    <n v="0"/>
    <s v=""/>
    <s v="VENTAS NO CONTRIBUYENTES"/>
    <s v=""/>
    <n v="45336326.566149995"/>
    <n v="0"/>
    <n v="36893991.020949997"/>
    <n v="0"/>
    <s v="-"/>
    <n v="0"/>
    <n v="7277875.4700000007"/>
    <s v="-"/>
    <n v="1164460.0751999998"/>
    <n v="0"/>
    <m/>
    <m/>
    <m/>
    <m/>
    <m/>
  </r>
  <r>
    <s v="226"/>
    <x v="34"/>
    <x v="1"/>
    <s v="003"/>
    <s v="Z1F0017848"/>
    <s v="0081"/>
    <s v="FC"/>
    <s v="003003635"/>
    <s v=""/>
    <s v=""/>
    <s v=""/>
    <s v=""/>
    <n v="0"/>
    <s v=""/>
    <s v="PANADERIA Y PASTELERIA LA CASONA DEL PAN C.A"/>
    <s v="J301288017"/>
    <n v="2353668"/>
    <n v="0"/>
    <n v="1104000"/>
    <n v="1077300"/>
    <s v="16"/>
    <n v="172368"/>
    <n v="0"/>
    <s v="-"/>
    <n v="0"/>
    <n v="0"/>
    <m/>
    <m/>
    <m/>
    <m/>
    <m/>
  </r>
  <r>
    <s v="227"/>
    <x v="34"/>
    <x v="1"/>
    <s v="003"/>
    <s v="Z1F0017848"/>
    <s v="0081"/>
    <s v="FC"/>
    <s v="003003636-003003637"/>
    <s v=""/>
    <s v=""/>
    <s v=""/>
    <s v=""/>
    <n v="0"/>
    <s v=""/>
    <s v="VENTAS NO CONTRIBUYENTES"/>
    <s v=""/>
    <n v="3548678.0328000002"/>
    <n v="0"/>
    <n v="3046112"/>
    <n v="0"/>
    <s v="-"/>
    <n v="0"/>
    <n v="433246.57999999996"/>
    <s v="16"/>
    <n v="69319.452799999999"/>
    <n v="0"/>
    <m/>
    <m/>
    <m/>
    <m/>
    <m/>
  </r>
  <r>
    <s v="228"/>
    <x v="34"/>
    <x v="0"/>
    <s v="004"/>
    <s v="Z1B8050937"/>
    <s v="1429"/>
    <s v="FC"/>
    <s v="00143985-00144075"/>
    <m/>
    <m/>
    <m/>
    <m/>
    <n v="0"/>
    <m/>
    <s v="VENTAS NO CONTRIBUYENTES"/>
    <m/>
    <n v="97564758.665199995"/>
    <m/>
    <n v="72525924.959999993"/>
    <n v="0"/>
    <m/>
    <n v="0"/>
    <n v="21585201.469999999"/>
    <m/>
    <n v="3453632.2352"/>
    <m/>
    <m/>
    <m/>
    <m/>
    <m/>
    <m/>
  </r>
  <r>
    <s v="229"/>
    <x v="34"/>
    <x v="1"/>
    <s v="004"/>
    <s v="Z1F0017963"/>
    <s v="0080"/>
    <s v="FC"/>
    <s v="00002010"/>
    <m/>
    <m/>
    <m/>
    <m/>
    <n v="0"/>
    <m/>
    <s v="CAJA SIN ACTIVIDAD"/>
    <m/>
    <n v="0"/>
    <m/>
    <n v="0"/>
    <m/>
    <m/>
    <m/>
    <m/>
    <m/>
    <m/>
    <m/>
    <m/>
    <m/>
    <m/>
    <m/>
    <m/>
  </r>
  <r>
    <s v="230"/>
    <x v="34"/>
    <x v="0"/>
    <s v="005"/>
    <s v="Z1B8050363"/>
    <s v="1582"/>
    <s v="FC"/>
    <s v="00154095-00154118"/>
    <m/>
    <m/>
    <m/>
    <m/>
    <n v="0"/>
    <m/>
    <s v="VENTAS NO CONTRIBUYENTES"/>
    <m/>
    <n v="73243927.679999992"/>
    <m/>
    <n v="57215698.509999998"/>
    <m/>
    <m/>
    <m/>
    <n v="13817438.68"/>
    <m/>
    <n v="2210790.4900000002"/>
    <m/>
    <m/>
    <m/>
    <m/>
    <m/>
    <m/>
  </r>
  <r>
    <s v="231"/>
    <x v="34"/>
    <x v="1"/>
    <s v="005"/>
    <s v="Z1F0017998"/>
    <s v="0077"/>
    <s v="FC"/>
    <s v="00002349-00002372"/>
    <s v=""/>
    <s v=""/>
    <s v=""/>
    <s v=""/>
    <n v="0"/>
    <s v=""/>
    <s v="VENTAS NO CONTRIBUYENTES"/>
    <s v=""/>
    <n v="44428748.944150008"/>
    <n v="0"/>
    <n v="29330355.067750007"/>
    <n v="0"/>
    <s v="-"/>
    <n v="0"/>
    <n v="13015856.790000001"/>
    <s v="16"/>
    <n v="2082537.0864000001"/>
    <n v="0"/>
    <m/>
    <m/>
    <m/>
    <m/>
    <m/>
  </r>
  <r>
    <s v="232"/>
    <x v="34"/>
    <x v="0"/>
    <s v="006"/>
    <s v="Z1B8044815"/>
    <s v="1490"/>
    <s v="FC"/>
    <s v="00133998-00134093"/>
    <m/>
    <m/>
    <m/>
    <m/>
    <n v="0"/>
    <m/>
    <s v="VENTAS NO CONTRIBUYENTES"/>
    <m/>
    <n v="92279145.040000007"/>
    <m/>
    <n v="65085530.009999998"/>
    <n v="0"/>
    <m/>
    <n v="0"/>
    <n v="23442771.579999998"/>
    <m/>
    <n v="3750843.45"/>
    <m/>
    <m/>
    <m/>
    <m/>
    <m/>
    <m/>
  </r>
  <r>
    <s v="233"/>
    <x v="34"/>
    <x v="1"/>
    <s v="006"/>
    <s v="Z1F0017787"/>
    <s v="0056"/>
    <s v="FC"/>
    <s v="00000058-00000074"/>
    <s v=""/>
    <s v=""/>
    <s v=""/>
    <s v=""/>
    <n v="0"/>
    <s v=""/>
    <s v="VENTAS NO CONTRIBUYENTES"/>
    <s v=""/>
    <n v="24064899.084349994"/>
    <n v="0"/>
    <n v="18426323.303949997"/>
    <n v="0"/>
    <s v="-"/>
    <n v="0"/>
    <n v="4860841.1899999995"/>
    <s v="16"/>
    <n v="777734.59039999999"/>
    <n v="0"/>
    <m/>
    <m/>
    <m/>
    <m/>
    <m/>
  </r>
  <r>
    <s v="234"/>
    <x v="34"/>
    <x v="1"/>
    <s v="006"/>
    <s v="Z1F0017787"/>
    <s v="0057"/>
    <s v="NC"/>
    <s v=""/>
    <s v="00000002"/>
    <s v=""/>
    <s v="006000720"/>
    <s v="9/5/2020"/>
    <n v="627000"/>
    <s v="VEN"/>
    <s v="LISBETH MOLINA"/>
    <s v="V16101364"/>
    <n v="-627000"/>
    <n v="0"/>
    <n v="-627000"/>
    <n v="0"/>
    <s v="-"/>
    <n v="0"/>
    <n v="0"/>
    <s v="-"/>
    <n v="0"/>
    <n v="0"/>
    <m/>
    <m/>
    <m/>
    <m/>
    <m/>
  </r>
  <r>
    <s v="235"/>
    <x v="34"/>
    <x v="0"/>
    <s v="007"/>
    <s v="Z1B8050013"/>
    <s v="1548"/>
    <s v="FC"/>
    <s v="00161534-00161608"/>
    <s v=""/>
    <m/>
    <m/>
    <m/>
    <n v="0"/>
    <m/>
    <s v="VENTAS NO CONTRIBUYENTES"/>
    <m/>
    <n v="88986956.695199996"/>
    <m/>
    <n v="68154454.379999995"/>
    <n v="0"/>
    <s v="-"/>
    <n v="0"/>
    <n v="17959053.719999999"/>
    <m/>
    <n v="2873448.5951999999"/>
    <m/>
    <m/>
    <m/>
    <m/>
    <m/>
    <m/>
  </r>
  <r>
    <s v="236"/>
    <x v="34"/>
    <x v="0"/>
    <s v="008"/>
    <s v="Z1B8050003"/>
    <s v="1504"/>
    <s v="FC"/>
    <s v="00161062-00160848"/>
    <m/>
    <m/>
    <m/>
    <m/>
    <n v="0"/>
    <m/>
    <s v="VENTAS NO CONTRIBUYENTES"/>
    <m/>
    <n v="138958557.81639999"/>
    <m/>
    <n v="103075151.98999999"/>
    <n v="0"/>
    <m/>
    <n v="0"/>
    <n v="30933970.539999999"/>
    <m/>
    <n v="4949435.2863999996"/>
    <m/>
    <m/>
    <m/>
    <m/>
    <m/>
    <m/>
  </r>
  <r>
    <s v="237"/>
    <x v="34"/>
    <x v="0"/>
    <s v="009"/>
    <s v="Z1B8014458"/>
    <s v="1499"/>
    <s v="FC"/>
    <s v="00167531-00167617"/>
    <m/>
    <m/>
    <m/>
    <m/>
    <n v="0"/>
    <m/>
    <s v="VENTAS NO CONTRIBUYENTES"/>
    <m/>
    <n v="79468316.059999987"/>
    <m/>
    <n v="60610872.409999996"/>
    <n v="0"/>
    <s v="-"/>
    <n v="0"/>
    <n v="16256416.939999999"/>
    <s v="16"/>
    <n v="2601026.71"/>
    <m/>
    <m/>
    <m/>
    <m/>
    <m/>
    <m/>
  </r>
  <r>
    <s v="238"/>
    <x v="34"/>
    <x v="0"/>
    <s v="010"/>
    <s v="Z1F0000341"/>
    <s v="1023"/>
    <s v="FC"/>
    <s v="00067163-00067240"/>
    <m/>
    <m/>
    <m/>
    <m/>
    <n v="0"/>
    <m/>
    <s v="VENTAS NO CONTRIBUYENTES"/>
    <m/>
    <n v="65973560.890000001"/>
    <m/>
    <n v="49770978.460000001"/>
    <n v="0"/>
    <m/>
    <n v="0"/>
    <n v="13967743.470000001"/>
    <m/>
    <n v="2234838.96"/>
    <m/>
    <m/>
    <m/>
    <m/>
    <m/>
    <m/>
  </r>
  <r>
    <s v="239"/>
    <x v="34"/>
    <x v="0"/>
    <s v="011"/>
    <s v="Z1F0004616"/>
    <s v="0404"/>
    <s v="FC"/>
    <s v="00061345-00061411"/>
    <s v=""/>
    <s v=""/>
    <s v=""/>
    <s v=""/>
    <n v="0"/>
    <s v=""/>
    <s v="VENTAS NO CONTRIBUYENTES"/>
    <s v=""/>
    <n v="31740917.000599999"/>
    <n v="0"/>
    <n v="29444606.579999998"/>
    <n v="0"/>
    <s v="-"/>
    <n v="0"/>
    <n v="1979577.9488000001"/>
    <s v="-"/>
    <n v="316732.4718"/>
    <n v="0"/>
    <m/>
    <m/>
    <m/>
    <m/>
    <m/>
  </r>
  <r>
    <s v="240"/>
    <x v="34"/>
    <x v="0"/>
    <s v="012"/>
    <s v="Z1B8038506"/>
    <s v="1354"/>
    <s v="FC"/>
    <s v="00069340-00069441"/>
    <m/>
    <m/>
    <m/>
    <m/>
    <n v="0"/>
    <m/>
    <s v="VENTAS NO CONTRIBUYENTES"/>
    <m/>
    <n v="90227509.410399988"/>
    <m/>
    <n v="34691129.659999996"/>
    <n v="0"/>
    <s v="-"/>
    <n v="0"/>
    <n v="47876189.439999998"/>
    <s v="16"/>
    <n v="7660190.3103999998"/>
    <m/>
    <m/>
    <m/>
    <m/>
    <m/>
    <m/>
  </r>
  <r>
    <s v="241"/>
    <x v="34"/>
    <x v="0"/>
    <s v="013"/>
    <s v="Z1B8050578"/>
    <s v="1313"/>
    <s v="FC"/>
    <s v="00129085-00129132"/>
    <s v=""/>
    <s v=""/>
    <s v=""/>
    <s v=""/>
    <n v="0"/>
    <s v=""/>
    <s v="VENTAS NO CONTRIBUYENTES"/>
    <s v=""/>
    <n v="22137061.977199998"/>
    <n v="0"/>
    <n v="19245707.979199998"/>
    <n v="0"/>
    <s v="-"/>
    <n v="0"/>
    <n v="2492546.5499999998"/>
    <s v="-"/>
    <n v="398807.44799999997"/>
    <n v="0"/>
    <m/>
    <m/>
    <m/>
    <m/>
    <m/>
  </r>
  <r>
    <s v="242"/>
    <x v="34"/>
    <x v="0"/>
    <s v="014"/>
    <s v="Z1F0000338"/>
    <s v="1193"/>
    <s v="FC"/>
    <s v="00047859-00047911"/>
    <m/>
    <m/>
    <m/>
    <m/>
    <n v="0"/>
    <m/>
    <s v="VENTAS NO CONTRIBUYENTES"/>
    <m/>
    <n v="13199435.92"/>
    <m/>
    <n v="5181516.66"/>
    <n v="0"/>
    <m/>
    <n v="0"/>
    <n v="6911999.3600000003"/>
    <m/>
    <n v="1105919.8999999999"/>
    <m/>
    <m/>
    <m/>
    <m/>
    <m/>
    <m/>
  </r>
  <r>
    <s v="243"/>
    <x v="34"/>
    <x v="0"/>
    <s v="015"/>
    <s v="Z1B8050356"/>
    <s v="1326"/>
    <s v="FC"/>
    <s v="00083050-00083097"/>
    <m/>
    <m/>
    <m/>
    <m/>
    <n v="0"/>
    <m/>
    <s v="VENTAS NO CONTRIBUYENTES"/>
    <m/>
    <n v="100923159.91319999"/>
    <n v="0"/>
    <n v="85831774.489999995"/>
    <n v="0"/>
    <m/>
    <n v="0"/>
    <n v="13009815.02"/>
    <m/>
    <n v="2081570.4032000001"/>
    <m/>
    <m/>
    <m/>
    <m/>
    <m/>
    <m/>
  </r>
  <r>
    <s v="1"/>
    <x v="35"/>
    <x v="0"/>
    <s v="001"/>
    <s v="Z1F0000700"/>
    <s v="1170"/>
    <s v="FC"/>
    <s v="00096488-00096545"/>
    <s v=""/>
    <s v=""/>
    <s v=""/>
    <s v=""/>
    <n v="0"/>
    <s v=""/>
    <s v="VENTAS NO CONTRIBUYENTES"/>
    <s v=""/>
    <n v="30003822.463199999"/>
    <n v="0"/>
    <n v="27328946.25"/>
    <n v="0"/>
    <s v="-"/>
    <n v="0"/>
    <n v="2305927.77"/>
    <s v="-"/>
    <n v="368948.44320000004"/>
    <n v="0"/>
    <s v="-"/>
    <n v="0"/>
    <m/>
    <m/>
    <m/>
  </r>
  <r>
    <s v="2"/>
    <x v="35"/>
    <x v="1"/>
    <s v="001"/>
    <s v="Z1F0017854"/>
    <s v="0084"/>
    <s v="FC"/>
    <s v="001004386-001004416"/>
    <s v=""/>
    <s v=""/>
    <s v=""/>
    <s v=""/>
    <n v="0"/>
    <s v=""/>
    <s v="VENTAS NO CONTRIBUYENTES"/>
    <s v=""/>
    <n v="32930340.309799999"/>
    <n v="0"/>
    <n v="26211264.734999999"/>
    <n v="0"/>
    <s v="-"/>
    <n v="0"/>
    <n v="5792306.5300000003"/>
    <s v="16"/>
    <n v="926769.04480000003"/>
    <n v="0"/>
    <s v="-"/>
    <n v="0"/>
    <m/>
    <m/>
    <m/>
  </r>
  <r>
    <s v="3"/>
    <x v="35"/>
    <x v="0"/>
    <s v="002"/>
    <s v="Z1B8050149"/>
    <s v="1432"/>
    <s v="FC"/>
    <s v="00188579-00188632"/>
    <s v=""/>
    <s v=""/>
    <s v=""/>
    <s v=""/>
    <n v="0"/>
    <s v=""/>
    <s v="VENTAS NO CONTRIBUYENTES"/>
    <s v=""/>
    <n v="14738727.23"/>
    <n v="0"/>
    <n v="14738727.23"/>
    <n v="0"/>
    <s v="-"/>
    <n v="0"/>
    <n v="0"/>
    <s v="-"/>
    <n v="0"/>
    <n v="0"/>
    <s v="-"/>
    <n v="0"/>
    <m/>
    <m/>
    <m/>
  </r>
  <r>
    <s v="4"/>
    <x v="35"/>
    <x v="0"/>
    <s v="002"/>
    <s v="Z1B8050002"/>
    <s v="1505"/>
    <s v="FC"/>
    <s v="00152278-00152312"/>
    <s v=""/>
    <s v=""/>
    <s v=""/>
    <s v=""/>
    <n v="0"/>
    <s v=""/>
    <s v="VENTAS NO CONTRIBUYENTES"/>
    <s v=""/>
    <n v="41813263.358799994"/>
    <n v="0"/>
    <n v="32959304.760000002"/>
    <n v="0"/>
    <m/>
    <n v="0"/>
    <n v="7632722.9299999997"/>
    <m/>
    <n v="1221235.6687999999"/>
    <n v="0"/>
    <s v="-"/>
    <n v="0"/>
    <m/>
    <m/>
    <m/>
  </r>
  <r>
    <s v="5"/>
    <x v="35"/>
    <x v="1"/>
    <s v="002"/>
    <s v="Z1F0017966"/>
    <s v="0085"/>
    <s v="FC"/>
    <s v="002001873"/>
    <m/>
    <m/>
    <m/>
    <m/>
    <n v="0"/>
    <m/>
    <s v="CAJA SIN ACTIVIDAD"/>
    <m/>
    <n v="0"/>
    <n v="0"/>
    <n v="0"/>
    <n v="0"/>
    <m/>
    <n v="0"/>
    <n v="0"/>
    <m/>
    <n v="0"/>
    <n v="0"/>
    <m/>
    <n v="0"/>
    <m/>
    <m/>
    <m/>
  </r>
  <r>
    <s v="6"/>
    <x v="35"/>
    <x v="0"/>
    <s v="003"/>
    <s v="Z1B8051199"/>
    <s v="1591"/>
    <s v="FC"/>
    <s v="00173803-00173843"/>
    <s v=""/>
    <s v=""/>
    <s v=""/>
    <s v=""/>
    <n v="0"/>
    <s v=""/>
    <s v="VENTAS NO CONTRIBUYENTES"/>
    <s v=""/>
    <n v="44215620.048"/>
    <n v="0"/>
    <n v="37810102.600000001"/>
    <n v="0"/>
    <m/>
    <n v="0"/>
    <n v="5521997.7999999998"/>
    <m/>
    <n v="883519.64800000004"/>
    <n v="0"/>
    <s v="-"/>
    <n v="0"/>
    <m/>
    <m/>
    <m/>
  </r>
  <r>
    <s v="7"/>
    <x v="35"/>
    <x v="1"/>
    <s v="003"/>
    <s v="Z1F0017848"/>
    <s v="0082"/>
    <s v="FC"/>
    <s v="003003638-003003645"/>
    <s v=""/>
    <s v=""/>
    <s v=""/>
    <s v=""/>
    <n v="0"/>
    <s v=""/>
    <s v="VENTAS NO CONTRIBUYENTES"/>
    <s v=""/>
    <n v="18921510.238900002"/>
    <n v="0"/>
    <n v="15356760.638900001"/>
    <n v="0"/>
    <s v="-"/>
    <n v="0"/>
    <n v="3073060"/>
    <s v="-"/>
    <n v="491689.60000000003"/>
    <n v="0"/>
    <s v="-"/>
    <n v="0"/>
    <m/>
    <m/>
    <m/>
  </r>
  <r>
    <s v="8"/>
    <x v="35"/>
    <x v="1"/>
    <s v="003"/>
    <s v="Z1F0017848"/>
    <s v="0082"/>
    <s v="FC"/>
    <s v="003003646"/>
    <s v=""/>
    <s v=""/>
    <s v=""/>
    <s v=""/>
    <n v="0"/>
    <s v=""/>
    <s v="MOTEL PANORAMA"/>
    <s v="J000532214"/>
    <n v="322488.06715000002"/>
    <n v="0"/>
    <n v="322488.06715000002"/>
    <n v="0"/>
    <s v="-"/>
    <n v="0"/>
    <n v="0"/>
    <s v="-"/>
    <n v="0"/>
    <n v="0"/>
    <s v="-"/>
    <n v="0"/>
    <m/>
    <m/>
    <m/>
  </r>
  <r>
    <s v="9"/>
    <x v="35"/>
    <x v="1"/>
    <s v="003"/>
    <s v="Z1F0017848"/>
    <s v="0082"/>
    <s v="FC"/>
    <s v="003003647-003003669"/>
    <s v=""/>
    <s v=""/>
    <s v=""/>
    <s v=""/>
    <n v="0"/>
    <s v=""/>
    <s v="VENTAS NO CONTRIBUYENTES"/>
    <s v=""/>
    <n v="46257151.142099999"/>
    <n v="0"/>
    <n v="33900104.216499999"/>
    <n v="0"/>
    <s v="-"/>
    <n v="0"/>
    <n v="10652626.66"/>
    <s v="16"/>
    <n v="1704420.2656"/>
    <n v="0"/>
    <s v="-"/>
    <n v="0"/>
    <m/>
    <m/>
    <m/>
  </r>
  <r>
    <s v="10"/>
    <x v="35"/>
    <x v="0"/>
    <s v="004"/>
    <s v="Z1B8050937"/>
    <s v="1430"/>
    <s v="FC"/>
    <s v="00144076-00144105"/>
    <m/>
    <s v=""/>
    <s v=""/>
    <s v=""/>
    <n v="0"/>
    <s v=""/>
    <s v="VENTAS NO CONTRIBUYENTES"/>
    <s v=""/>
    <n v="46963665.464400008"/>
    <n v="0"/>
    <n v="34861795.420000002"/>
    <n v="0"/>
    <m/>
    <n v="0"/>
    <n v="10432646.59"/>
    <m/>
    <n v="1669223.4543999999"/>
    <n v="0"/>
    <s v="-"/>
    <n v="0"/>
    <m/>
    <m/>
    <m/>
  </r>
  <r>
    <s v="11"/>
    <x v="35"/>
    <x v="1"/>
    <s v="004"/>
    <s v="Z1F0017963"/>
    <s v="0081"/>
    <s v="FC"/>
    <s v="00002010"/>
    <m/>
    <m/>
    <m/>
    <m/>
    <n v="0"/>
    <m/>
    <s v="CAJA SIN ACTIVIDAD"/>
    <m/>
    <n v="0"/>
    <n v="0"/>
    <n v="0"/>
    <m/>
    <m/>
    <m/>
    <m/>
    <m/>
    <m/>
    <n v="0"/>
    <m/>
    <n v="0"/>
    <m/>
    <m/>
    <m/>
  </r>
  <r>
    <s v="12"/>
    <x v="35"/>
    <x v="0"/>
    <s v="005"/>
    <s v="Z1B8050363"/>
    <s v="1583"/>
    <s v="FC"/>
    <s v="00154119-00154184"/>
    <s v=""/>
    <s v=""/>
    <s v=""/>
    <s v=""/>
    <n v="0"/>
    <s v=""/>
    <s v="VENTAS NO CONTRIBUYENTES"/>
    <s v=""/>
    <n v="35105237.755600005"/>
    <n v="0"/>
    <n v="26415544.460000001"/>
    <n v="0"/>
    <m/>
    <n v="0"/>
    <n v="7491114.9100000001"/>
    <m/>
    <n v="1198578.3856000002"/>
    <n v="0"/>
    <s v="-"/>
    <n v="0"/>
    <m/>
    <m/>
    <m/>
  </r>
  <r>
    <s v="13"/>
    <x v="35"/>
    <x v="1"/>
    <s v="005"/>
    <s v="Z1F0017998"/>
    <s v="0078"/>
    <s v="FC"/>
    <s v="00002372"/>
    <m/>
    <m/>
    <m/>
    <m/>
    <n v="0"/>
    <m/>
    <s v="CAJA SIN ACTIVIDAD"/>
    <m/>
    <n v="0"/>
    <n v="0"/>
    <n v="0"/>
    <n v="0"/>
    <m/>
    <n v="0"/>
    <n v="0"/>
    <m/>
    <n v="0"/>
    <n v="0"/>
    <m/>
    <n v="0"/>
    <m/>
    <m/>
    <m/>
  </r>
  <r>
    <s v="14"/>
    <x v="35"/>
    <x v="0"/>
    <s v="006"/>
    <s v="Z1B8044815"/>
    <s v="1491"/>
    <s v="FC"/>
    <s v="00134094-00134130"/>
    <s v=""/>
    <s v=""/>
    <s v=""/>
    <s v=""/>
    <n v="0"/>
    <s v=""/>
    <s v="VENTAS NO CONTRIBUYENTES"/>
    <s v=""/>
    <n v="38825606.928799994"/>
    <n v="0"/>
    <n v="34073225.049999997"/>
    <n v="0"/>
    <m/>
    <n v="0"/>
    <n v="4096880.93"/>
    <m/>
    <n v="655500.94880000001"/>
    <n v="0"/>
    <s v="-"/>
    <n v="0"/>
    <m/>
    <m/>
    <m/>
  </r>
  <r>
    <s v="15"/>
    <x v="35"/>
    <x v="1"/>
    <s v="006"/>
    <s v="Z1F0017787"/>
    <s v="0057"/>
    <s v="FC"/>
    <s v="00000075-00000085"/>
    <s v=""/>
    <s v=""/>
    <s v=""/>
    <s v=""/>
    <n v="0"/>
    <s v=""/>
    <s v="VENTAS NO CONTRIBUYENTES"/>
    <s v=""/>
    <n v="18484071.557699997"/>
    <n v="0"/>
    <n v="15059741.8369"/>
    <n v="0"/>
    <s v="-"/>
    <n v="0"/>
    <n v="2952008.38"/>
    <s v="-"/>
    <n v="472321.34080000001"/>
    <n v="0"/>
    <s v="-"/>
    <n v="0"/>
    <m/>
    <m/>
    <m/>
  </r>
  <r>
    <s v="16"/>
    <x v="35"/>
    <x v="0"/>
    <s v="007"/>
    <s v="Z1B8050013"/>
    <s v="1549"/>
    <s v="FC"/>
    <s v="00161609-00161651"/>
    <s v=""/>
    <s v=""/>
    <s v=""/>
    <s v=""/>
    <n v="0"/>
    <s v=""/>
    <s v="VENTAS NO CONTRIBUYENTES"/>
    <s v=""/>
    <n v="51122299.842"/>
    <n v="0"/>
    <n v="37603770.100000001"/>
    <n v="0"/>
    <m/>
    <n v="0"/>
    <n v="11653904.949999999"/>
    <m/>
    <n v="1864624.7919999999"/>
    <n v="0"/>
    <s v="-"/>
    <n v="0"/>
    <m/>
    <m/>
    <m/>
  </r>
  <r>
    <s v="17"/>
    <x v="35"/>
    <x v="0"/>
    <s v="008"/>
    <s v="Z1B8050003"/>
    <s v="1505"/>
    <s v="FC"/>
    <s v="00160849-00161206"/>
    <s v=""/>
    <s v=""/>
    <s v=""/>
    <s v=""/>
    <n v="0"/>
    <s v=""/>
    <s v="VENTAS NO CONTRIBUYENTES"/>
    <s v=""/>
    <n v="32068294.0392"/>
    <n v="0"/>
    <n v="25186559.68"/>
    <n v="0"/>
    <m/>
    <n v="0"/>
    <n v="5932529.6200000001"/>
    <m/>
    <n v="949204.73920000007"/>
    <n v="0"/>
    <s v="-"/>
    <n v="0"/>
    <m/>
    <m/>
    <m/>
  </r>
  <r>
    <s v="18"/>
    <x v="35"/>
    <x v="0"/>
    <s v="009"/>
    <s v="Z1B8014458"/>
    <s v="1501"/>
    <s v="FC"/>
    <s v="00167618-00167644"/>
    <s v=""/>
    <s v=""/>
    <s v=""/>
    <s v=""/>
    <n v="0"/>
    <s v=""/>
    <s v="VENTAS NO CONTRIBUYENTES"/>
    <s v=""/>
    <n v="49127296.243600003"/>
    <n v="0"/>
    <n v="40266783.32"/>
    <n v="0"/>
    <m/>
    <n v="0"/>
    <n v="7638373.21"/>
    <m/>
    <n v="1222139.7136000001"/>
    <n v="0"/>
    <s v="-"/>
    <n v="0"/>
    <m/>
    <m/>
    <m/>
  </r>
  <r>
    <s v="19"/>
    <x v="35"/>
    <x v="0"/>
    <s v="010"/>
    <s v="Z1F0000341"/>
    <s v="1024"/>
    <s v="FC"/>
    <s v="00067241-00067270"/>
    <s v=""/>
    <s v=""/>
    <s v=""/>
    <s v=""/>
    <n v="0"/>
    <s v=""/>
    <s v="VENTAS NO CONTRIBUYENTES"/>
    <s v=""/>
    <n v="37095870.283600003"/>
    <n v="0"/>
    <n v="31942147.510000002"/>
    <n v="0"/>
    <m/>
    <n v="0"/>
    <n v="4442864.46"/>
    <m/>
    <n v="710858.31359999999"/>
    <n v="0"/>
    <s v="-"/>
    <n v="0"/>
    <m/>
    <m/>
    <m/>
  </r>
  <r>
    <s v="20"/>
    <x v="35"/>
    <x v="0"/>
    <s v="012"/>
    <s v="Z1B8038506"/>
    <s v="1355"/>
    <s v="FC"/>
    <s v="00069442-00069456"/>
    <s v=""/>
    <s v=""/>
    <s v=""/>
    <s v=""/>
    <n v="0"/>
    <s v=""/>
    <s v="VENTAS NO CONTRIBUYENTES"/>
    <s v=""/>
    <n v="6100001.5136000002"/>
    <n v="0"/>
    <n v="3112200"/>
    <n v="0"/>
    <m/>
    <n v="0"/>
    <n v="2575690.96"/>
    <m/>
    <n v="412110.55359999998"/>
    <n v="0"/>
    <s v="-"/>
    <n v="0"/>
    <m/>
    <m/>
    <m/>
  </r>
  <r>
    <s v="21"/>
    <x v="35"/>
    <x v="0"/>
    <s v="014"/>
    <s v="Z1F0000338"/>
    <s v="1194"/>
    <s v="FC"/>
    <s v="00047912-00047918"/>
    <s v=""/>
    <s v=""/>
    <s v=""/>
    <s v=""/>
    <n v="0"/>
    <s v=""/>
    <s v="VENTAS NO CONTRIBUYENTES"/>
    <s v=""/>
    <n v="672403"/>
    <n v="0"/>
    <n v="378575"/>
    <n v="0"/>
    <m/>
    <n v="0"/>
    <n v="253300"/>
    <m/>
    <n v="40528"/>
    <n v="0"/>
    <s v="-"/>
    <n v="0"/>
    <m/>
    <m/>
    <m/>
  </r>
  <r>
    <s v="22"/>
    <x v="35"/>
    <x v="0"/>
    <s v="015"/>
    <s v="Z1B8050356"/>
    <s v="1327"/>
    <s v="FC"/>
    <s v="00083098-00083105"/>
    <s v=""/>
    <s v=""/>
    <s v=""/>
    <s v=""/>
    <n v="0"/>
    <s v=""/>
    <s v="VENTAS NO CONTRIBUYENTES"/>
    <s v=""/>
    <n v="29709615.367599998"/>
    <n v="0"/>
    <n v="22704791.969999999"/>
    <n v="0"/>
    <m/>
    <n v="0"/>
    <n v="6038640.8600000003"/>
    <m/>
    <n v="966182.53760000004"/>
    <n v="0"/>
    <s v="-"/>
    <n v="0"/>
    <m/>
    <m/>
    <m/>
  </r>
  <r>
    <s v="23"/>
    <x v="35"/>
    <x v="0"/>
    <m/>
    <m/>
    <m/>
    <s v="FC"/>
    <s v="A143"/>
    <m/>
    <m/>
    <m/>
    <m/>
    <n v="0"/>
    <m/>
    <s v="PROVEGRAN, C.A."/>
    <s v="J001177388"/>
    <n v="3321719.42"/>
    <m/>
    <n v="3321719.42"/>
    <n v="0"/>
    <m/>
    <n v="0"/>
    <n v="0"/>
    <m/>
    <n v="0"/>
    <n v="0"/>
    <m/>
    <n v="0"/>
    <m/>
    <m/>
    <m/>
  </r>
  <r>
    <s v="24"/>
    <x v="35"/>
    <x v="0"/>
    <m/>
    <m/>
    <m/>
    <s v="FC"/>
    <s v="A144"/>
    <m/>
    <m/>
    <m/>
    <m/>
    <n v="0"/>
    <m/>
    <s v="ANULADA"/>
    <s v="J001177388"/>
    <n v="0"/>
    <m/>
    <n v="0"/>
    <n v="0"/>
    <m/>
    <n v="0"/>
    <n v="0"/>
    <m/>
    <n v="0"/>
    <n v="0"/>
    <m/>
    <n v="0"/>
    <m/>
    <m/>
    <m/>
  </r>
  <r>
    <s v="25"/>
    <x v="35"/>
    <x v="0"/>
    <m/>
    <m/>
    <m/>
    <s v="FC"/>
    <s v="A145"/>
    <m/>
    <m/>
    <m/>
    <m/>
    <n v="0"/>
    <m/>
    <s v="METROFARMA SOCIAL, C.A."/>
    <s v="J296786526"/>
    <n v="8170403.923200001"/>
    <m/>
    <n v="6574135.4400000004"/>
    <n v="0"/>
    <m/>
    <n v="0"/>
    <n v="1376093.52"/>
    <m/>
    <n v="220174.9632"/>
    <n v="0"/>
    <m/>
    <n v="0"/>
    <m/>
    <m/>
    <m/>
  </r>
  <r>
    <s v="26"/>
    <x v="35"/>
    <x v="0"/>
    <m/>
    <m/>
    <m/>
    <s v="FC"/>
    <s v="A146"/>
    <m/>
    <m/>
    <m/>
    <m/>
    <n v="0"/>
    <m/>
    <s v="ANULADA"/>
    <m/>
    <n v="0"/>
    <m/>
    <n v="0"/>
    <n v="0"/>
    <m/>
    <n v="0"/>
    <n v="0"/>
    <m/>
    <n v="0"/>
    <n v="0"/>
    <m/>
    <n v="0"/>
    <m/>
    <m/>
    <m/>
  </r>
  <r>
    <s v="27"/>
    <x v="35"/>
    <x v="0"/>
    <m/>
    <m/>
    <m/>
    <s v="FC"/>
    <s v="A147"/>
    <m/>
    <m/>
    <m/>
    <m/>
    <n v="0"/>
    <m/>
    <s v="ANULADA"/>
    <m/>
    <n v="0"/>
    <m/>
    <n v="0"/>
    <n v="0"/>
    <m/>
    <n v="0"/>
    <n v="0"/>
    <m/>
    <n v="0"/>
    <n v="0"/>
    <m/>
    <n v="0"/>
    <m/>
    <m/>
    <m/>
  </r>
  <r>
    <s v="28"/>
    <x v="35"/>
    <x v="0"/>
    <m/>
    <m/>
    <m/>
    <s v="FC"/>
    <s v="A148"/>
    <m/>
    <m/>
    <m/>
    <m/>
    <n v="0"/>
    <m/>
    <s v="ANULADA"/>
    <m/>
    <n v="0"/>
    <m/>
    <n v="0"/>
    <n v="0"/>
    <m/>
    <n v="0"/>
    <n v="0"/>
    <m/>
    <n v="0"/>
    <n v="0"/>
    <m/>
    <n v="0"/>
    <m/>
    <m/>
    <m/>
  </r>
  <r>
    <s v="29"/>
    <x v="35"/>
    <x v="0"/>
    <m/>
    <m/>
    <m/>
    <s v="FC"/>
    <s v="A149"/>
    <m/>
    <m/>
    <m/>
    <m/>
    <n v="0"/>
    <m/>
    <s v="PROVEGRAN, C.A."/>
    <s v="J001177388"/>
    <n v="6581351.7400000002"/>
    <m/>
    <n v="6581351.7400000002"/>
    <n v="0"/>
    <m/>
    <n v="0"/>
    <n v="0"/>
    <m/>
    <n v="0"/>
    <n v="0"/>
    <m/>
    <n v="0"/>
    <m/>
    <m/>
    <m/>
  </r>
  <r>
    <s v="30"/>
    <x v="35"/>
    <x v="0"/>
    <m/>
    <m/>
    <m/>
    <s v="FC"/>
    <s v="A150"/>
    <m/>
    <m/>
    <m/>
    <m/>
    <n v="0"/>
    <m/>
    <s v="PROVEGRAN, C.A."/>
    <s v="J001177388"/>
    <n v="6581351.7400000002"/>
    <m/>
    <n v="6581351.7400000002"/>
    <n v="0"/>
    <m/>
    <n v="0"/>
    <n v="0"/>
    <m/>
    <n v="0"/>
    <n v="0"/>
    <m/>
    <n v="0"/>
    <m/>
    <m/>
    <m/>
  </r>
  <r>
    <s v="31"/>
    <x v="36"/>
    <x v="0"/>
    <s v="001"/>
    <s v="Z1F0000700"/>
    <s v="1171"/>
    <s v="FC"/>
    <s v="00096546-00096608"/>
    <s v=""/>
    <s v=""/>
    <s v=""/>
    <s v=""/>
    <n v="0"/>
    <s v=""/>
    <s v="VENTAS NO CONTRIBUYENTES"/>
    <s v=""/>
    <n v="57193547.042400002"/>
    <n v="0"/>
    <n v="48015409.380000003"/>
    <n v="0"/>
    <s v="-"/>
    <n v="0"/>
    <n v="7912187.6399999997"/>
    <s v="-"/>
    <n v="1265950.0223999999"/>
    <n v="0"/>
    <s v="-"/>
    <n v="0"/>
    <m/>
    <m/>
    <m/>
  </r>
  <r>
    <s v="32"/>
    <x v="36"/>
    <x v="1"/>
    <s v="001"/>
    <s v="Z1F0017854"/>
    <s v="0085"/>
    <s v="FC"/>
    <s v="00004418-00004425"/>
    <s v=""/>
    <s v=""/>
    <s v=""/>
    <s v=""/>
    <n v="0"/>
    <s v=""/>
    <s v="VENTAS NO CONTRIBUYENTES"/>
    <s v=""/>
    <n v="7183482.9299999997"/>
    <n v="0"/>
    <n v="7130586.9299999997"/>
    <n v="0"/>
    <s v="-"/>
    <n v="0"/>
    <n v="45600"/>
    <s v="-"/>
    <n v="7296"/>
    <n v="0"/>
    <s v="-"/>
    <n v="0"/>
    <m/>
    <m/>
    <m/>
  </r>
  <r>
    <s v="33"/>
    <x v="36"/>
    <x v="1"/>
    <s v="001"/>
    <s v="Z1F0017854"/>
    <s v="0085"/>
    <s v="FC"/>
    <s v="00004426"/>
    <s v=""/>
    <s v=""/>
    <s v=""/>
    <s v=""/>
    <n v="0"/>
    <s v=""/>
    <s v="DOMENICO DELMELO"/>
    <s v="V065562878"/>
    <n v="6226533.1900000004"/>
    <n v="0"/>
    <n v="6226533.1900000004"/>
    <n v="0"/>
    <s v="-"/>
    <n v="0"/>
    <n v="0"/>
    <s v="-"/>
    <n v="0"/>
    <n v="0"/>
    <s v="-"/>
    <n v="0"/>
    <m/>
    <m/>
    <m/>
  </r>
  <r>
    <s v="34"/>
    <x v="36"/>
    <x v="1"/>
    <s v="001"/>
    <s v="Z1F0017854"/>
    <s v="0085"/>
    <s v="FC"/>
    <s v="00004427-00004430"/>
    <s v=""/>
    <s v=""/>
    <s v=""/>
    <s v=""/>
    <n v="0"/>
    <s v=""/>
    <s v="VENTAS NO CONTRIBUYENTES"/>
    <s v=""/>
    <n v="8041504.7796000009"/>
    <n v="0"/>
    <n v="5040861.66"/>
    <n v="0"/>
    <s v="-"/>
    <n v="0"/>
    <n v="2586761.31"/>
    <s v="16"/>
    <n v="413881.80960000004"/>
    <n v="0"/>
    <s v="-"/>
    <n v="0"/>
    <m/>
    <m/>
    <m/>
  </r>
  <r>
    <s v="35"/>
    <x v="36"/>
    <x v="1"/>
    <s v="001"/>
    <s v="Z1F0017854"/>
    <s v="0085"/>
    <s v="FC"/>
    <s v="00004431"/>
    <s v=""/>
    <s v=""/>
    <s v=""/>
    <s v=""/>
    <n v="0"/>
    <s v=""/>
    <s v="GRUPO DOPERCA C.A"/>
    <s v="J411415898"/>
    <n v="337212"/>
    <n v="0"/>
    <n v="0"/>
    <n v="290700"/>
    <s v="16"/>
    <n v="46512"/>
    <n v="0"/>
    <s v="-"/>
    <n v="0"/>
    <n v="0"/>
    <s v="-"/>
    <n v="0"/>
    <m/>
    <m/>
    <m/>
  </r>
  <r>
    <s v="36"/>
    <x v="36"/>
    <x v="1"/>
    <s v="001"/>
    <s v="Z1F0017854"/>
    <s v="0085"/>
    <s v="FC"/>
    <s v="00004432"/>
    <s v=""/>
    <s v=""/>
    <s v=""/>
    <s v=""/>
    <n v="0"/>
    <s v=""/>
    <s v="ISMENIA PERDOMO"/>
    <s v="V18082050"/>
    <n v="322600"/>
    <n v="0"/>
    <n v="322600"/>
    <n v="0"/>
    <s v="-"/>
    <n v="0"/>
    <n v="0"/>
    <s v="-"/>
    <n v="0"/>
    <n v="0"/>
    <s v="-"/>
    <n v="0"/>
    <m/>
    <m/>
    <m/>
  </r>
  <r>
    <s v="37"/>
    <x v="36"/>
    <x v="1"/>
    <s v="001"/>
    <s v="Z1F0017854"/>
    <s v="0085"/>
    <s v="FC"/>
    <s v="00004433"/>
    <s v=""/>
    <s v=""/>
    <s v=""/>
    <s v=""/>
    <n v="0"/>
    <s v=""/>
    <s v="CROMOFTAL S.A."/>
    <s v="J300441040"/>
    <n v="1381078.3123999999"/>
    <n v="0"/>
    <n v="396749.99999999988"/>
    <n v="848558.89"/>
    <s v="16"/>
    <n v="135769.42240000001"/>
    <n v="0"/>
    <s v="-"/>
    <n v="0"/>
    <n v="0"/>
    <s v="-"/>
    <n v="0"/>
    <m/>
    <m/>
    <m/>
  </r>
  <r>
    <s v="38"/>
    <x v="36"/>
    <x v="1"/>
    <s v="001"/>
    <s v="Z1F0017854"/>
    <s v="0085"/>
    <s v="FC"/>
    <s v="00004434-00004454"/>
    <s v=""/>
    <s v=""/>
    <s v=""/>
    <s v=""/>
    <n v="0"/>
    <s v=""/>
    <s v="VENTAS NO CONTRIBUYENTES"/>
    <s v=""/>
    <n v="56467137.105100006"/>
    <n v="0"/>
    <n v="45482124.201500006"/>
    <n v="0"/>
    <s v="-"/>
    <n v="0"/>
    <n v="9469838.7100000009"/>
    <s v="16"/>
    <n v="1515174.1936000001"/>
    <n v="0"/>
    <s v="-"/>
    <n v="0"/>
    <m/>
    <m/>
    <m/>
  </r>
  <r>
    <s v="39"/>
    <x v="36"/>
    <x v="0"/>
    <s v="002"/>
    <s v="Z1B8050149"/>
    <s v="1433"/>
    <s v="FC"/>
    <s v="00188633-00188703"/>
    <s v=""/>
    <s v=""/>
    <s v=""/>
    <s v=""/>
    <n v="0"/>
    <s v=""/>
    <s v="VENTAS NO CONTRIBUYENTES"/>
    <s v=""/>
    <n v="31644611.879999999"/>
    <n v="0"/>
    <n v="31644611.879999999"/>
    <n v="0"/>
    <s v="-"/>
    <n v="0"/>
    <n v="0"/>
    <s v="-"/>
    <n v="0"/>
    <n v="0"/>
    <s v="-"/>
    <n v="0"/>
    <m/>
    <m/>
    <m/>
  </r>
  <r>
    <s v="40"/>
    <x v="36"/>
    <x v="0"/>
    <s v="002"/>
    <s v="Z1B8050002"/>
    <s v="1506"/>
    <s v="FC"/>
    <s v="00152313-00152337"/>
    <s v=""/>
    <s v=""/>
    <s v=""/>
    <s v=""/>
    <n v="0"/>
    <s v=""/>
    <s v="VENTAS NO CONTRIBUYENTES"/>
    <s v=""/>
    <n v="45819446.342399999"/>
    <n v="0"/>
    <n v="36657101.5"/>
    <n v="0"/>
    <m/>
    <n v="0"/>
    <n v="7898573.1399999997"/>
    <m/>
    <n v="1263771.7024000001"/>
    <n v="0"/>
    <s v="-"/>
    <n v="0"/>
    <m/>
    <m/>
    <m/>
  </r>
  <r>
    <s v="41"/>
    <x v="36"/>
    <x v="1"/>
    <s v="002"/>
    <s v="Z1F0017966"/>
    <s v="0086"/>
    <s v="FC"/>
    <s v="00001874-00001907"/>
    <s v=""/>
    <s v=""/>
    <s v=""/>
    <s v=""/>
    <n v="0"/>
    <s v=""/>
    <s v="VENTAS NO CONTRIBUYENTES"/>
    <s v=""/>
    <n v="62871897.615550011"/>
    <n v="0"/>
    <n v="48043183.485550009"/>
    <n v="0"/>
    <s v="-"/>
    <n v="0"/>
    <n v="12783374.25"/>
    <s v="16"/>
    <n v="2045339.8800000001"/>
    <n v="0"/>
    <s v="-"/>
    <n v="0"/>
    <m/>
    <m/>
    <m/>
  </r>
  <r>
    <s v="42"/>
    <x v="36"/>
    <x v="0"/>
    <s v="003"/>
    <s v="Z1B8051199"/>
    <s v="1592"/>
    <s v="FC"/>
    <s v="00173844-00173895"/>
    <s v=""/>
    <s v=""/>
    <s v=""/>
    <s v=""/>
    <n v="0"/>
    <s v=""/>
    <s v="VENTAS NO CONTRIBUYENTES"/>
    <s v=""/>
    <n v="42359879.969999999"/>
    <n v="0"/>
    <n v="37218319.289999999"/>
    <n v="0"/>
    <m/>
    <n v="0"/>
    <n v="4432379.9000000004"/>
    <m/>
    <n v="709180.78"/>
    <n v="0"/>
    <s v="-"/>
    <n v="0"/>
    <m/>
    <m/>
    <m/>
  </r>
  <r>
    <s v="43"/>
    <x v="36"/>
    <x v="0"/>
    <s v="004"/>
    <s v="Z1B8050937"/>
    <s v="1431"/>
    <s v="FC"/>
    <s v="00144106-00144153"/>
    <s v=""/>
    <s v=""/>
    <s v=""/>
    <s v=""/>
    <n v="0"/>
    <s v=""/>
    <s v="VENTAS NO CONTRIBUYENTES"/>
    <s v=""/>
    <n v="64163798.950399995"/>
    <n v="0"/>
    <n v="50925006.119999997"/>
    <n v="0"/>
    <m/>
    <n v="0"/>
    <n v="11412752.439999999"/>
    <m/>
    <n v="1826040.3903999999"/>
    <n v="0"/>
    <s v="-"/>
    <n v="0"/>
    <m/>
    <m/>
    <m/>
  </r>
  <r>
    <s v="44"/>
    <x v="36"/>
    <x v="1"/>
    <s v="004"/>
    <s v="Z1F0017963"/>
    <s v="0082"/>
    <s v="FC"/>
    <s v="00002011-00002042"/>
    <s v=""/>
    <s v=""/>
    <s v=""/>
    <s v=""/>
    <n v="0"/>
    <s v=""/>
    <s v="VENTAS NO CONTRIBUYENTES"/>
    <s v=""/>
    <n v="79843541.702100009"/>
    <n v="0"/>
    <n v="48176882.917300001"/>
    <n v="0"/>
    <s v="-"/>
    <n v="0"/>
    <n v="27298843.780000001"/>
    <s v="16"/>
    <n v="4367815.0048000002"/>
    <n v="0"/>
    <s v="-"/>
    <n v="0"/>
    <m/>
    <m/>
    <m/>
  </r>
  <r>
    <s v="45"/>
    <x v="36"/>
    <x v="0"/>
    <s v="005"/>
    <s v="Z1B8050363"/>
    <s v="1584"/>
    <s v="FC"/>
    <s v="00154185-00154252"/>
    <s v=""/>
    <s v=""/>
    <s v=""/>
    <s v=""/>
    <n v="0"/>
    <s v=""/>
    <s v="VENTAS NO CONTRIBUYENTES"/>
    <s v=""/>
    <n v="87266537.150800005"/>
    <n v="0"/>
    <n v="76590371.730000004"/>
    <n v="0"/>
    <m/>
    <n v="0"/>
    <n v="9203590.8800000008"/>
    <m/>
    <n v="1472574.5408000001"/>
    <n v="0"/>
    <s v="-"/>
    <n v="0"/>
    <m/>
    <m/>
    <m/>
  </r>
  <r>
    <s v="46"/>
    <x v="36"/>
    <x v="1"/>
    <s v="005"/>
    <s v="Z1F0017998"/>
    <s v="0079"/>
    <s v="FC"/>
    <s v="00002372"/>
    <m/>
    <m/>
    <m/>
    <m/>
    <n v="0"/>
    <m/>
    <s v="CAJA SIN ACTIVIDAD"/>
    <m/>
    <n v="0"/>
    <n v="0"/>
    <n v="0"/>
    <n v="0"/>
    <m/>
    <n v="0"/>
    <n v="0"/>
    <m/>
    <n v="0"/>
    <n v="0"/>
    <m/>
    <n v="0"/>
    <m/>
    <m/>
    <m/>
  </r>
  <r>
    <s v="47"/>
    <x v="36"/>
    <x v="0"/>
    <s v="006"/>
    <s v="Z1B8044815"/>
    <s v="1492"/>
    <s v="FC"/>
    <s v="00134131-00134186"/>
    <s v=""/>
    <s v=""/>
    <s v=""/>
    <s v=""/>
    <n v="0"/>
    <s v=""/>
    <s v="VENTAS NO CONTRIBUYENTES"/>
    <s v=""/>
    <n v="60854252.475599997"/>
    <n v="0"/>
    <n v="47318519.109999999"/>
    <n v="0"/>
    <m/>
    <n v="0"/>
    <n v="11668735.66"/>
    <m/>
    <n v="1866997.7056"/>
    <n v="0"/>
    <s v="-"/>
    <n v="0"/>
    <m/>
    <m/>
    <m/>
  </r>
  <r>
    <s v="48"/>
    <x v="36"/>
    <x v="1"/>
    <s v="006"/>
    <s v="Z1F0017787"/>
    <s v="0058"/>
    <s v="FC"/>
    <s v="0000085"/>
    <m/>
    <m/>
    <m/>
    <m/>
    <n v="0"/>
    <m/>
    <s v="CAJA SIN ACTIVIDAD"/>
    <m/>
    <n v="0"/>
    <n v="0"/>
    <n v="0"/>
    <n v="0"/>
    <m/>
    <n v="0"/>
    <n v="0"/>
    <m/>
    <n v="0"/>
    <n v="0"/>
    <m/>
    <n v="0"/>
    <m/>
    <m/>
    <m/>
  </r>
  <r>
    <s v="49"/>
    <x v="36"/>
    <x v="0"/>
    <s v="007"/>
    <s v="Z1B8050013"/>
    <s v="1550"/>
    <s v="FC"/>
    <s v="00161652-00161701"/>
    <s v=""/>
    <s v=""/>
    <s v=""/>
    <s v=""/>
    <n v="0"/>
    <s v=""/>
    <s v="VENTAS NO CONTRIBUYENTES"/>
    <s v=""/>
    <n v="83488886.240799993"/>
    <n v="0"/>
    <n v="63915851.420000002"/>
    <n v="0"/>
    <m/>
    <n v="0"/>
    <n v="16873305.879999999"/>
    <m/>
    <n v="2699728.9408"/>
    <n v="0"/>
    <s v="-"/>
    <n v="0"/>
    <m/>
    <m/>
    <m/>
  </r>
  <r>
    <s v="50"/>
    <x v="36"/>
    <x v="0"/>
    <s v="008"/>
    <s v="Z1B8050003"/>
    <s v="1506"/>
    <s v="FC"/>
    <s v="00161207-00161246"/>
    <s v=""/>
    <s v=""/>
    <s v=""/>
    <s v=""/>
    <n v="0"/>
    <s v=""/>
    <s v="VENTAS NO CONTRIBUYENTES"/>
    <s v=""/>
    <n v="44694299.567600004"/>
    <n v="0"/>
    <n v="35203409.700000003"/>
    <n v="0"/>
    <m/>
    <n v="0"/>
    <n v="8181801.6100000003"/>
    <m/>
    <n v="1309088.2576000001"/>
    <n v="0"/>
    <s v="-"/>
    <n v="0"/>
    <m/>
    <m/>
    <m/>
  </r>
  <r>
    <s v="51"/>
    <x v="36"/>
    <x v="0"/>
    <s v="009"/>
    <s v="Z1B8014458"/>
    <s v="1502"/>
    <s v="FC"/>
    <s v="00167644-00167684"/>
    <s v=""/>
    <s v=""/>
    <s v=""/>
    <s v=""/>
    <n v="0"/>
    <s v=""/>
    <s v="VENTAS NO CONTRIBUYENTES"/>
    <s v=""/>
    <n v="53311935.048799999"/>
    <n v="0"/>
    <n v="44653346.259999998"/>
    <n v="0"/>
    <m/>
    <n v="0"/>
    <n v="7464300.6799999997"/>
    <m/>
    <n v="1194288.1088"/>
    <n v="0"/>
    <s v="-"/>
    <n v="0"/>
    <m/>
    <m/>
    <m/>
  </r>
  <r>
    <s v="52"/>
    <x v="36"/>
    <x v="0"/>
    <s v="010"/>
    <s v="Z1F0000341"/>
    <s v="1025"/>
    <s v="FC"/>
    <s v="00067271-00067326"/>
    <s v=""/>
    <s v=""/>
    <s v=""/>
    <s v=""/>
    <n v="0"/>
    <s v=""/>
    <s v="VENTAS NO CONTRIBUYENTES"/>
    <s v=""/>
    <n v="76271518.887199998"/>
    <n v="0"/>
    <n v="61750833.280000001"/>
    <n v="0"/>
    <m/>
    <n v="0"/>
    <n v="12517832.42"/>
    <m/>
    <n v="2002853.1872"/>
    <n v="0"/>
    <s v="-"/>
    <n v="0"/>
    <m/>
    <m/>
    <m/>
  </r>
  <r>
    <s v="53"/>
    <x v="36"/>
    <x v="0"/>
    <s v="012"/>
    <s v="Z1B8038506"/>
    <s v="1356"/>
    <s v="FC"/>
    <s v="00069457-00069481"/>
    <s v=""/>
    <s v=""/>
    <s v=""/>
    <s v=""/>
    <n v="0"/>
    <s v=""/>
    <s v="VENTAS NO CONTRIBUYENTES"/>
    <s v=""/>
    <n v="13740180.991999999"/>
    <n v="0"/>
    <n v="6153420"/>
    <n v="0"/>
    <m/>
    <n v="0"/>
    <n v="6540311.2000000002"/>
    <m/>
    <n v="1046449.792"/>
    <n v="0"/>
    <s v="-"/>
    <n v="0"/>
    <m/>
    <m/>
    <m/>
  </r>
  <r>
    <s v="54"/>
    <x v="36"/>
    <x v="0"/>
    <s v="014"/>
    <s v="Z1F0000338"/>
    <s v="1195"/>
    <s v="FC"/>
    <s v="00047919-00047927"/>
    <s v=""/>
    <s v=""/>
    <s v=""/>
    <s v=""/>
    <n v="0"/>
    <s v=""/>
    <s v="VENTAS NO CONTRIBUYENTES"/>
    <s v=""/>
    <n v="3599953.96"/>
    <n v="0"/>
    <n v="3196621.96"/>
    <n v="0"/>
    <m/>
    <n v="0"/>
    <n v="347700"/>
    <m/>
    <n v="55632"/>
    <n v="0"/>
    <s v="-"/>
    <n v="0"/>
    <m/>
    <m/>
    <m/>
  </r>
  <r>
    <s v="55"/>
    <x v="36"/>
    <x v="0"/>
    <s v="015"/>
    <s v="Z1B8050356"/>
    <s v="1328"/>
    <s v="FC"/>
    <s v="00083106-00083128"/>
    <s v=""/>
    <s v=""/>
    <s v=""/>
    <s v=""/>
    <n v="0"/>
    <s v=""/>
    <s v="VENTAS NO CONTRIBUYENTES"/>
    <s v=""/>
    <n v="47503661.736000001"/>
    <n v="0"/>
    <n v="40445359.450000003"/>
    <n v="0"/>
    <m/>
    <n v="0"/>
    <n v="6084743.3499999996"/>
    <m/>
    <n v="973558.93599999999"/>
    <n v="0"/>
    <s v="-"/>
    <n v="0"/>
    <m/>
    <m/>
    <m/>
  </r>
  <r>
    <s v="56"/>
    <x v="37"/>
    <x v="0"/>
    <s v="001"/>
    <s v="Z1F0000700"/>
    <s v="1172"/>
    <s v="FC"/>
    <s v="00096609-00096660"/>
    <m/>
    <s v=""/>
    <s v="00061561"/>
    <s v="30/10/2019"/>
    <n v="0"/>
    <s v="VEN"/>
    <s v="VENTAS NO CONTRIBUYENTES"/>
    <s v="V20267543 "/>
    <n v="64497694.880800001"/>
    <n v="0"/>
    <n v="48622031.009999998"/>
    <n v="0"/>
    <s v="-"/>
    <n v="0"/>
    <n v="13685917.130000001"/>
    <s v="-"/>
    <n v="2189746.7408000003"/>
    <n v="0"/>
    <s v="-"/>
    <n v="0"/>
    <m/>
    <m/>
    <m/>
  </r>
  <r>
    <s v="57"/>
    <x v="37"/>
    <x v="1"/>
    <s v="001"/>
    <s v="Z1F0017854"/>
    <s v="0086"/>
    <s v="FC"/>
    <s v="001004454-001004485"/>
    <s v=""/>
    <s v=""/>
    <s v=""/>
    <s v=""/>
    <n v="0"/>
    <s v=""/>
    <s v="VENTAS NO CONTRIBUYENTES"/>
    <s v=""/>
    <n v="58745418.308076002"/>
    <n v="0"/>
    <n v="39859874.842500001"/>
    <n v="0"/>
    <s v="-"/>
    <n v="0"/>
    <n v="16280640.918599999"/>
    <s v="16"/>
    <n v="2604902.5469759996"/>
    <n v="0"/>
    <s v="-"/>
    <n v="0"/>
    <m/>
    <m/>
    <m/>
  </r>
  <r>
    <s v="58"/>
    <x v="37"/>
    <x v="1"/>
    <s v="001"/>
    <s v="Z1F0017854"/>
    <s v="0086"/>
    <s v="FC"/>
    <s v="001004486"/>
    <s v=""/>
    <s v=""/>
    <s v=""/>
    <s v=""/>
    <n v="0"/>
    <s v=""/>
    <s v="LEON RIVAS Y ASOCIADOS C.A."/>
    <s v="J311038078"/>
    <n v="4507009.1840000004"/>
    <n v="0"/>
    <n v="3600343.73"/>
    <n v="781608.15"/>
    <s v="16"/>
    <n v="125057.304"/>
    <n v="0"/>
    <s v="-"/>
    <n v="0"/>
    <n v="0"/>
    <s v="-"/>
    <n v="0"/>
    <m/>
    <m/>
    <m/>
  </r>
  <r>
    <s v="59"/>
    <x v="37"/>
    <x v="1"/>
    <s v="001"/>
    <s v="Z1F0017854"/>
    <s v="0086"/>
    <s v="FC"/>
    <s v="001004487-001004491"/>
    <s v=""/>
    <s v=""/>
    <s v=""/>
    <s v=""/>
    <n v="0"/>
    <s v=""/>
    <s v="VENTAS NO CONTRIBUYENTES"/>
    <s v=""/>
    <n v="4916496.4000000004"/>
    <n v="0"/>
    <n v="4228848.4000000004"/>
    <n v="0"/>
    <s v="-"/>
    <n v="0"/>
    <n v="592800"/>
    <s v="-"/>
    <n v="94848"/>
    <n v="0"/>
    <s v="-"/>
    <n v="0"/>
    <m/>
    <m/>
    <m/>
  </r>
  <r>
    <s v="60"/>
    <x v="37"/>
    <x v="1"/>
    <s v="001"/>
    <s v="Z1F0017854"/>
    <s v="0086"/>
    <s v="NC"/>
    <s v=""/>
    <s v="001000051"/>
    <s v=""/>
    <s v="00001898"/>
    <s v="10/12/2018"/>
    <n v="1790.52"/>
    <s v="VEN"/>
    <s v="LUIS SOSA"/>
    <s v="V3555898"/>
    <n v="-266000"/>
    <n v="0"/>
    <n v="-266000"/>
    <n v="0"/>
    <s v="-"/>
    <n v="0"/>
    <n v="0"/>
    <s v="-"/>
    <n v="0"/>
    <n v="0"/>
    <s v="-"/>
    <n v="0"/>
    <m/>
    <m/>
    <m/>
  </r>
  <r>
    <s v="61"/>
    <x v="37"/>
    <x v="0"/>
    <s v="002"/>
    <s v="Z1B8050149"/>
    <s v="1434"/>
    <s v="FC"/>
    <s v="00188704-00188774"/>
    <m/>
    <s v=""/>
    <s v="00061561"/>
    <s v="30/10/2019"/>
    <n v="0"/>
    <s v="VEN"/>
    <s v="VENTAS NO CONTRIBUYENTES"/>
    <s v="V20267543 "/>
    <n v="31716344.370000001"/>
    <n v="0"/>
    <n v="31716344.370000001"/>
    <n v="0"/>
    <s v="-"/>
    <n v="0"/>
    <n v="0"/>
    <s v="-"/>
    <n v="0"/>
    <n v="0"/>
    <s v="-"/>
    <n v="0"/>
    <m/>
    <m/>
    <m/>
  </r>
  <r>
    <s v="62"/>
    <x v="37"/>
    <x v="0"/>
    <s v="002"/>
    <s v="Z1B8050002"/>
    <s v="1507"/>
    <s v="FC"/>
    <s v="00152338-00152364"/>
    <m/>
    <s v=""/>
    <s v="00061561"/>
    <s v="30/10/2019"/>
    <n v="0"/>
    <s v="VEN"/>
    <s v="VENTAS NO CONTRIBUYENTES"/>
    <s v="V20267543 "/>
    <n v="64536061.292400002"/>
    <n v="0"/>
    <n v="52325063.899999999"/>
    <n v="0"/>
    <m/>
    <n v="0"/>
    <n v="10526721.890000001"/>
    <m/>
    <n v="1684275.5024000001"/>
    <n v="0"/>
    <s v="-"/>
    <n v="0"/>
    <m/>
    <m/>
    <m/>
  </r>
  <r>
    <s v="63"/>
    <x v="37"/>
    <x v="1"/>
    <s v="002"/>
    <s v="Z1F0017966"/>
    <s v="0087"/>
    <s v="FC"/>
    <s v="002001909-002001938"/>
    <s v=""/>
    <s v=""/>
    <s v=""/>
    <s v=""/>
    <n v="0"/>
    <s v=""/>
    <s v="VENTAS NO CONTRIBUYENTES"/>
    <s v=""/>
    <n v="49141667.175250001"/>
    <n v="0"/>
    <n v="42082152.747250006"/>
    <n v="0"/>
    <s v="-"/>
    <n v="0"/>
    <n v="6085788.2999999998"/>
    <s v="16"/>
    <n v="973726.12800000003"/>
    <n v="0"/>
    <s v="-"/>
    <n v="0"/>
    <m/>
    <m/>
    <m/>
  </r>
  <r>
    <s v="64"/>
    <x v="37"/>
    <x v="0"/>
    <s v="003"/>
    <s v="Z1B8051199"/>
    <s v="1593"/>
    <s v="FC"/>
    <s v="00173896-00173945"/>
    <m/>
    <s v=""/>
    <s v="00061561"/>
    <s v="30/10/2019"/>
    <n v="0"/>
    <s v="VEN"/>
    <s v="VENTAS NO CONTRIBUYENTES"/>
    <s v="V20267543 "/>
    <n v="92143708.589200005"/>
    <n v="0"/>
    <n v="70887963.859999999"/>
    <n v="0"/>
    <m/>
    <n v="0"/>
    <n v="18323917.870000001"/>
    <m/>
    <n v="2931826.8592000003"/>
    <n v="0"/>
    <s v="-"/>
    <n v="0"/>
    <m/>
    <m/>
    <m/>
  </r>
  <r>
    <s v="65"/>
    <x v="37"/>
    <x v="1"/>
    <s v="003"/>
    <s v="Z1F0017848"/>
    <s v="0084"/>
    <s v="FC"/>
    <s v="003003670-003003700"/>
    <s v=""/>
    <s v=""/>
    <s v=""/>
    <s v=""/>
    <n v="0"/>
    <s v=""/>
    <s v="VENTAS NO CONTRIBUYENTES"/>
    <s v=""/>
    <n v="72238803.370900005"/>
    <n v="0"/>
    <n v="49241173.920099996"/>
    <n v="0"/>
    <s v="-"/>
    <n v="0"/>
    <n v="19825542.630000003"/>
    <s v="-"/>
    <n v="3172086.8208000003"/>
    <n v="0"/>
    <s v="-"/>
    <n v="0"/>
    <m/>
    <m/>
    <m/>
  </r>
  <r>
    <s v="66"/>
    <x v="37"/>
    <x v="0"/>
    <s v="004"/>
    <s v="Z1B8050937"/>
    <s v="1432"/>
    <s v="FC"/>
    <s v="00144154-00144192"/>
    <m/>
    <s v=""/>
    <s v="00061561"/>
    <s v="30/10/2019"/>
    <n v="0"/>
    <s v="VEN"/>
    <s v="VENTAS NO CONTRIBUYENTES"/>
    <s v="V20267543 "/>
    <n v="54727718.3156"/>
    <n v="0"/>
    <n v="40247862.979999997"/>
    <n v="0"/>
    <m/>
    <n v="0"/>
    <n v="12482633.91"/>
    <m/>
    <n v="1997221.4256"/>
    <n v="0"/>
    <s v="-"/>
    <n v="0"/>
    <m/>
    <m/>
    <m/>
  </r>
  <r>
    <s v="67"/>
    <x v="37"/>
    <x v="1"/>
    <s v="004"/>
    <s v="Z1F0017963"/>
    <s v="0083"/>
    <s v="FC"/>
    <s v="004002043-004002044"/>
    <s v=""/>
    <s v=""/>
    <s v=""/>
    <s v=""/>
    <n v="0"/>
    <s v=""/>
    <s v="VENTAS NO CONTRIBUYENTES"/>
    <s v=""/>
    <n v="10110670.7248"/>
    <n v="0"/>
    <n v="9484734.7248"/>
    <n v="0"/>
    <s v="-"/>
    <n v="0"/>
    <n v="539600"/>
    <s v="16"/>
    <n v="86336"/>
    <n v="0"/>
    <s v="-"/>
    <n v="0"/>
    <m/>
    <m/>
    <m/>
  </r>
  <r>
    <s v="68"/>
    <x v="37"/>
    <x v="0"/>
    <s v="005"/>
    <s v="Z1B8050363"/>
    <s v="1585"/>
    <s v="FC"/>
    <s v="00154253-00154297"/>
    <m/>
    <s v=""/>
    <s v="00061561"/>
    <s v="30/10/2019"/>
    <n v="0"/>
    <s v="VEN"/>
    <s v="VENTAS NO CONTRIBUYENTES"/>
    <s v="V20267543 "/>
    <n v="69546029.671599999"/>
    <n v="0"/>
    <n v="53618731.729999997"/>
    <n v="0"/>
    <m/>
    <n v="0"/>
    <n v="13730429.26"/>
    <m/>
    <n v="2196868.6815999998"/>
    <n v="0"/>
    <s v="-"/>
    <n v="0"/>
    <m/>
    <m/>
    <m/>
  </r>
  <r>
    <s v="69"/>
    <x v="37"/>
    <x v="1"/>
    <s v="005"/>
    <s v="Z1F0017998"/>
    <s v="0080"/>
    <s v="FC"/>
    <s v="00002372"/>
    <m/>
    <m/>
    <m/>
    <m/>
    <n v="0"/>
    <m/>
    <s v="CAJA SIN ACTIVIDAD"/>
    <m/>
    <n v="0"/>
    <n v="0"/>
    <n v="0"/>
    <n v="0"/>
    <m/>
    <n v="0"/>
    <n v="0"/>
    <m/>
    <n v="0"/>
    <n v="0"/>
    <m/>
    <n v="0"/>
    <m/>
    <m/>
    <m/>
  </r>
  <r>
    <s v="70"/>
    <x v="37"/>
    <x v="0"/>
    <s v="006"/>
    <s v="Z1B8044815"/>
    <s v="1493"/>
    <s v="FC"/>
    <s v="00134187-00134226"/>
    <m/>
    <s v=""/>
    <s v="00061561"/>
    <s v="30/10/2019"/>
    <n v="0"/>
    <s v="VEN"/>
    <s v="VENTAS NO CONTRIBUYENTES"/>
    <s v="V20267543 "/>
    <n v="47704451.800399996"/>
    <n v="0"/>
    <n v="41570584.439999998"/>
    <n v="0"/>
    <m/>
    <n v="0"/>
    <n v="5287816.6900000004"/>
    <m/>
    <n v="846050.67040000006"/>
    <n v="0"/>
    <s v="-"/>
    <n v="0"/>
    <m/>
    <m/>
    <m/>
  </r>
  <r>
    <s v="71"/>
    <x v="37"/>
    <x v="1"/>
    <s v="006"/>
    <s v="Z1F0017787"/>
    <s v="0059"/>
    <s v="FC"/>
    <s v="0000085"/>
    <m/>
    <m/>
    <m/>
    <m/>
    <n v="0"/>
    <m/>
    <s v="CAJA SIN ACTIVIDAD"/>
    <m/>
    <n v="0"/>
    <n v="0"/>
    <n v="0"/>
    <n v="0"/>
    <m/>
    <n v="0"/>
    <n v="0"/>
    <m/>
    <n v="0"/>
    <n v="0"/>
    <m/>
    <n v="0"/>
    <m/>
    <m/>
    <m/>
  </r>
  <r>
    <s v="72"/>
    <x v="37"/>
    <x v="0"/>
    <s v="007"/>
    <s v="Z1B8050013"/>
    <s v="1551"/>
    <s v="FC"/>
    <s v="00161702-00161750"/>
    <m/>
    <s v=""/>
    <s v="00061561"/>
    <s v="30/10/2019"/>
    <n v="0"/>
    <s v="VEN"/>
    <s v="VENTAS NO CONTRIBUYENTES"/>
    <s v="V20267543 "/>
    <n v="73557729.879600003"/>
    <n v="0"/>
    <n v="54519081.909999996"/>
    <n v="0"/>
    <m/>
    <n v="0"/>
    <n v="16412627.560000001"/>
    <m/>
    <n v="2626020.4096000004"/>
    <n v="0"/>
    <s v="-"/>
    <n v="0"/>
    <m/>
    <m/>
    <m/>
  </r>
  <r>
    <s v="73"/>
    <x v="37"/>
    <x v="0"/>
    <s v="008"/>
    <s v="Z1B8050003"/>
    <s v="1507"/>
    <s v="FC"/>
    <s v="00161247-00161290"/>
    <m/>
    <s v=""/>
    <s v="00061561"/>
    <s v="30/10/2019"/>
    <n v="0"/>
    <s v="VEN"/>
    <s v="VENTAS NO CONTRIBUYENTES"/>
    <s v="V20267543 "/>
    <n v="51418421.796000004"/>
    <n v="0"/>
    <n v="43484472.920000002"/>
    <n v="0"/>
    <m/>
    <n v="0"/>
    <n v="6839611.0999999996"/>
    <m/>
    <n v="1094337.7760000001"/>
    <n v="0"/>
    <s v="-"/>
    <n v="0"/>
    <m/>
    <m/>
    <m/>
  </r>
  <r>
    <s v="74"/>
    <x v="37"/>
    <x v="0"/>
    <s v="009"/>
    <s v="Z1B8014458"/>
    <s v="1503"/>
    <s v="FC"/>
    <s v="00167685-00167732"/>
    <m/>
    <s v=""/>
    <s v="00061561"/>
    <s v="30/10/2019"/>
    <n v="0"/>
    <s v="VEN"/>
    <s v="VENTAS NO CONTRIBUYENTES"/>
    <s v="V20267543 "/>
    <n v="47236973.4252"/>
    <n v="0"/>
    <n v="42059535.890000001"/>
    <n v="0"/>
    <m/>
    <n v="0"/>
    <n v="4463308.22"/>
    <m/>
    <n v="714129.31519999995"/>
    <n v="0"/>
    <s v="-"/>
    <n v="0"/>
    <m/>
    <m/>
    <m/>
  </r>
  <r>
    <s v="75"/>
    <x v="37"/>
    <x v="0"/>
    <s v="010"/>
    <s v="Z1F0000341"/>
    <s v="1026"/>
    <s v="FC"/>
    <s v="00067327-00067370"/>
    <m/>
    <s v=""/>
    <s v="00061561"/>
    <s v="30/10/2019"/>
    <n v="0"/>
    <s v="VEN"/>
    <s v="VENTAS NO CONTRIBUYENTES"/>
    <s v="V20267543 "/>
    <n v="48130660.502000004"/>
    <n v="0"/>
    <n v="39664155.509999998"/>
    <n v="0"/>
    <m/>
    <n v="0"/>
    <n v="7298711.2000000002"/>
    <m/>
    <n v="1167793.7920000001"/>
    <n v="0"/>
    <s v="-"/>
    <n v="0"/>
    <m/>
    <m/>
    <m/>
  </r>
  <r>
    <s v="76"/>
    <x v="37"/>
    <x v="0"/>
    <s v="012"/>
    <s v="Z1B8038506"/>
    <s v="1357"/>
    <s v="FC"/>
    <s v="00069482-00069503"/>
    <m/>
    <s v=""/>
    <s v="00061561"/>
    <s v="30/10/2019"/>
    <n v="0"/>
    <s v="VEN"/>
    <s v="VENTAS NO CONTRIBUYENTES"/>
    <s v="V20267543 "/>
    <n v="16565301.842399999"/>
    <n v="0"/>
    <n v="9353230.4900000002"/>
    <n v="0"/>
    <m/>
    <n v="0"/>
    <n v="6217302.8899999997"/>
    <m/>
    <n v="994768.46239999996"/>
    <n v="0"/>
    <s v="-"/>
    <n v="0"/>
    <m/>
    <m/>
    <m/>
  </r>
  <r>
    <s v="77"/>
    <x v="37"/>
    <x v="0"/>
    <s v="014"/>
    <s v="Z1F0000338"/>
    <s v="1196"/>
    <s v="FC"/>
    <s v="00047928-00047929"/>
    <m/>
    <s v=""/>
    <s v="00061561"/>
    <s v="30/10/2019"/>
    <n v="0"/>
    <s v="VEN"/>
    <s v="VENTAS NO CONTRIBUYENTES"/>
    <s v="V20267543 "/>
    <n v="91200"/>
    <n v="0"/>
    <n v="91200"/>
    <n v="0"/>
    <m/>
    <n v="0"/>
    <n v="0"/>
    <m/>
    <n v="0"/>
    <n v="0"/>
    <s v="-"/>
    <n v="0"/>
    <m/>
    <m/>
    <m/>
  </r>
  <r>
    <s v="78"/>
    <x v="37"/>
    <x v="0"/>
    <s v="015"/>
    <s v="Z1B8050356"/>
    <s v="1329"/>
    <s v="FC"/>
    <s v="00083129-00083141"/>
    <m/>
    <s v=""/>
    <s v="00061561"/>
    <s v="30/10/2019"/>
    <n v="0"/>
    <s v="VEN"/>
    <s v="VENTAS NO CONTRIBUYENTES"/>
    <s v="V20267543 "/>
    <n v="32007096.322799999"/>
    <n v="0"/>
    <n v="26038053.489999998"/>
    <n v="0"/>
    <m/>
    <n v="0"/>
    <n v="5145726.58"/>
    <m/>
    <n v="823316.25280000002"/>
    <n v="0"/>
    <s v="-"/>
    <n v="0"/>
    <m/>
    <m/>
    <m/>
  </r>
  <r>
    <s v="79"/>
    <x v="38"/>
    <x v="0"/>
    <s v="001"/>
    <s v="Z1F0000700"/>
    <s v="1173"/>
    <s v="FC"/>
    <s v="00096661-00096711"/>
    <s v=""/>
    <s v=""/>
    <s v=""/>
    <s v=""/>
    <n v="0"/>
    <s v=""/>
    <s v="VENTAS NO CONTRIBUYENTES"/>
    <s v=""/>
    <n v="57038361.462800004"/>
    <n v="0"/>
    <n v="48684624.270000003"/>
    <n v="0"/>
    <s v="-"/>
    <n v="0"/>
    <n v="7201497.5800000001"/>
    <s v="16"/>
    <n v="1152239.6128"/>
    <n v="0"/>
    <s v="-"/>
    <n v="0"/>
    <m/>
    <m/>
    <m/>
  </r>
  <r>
    <s v="80"/>
    <x v="38"/>
    <x v="1"/>
    <s v="001"/>
    <s v="Z1F0017854"/>
    <s v="0087"/>
    <s v="FC"/>
    <s v="001004492-001004537"/>
    <s v=""/>
    <s v=""/>
    <s v=""/>
    <s v=""/>
    <n v="0"/>
    <s v=""/>
    <s v="VENTAS NO CONTRIBUYENTES"/>
    <s v=""/>
    <n v="68252115.001550004"/>
    <n v="0"/>
    <n v="56459388.193550006"/>
    <n v="0"/>
    <s v="-"/>
    <n v="0"/>
    <n v="10166143.800000001"/>
    <s v="-"/>
    <n v="1626583.0080000001"/>
    <n v="0"/>
    <s v="-"/>
    <n v="0"/>
    <m/>
    <m/>
    <m/>
  </r>
  <r>
    <s v="81"/>
    <x v="38"/>
    <x v="0"/>
    <s v="002"/>
    <s v="Z1B8050149"/>
    <s v="1435"/>
    <s v="FC"/>
    <s v="00188775-00188881"/>
    <s v=""/>
    <s v=""/>
    <s v=""/>
    <s v=""/>
    <n v="0"/>
    <s v=""/>
    <s v="VENTAS NO CONTRIBUYENTES"/>
    <s v=""/>
    <n v="38315616.960000001"/>
    <n v="0"/>
    <n v="38315616.960000001"/>
    <n v="0"/>
    <s v="-"/>
    <n v="0"/>
    <n v="0"/>
    <s v="16"/>
    <n v="0"/>
    <n v="0"/>
    <s v="-"/>
    <n v="0"/>
    <m/>
    <m/>
    <m/>
  </r>
  <r>
    <s v="82"/>
    <x v="38"/>
    <x v="0"/>
    <s v="002"/>
    <s v="Z1B8050002"/>
    <s v="1508"/>
    <s v="FC"/>
    <s v="00152365-00152414"/>
    <s v=""/>
    <s v=""/>
    <s v=""/>
    <s v=""/>
    <n v="0"/>
    <s v=""/>
    <s v="VENTAS NO CONTRIBUYENTES"/>
    <s v=""/>
    <n v="65455427.281199999"/>
    <n v="0"/>
    <n v="50889910.979999997"/>
    <n v="0"/>
    <m/>
    <n v="0"/>
    <n v="12556479.57"/>
    <m/>
    <n v="2009036.7312"/>
    <n v="0"/>
    <s v="-"/>
    <n v="0"/>
    <m/>
    <m/>
    <m/>
  </r>
  <r>
    <s v="83"/>
    <x v="38"/>
    <x v="1"/>
    <s v="002"/>
    <s v="Z1F0017966"/>
    <s v="0088"/>
    <m/>
    <s v="002001938"/>
    <m/>
    <m/>
    <m/>
    <m/>
    <n v="0"/>
    <m/>
    <s v="CAJA SIN ACTIVIDAD"/>
    <m/>
    <n v="0"/>
    <n v="0"/>
    <n v="0"/>
    <n v="0"/>
    <s v="0"/>
    <n v="0"/>
    <m/>
    <m/>
    <n v="0"/>
    <n v="0"/>
    <m/>
    <n v="0"/>
    <m/>
    <m/>
    <m/>
  </r>
  <r>
    <s v="84"/>
    <x v="38"/>
    <x v="0"/>
    <s v="003"/>
    <s v="Z1B8051199"/>
    <s v="1594"/>
    <s v="FC"/>
    <s v="00173946-00173990"/>
    <s v=""/>
    <s v=""/>
    <s v=""/>
    <s v=""/>
    <n v="0"/>
    <s v=""/>
    <s v="VENTAS NO CONTRIBUYENTES"/>
    <s v=""/>
    <n v="64167231.518799998"/>
    <n v="0"/>
    <n v="44425207.549999997"/>
    <n v="0"/>
    <m/>
    <n v="0"/>
    <n v="17018986.18"/>
    <m/>
    <n v="2723037.7888000002"/>
    <n v="0"/>
    <s v="-"/>
    <n v="0"/>
    <m/>
    <m/>
    <m/>
  </r>
  <r>
    <s v="85"/>
    <x v="38"/>
    <x v="1"/>
    <s v="003"/>
    <s v="Z1F0017848"/>
    <s v="0085"/>
    <s v="FC"/>
    <s v="003003701-003003713"/>
    <s v=""/>
    <s v=""/>
    <s v=""/>
    <s v=""/>
    <n v="0"/>
    <s v=""/>
    <s v="VENTAS NO CONTRIBUYENTES"/>
    <s v=""/>
    <n v="11639574.8641"/>
    <n v="0"/>
    <n v="9518609.1721000001"/>
    <n v="0"/>
    <s v="-"/>
    <n v="0"/>
    <n v="1828418.7000000002"/>
    <s v="-"/>
    <n v="292546.99200000003"/>
    <n v="0"/>
    <s v="-"/>
    <n v="0"/>
    <m/>
    <m/>
    <m/>
  </r>
  <r>
    <s v="86"/>
    <x v="38"/>
    <x v="1"/>
    <s v="003"/>
    <s v="Z1F0017848"/>
    <s v="0085"/>
    <s v="FC"/>
    <s v="003003714"/>
    <s v=""/>
    <s v=""/>
    <s v=""/>
    <s v=""/>
    <n v="0"/>
    <s v=""/>
    <s v="GUIFEL CAFE"/>
    <s v="J406087882"/>
    <n v="290000"/>
    <n v="0"/>
    <n v="290000"/>
    <n v="0"/>
    <s v="-"/>
    <n v="0"/>
    <n v="0"/>
    <s v="-"/>
    <n v="0"/>
    <n v="0"/>
    <s v="-"/>
    <n v="0"/>
    <m/>
    <m/>
    <m/>
  </r>
  <r>
    <s v="87"/>
    <x v="38"/>
    <x v="1"/>
    <s v="003"/>
    <s v="Z1F0017848"/>
    <s v="0085"/>
    <s v="FC"/>
    <s v="003003715-003003738"/>
    <s v=""/>
    <s v=""/>
    <s v=""/>
    <s v=""/>
    <n v="0"/>
    <s v=""/>
    <s v="VENTAS NO CONTRIBUYENTES"/>
    <s v=""/>
    <n v="44015769.490800001"/>
    <n v="0"/>
    <n v="31990718.451200001"/>
    <n v="0"/>
    <s v="-"/>
    <n v="0"/>
    <n v="10366423.310000001"/>
    <s v="-"/>
    <n v="1658627.7296000002"/>
    <n v="0"/>
    <s v="-"/>
    <n v="0"/>
    <m/>
    <m/>
    <m/>
  </r>
  <r>
    <s v="88"/>
    <x v="38"/>
    <x v="0"/>
    <s v="004"/>
    <s v="Z1B8050937"/>
    <s v="1433"/>
    <s v="FC"/>
    <s v="00144193-00144227"/>
    <s v=""/>
    <s v=""/>
    <s v=""/>
    <s v=""/>
    <n v="0"/>
    <s v=""/>
    <s v="VENTAS NO CONTRIBUYENTES"/>
    <s v=""/>
    <n v="54558971.602399997"/>
    <n v="0"/>
    <n v="44697685.579999998"/>
    <n v="0"/>
    <m/>
    <n v="0"/>
    <n v="8501108.6400000006"/>
    <m/>
    <n v="1360177.3824000002"/>
    <n v="0"/>
    <s v="-"/>
    <n v="0"/>
    <m/>
    <m/>
    <m/>
  </r>
  <r>
    <s v="89"/>
    <x v="38"/>
    <x v="1"/>
    <s v="004"/>
    <s v="Z1F0017963"/>
    <s v="0084"/>
    <s v="FC"/>
    <s v="00002044"/>
    <m/>
    <m/>
    <m/>
    <m/>
    <n v="0"/>
    <m/>
    <s v="CAJA SIN ACTIVIDAD"/>
    <m/>
    <n v="0"/>
    <n v="0"/>
    <n v="0"/>
    <m/>
    <m/>
    <m/>
    <m/>
    <m/>
    <n v="0"/>
    <n v="0"/>
    <m/>
    <n v="0"/>
    <m/>
    <m/>
    <m/>
  </r>
  <r>
    <s v="90"/>
    <x v="38"/>
    <x v="0"/>
    <s v="005"/>
    <s v="Z1B8050363"/>
    <s v="1586"/>
    <s v="FC"/>
    <s v="00154298-00154355"/>
    <s v=""/>
    <s v=""/>
    <s v=""/>
    <s v=""/>
    <n v="0"/>
    <s v=""/>
    <s v="VENTAS NO CONTRIBUYENTES"/>
    <s v=""/>
    <n v="106562696.87680002"/>
    <n v="0"/>
    <n v="83288251.870000005"/>
    <n v="0"/>
    <m/>
    <n v="0"/>
    <n v="20064176.73"/>
    <m/>
    <n v="3210268.2768000001"/>
    <n v="0"/>
    <s v="-"/>
    <n v="0"/>
    <m/>
    <m/>
    <m/>
  </r>
  <r>
    <s v="91"/>
    <x v="38"/>
    <x v="1"/>
    <s v="005"/>
    <s v="Z1F0017998"/>
    <s v="0081"/>
    <s v="FC"/>
    <s v="005002373-005002407"/>
    <s v=""/>
    <s v=""/>
    <s v=""/>
    <s v=""/>
    <n v="0"/>
    <s v=""/>
    <s v="VENTAS NO CONTRIBUYENTES"/>
    <s v=""/>
    <n v="87333794.799549997"/>
    <n v="0"/>
    <n v="64013311.30675"/>
    <n v="0"/>
    <s v="-"/>
    <n v="0"/>
    <n v="20103865.079999998"/>
    <s v="16"/>
    <n v="3216618.4127999996"/>
    <n v="0"/>
    <s v="-"/>
    <n v="0"/>
    <m/>
    <m/>
    <m/>
  </r>
  <r>
    <s v="92"/>
    <x v="38"/>
    <x v="0"/>
    <s v="006"/>
    <s v="Z1B8044815"/>
    <s v="1494"/>
    <s v="FC"/>
    <s v="00134227-00134278"/>
    <s v=""/>
    <s v=""/>
    <s v=""/>
    <s v=""/>
    <n v="0"/>
    <s v=""/>
    <s v="VENTAS NO CONTRIBUYENTES"/>
    <s v=""/>
    <n v="65698515.419600002"/>
    <n v="0"/>
    <n v="48298604.960000001"/>
    <n v="0"/>
    <m/>
    <n v="0"/>
    <n v="14999922.810000001"/>
    <m/>
    <n v="2399987.6496000001"/>
    <n v="0"/>
    <s v="-"/>
    <n v="0"/>
    <m/>
    <m/>
    <m/>
  </r>
  <r>
    <s v="93"/>
    <x v="38"/>
    <x v="1"/>
    <s v="006"/>
    <s v="Z1F0017787"/>
    <s v="0060"/>
    <s v="FC"/>
    <s v="0000085"/>
    <m/>
    <m/>
    <m/>
    <m/>
    <n v="0"/>
    <m/>
    <s v="CAJA SIN ACTIVIDAD"/>
    <m/>
    <n v="0"/>
    <n v="0"/>
    <n v="0"/>
    <n v="0"/>
    <m/>
    <n v="0"/>
    <n v="0"/>
    <m/>
    <n v="0"/>
    <n v="0"/>
    <m/>
    <n v="0"/>
    <m/>
    <m/>
    <m/>
  </r>
  <r>
    <s v="94"/>
    <x v="38"/>
    <x v="0"/>
    <s v="007"/>
    <s v="Z1B8050013"/>
    <s v="1552"/>
    <s v="FC"/>
    <s v="00161751-00161800"/>
    <s v=""/>
    <s v=""/>
    <s v=""/>
    <s v=""/>
    <n v="0"/>
    <s v=""/>
    <s v="VENTAS NO CONTRIBUYENTES"/>
    <s v=""/>
    <n v="105586251.85639998"/>
    <n v="0"/>
    <n v="76191183.069999993"/>
    <n v="0"/>
    <m/>
    <n v="0"/>
    <n v="25340576.539999999"/>
    <m/>
    <n v="4054492.2464000001"/>
    <n v="0"/>
    <s v="-"/>
    <n v="0"/>
    <m/>
    <m/>
    <m/>
  </r>
  <r>
    <s v="95"/>
    <x v="38"/>
    <x v="0"/>
    <s v="008"/>
    <s v="Z1B8050003"/>
    <s v="1508"/>
    <s v="FC"/>
    <s v="00161291-00161346"/>
    <s v=""/>
    <s v=""/>
    <s v=""/>
    <s v=""/>
    <n v="0"/>
    <s v=""/>
    <s v="VENTAS NO CONTRIBUYENTES"/>
    <s v=""/>
    <n v="52858964.060000002"/>
    <n v="0"/>
    <n v="44993708.18"/>
    <n v="0"/>
    <m/>
    <n v="0"/>
    <n v="6780393"/>
    <m/>
    <n v="1084862.8800000001"/>
    <n v="0"/>
    <s v="-"/>
    <n v="0"/>
    <m/>
    <m/>
    <m/>
  </r>
  <r>
    <s v="96"/>
    <x v="38"/>
    <x v="0"/>
    <s v="009"/>
    <s v="Z1B8014458"/>
    <s v="1504"/>
    <s v="FC"/>
    <s v="00167733-00167777"/>
    <s v=""/>
    <s v=""/>
    <s v=""/>
    <s v=""/>
    <n v="0"/>
    <s v=""/>
    <s v="VENTAS NO CONTRIBUYENTES"/>
    <s v=""/>
    <n v="53132645.284000002"/>
    <n v="0"/>
    <n v="41881455.950000003"/>
    <n v="0"/>
    <m/>
    <n v="0"/>
    <n v="9699301.1500000004"/>
    <m/>
    <n v="1551888.1840000001"/>
    <n v="0"/>
    <s v="-"/>
    <n v="0"/>
    <m/>
    <m/>
    <m/>
  </r>
  <r>
    <s v="97"/>
    <x v="38"/>
    <x v="0"/>
    <s v="010"/>
    <s v="Z1F0000341"/>
    <s v="1027"/>
    <s v="FC"/>
    <s v="00067371-00067418"/>
    <s v=""/>
    <s v=""/>
    <s v=""/>
    <s v=""/>
    <n v="0"/>
    <s v=""/>
    <s v="VENTAS NO CONTRIBUYENTES"/>
    <s v=""/>
    <n v="51639678.744399995"/>
    <n v="0"/>
    <n v="44982608.289999999"/>
    <n v="0"/>
    <m/>
    <n v="0"/>
    <n v="5738853.8399999999"/>
    <m/>
    <n v="918216.61439999996"/>
    <n v="0"/>
    <s v="-"/>
    <n v="0"/>
    <m/>
    <m/>
    <m/>
  </r>
  <r>
    <s v="98"/>
    <x v="38"/>
    <x v="0"/>
    <s v="012"/>
    <s v="Z1B8038506"/>
    <s v="1358"/>
    <s v="FC"/>
    <s v="00069504-00069521"/>
    <s v=""/>
    <s v=""/>
    <s v=""/>
    <s v=""/>
    <n v="0"/>
    <s v=""/>
    <s v="VENTAS NO CONTRIBUYENTES"/>
    <s v=""/>
    <n v="13820272.868000001"/>
    <n v="0"/>
    <n v="2960799.99"/>
    <n v="0"/>
    <m/>
    <n v="0"/>
    <n v="9361614.5500000007"/>
    <m/>
    <n v="1497858.3280000002"/>
    <n v="0"/>
    <s v="-"/>
    <n v="0"/>
    <m/>
    <m/>
    <m/>
  </r>
  <r>
    <s v="99"/>
    <x v="38"/>
    <x v="0"/>
    <s v="014"/>
    <s v="Z1F0000338"/>
    <s v="1197"/>
    <s v="FC"/>
    <s v="00047928-00047933"/>
    <s v=""/>
    <s v=""/>
    <s v=""/>
    <s v=""/>
    <n v="0"/>
    <s v=""/>
    <s v="VENTAS NO CONTRIBUYENTES"/>
    <s v=""/>
    <n v="1446082"/>
    <n v="0"/>
    <n v="1318250"/>
    <n v="0"/>
    <m/>
    <n v="0"/>
    <n v="110200"/>
    <m/>
    <n v="17632"/>
    <n v="0"/>
    <s v="-"/>
    <n v="0"/>
    <m/>
    <m/>
    <m/>
  </r>
  <r>
    <s v="100"/>
    <x v="38"/>
    <x v="0"/>
    <s v="015"/>
    <s v="Z1B8050356"/>
    <s v="1330"/>
    <s v="FC"/>
    <s v="00083142-00083153"/>
    <s v=""/>
    <s v=""/>
    <s v=""/>
    <s v=""/>
    <n v="0"/>
    <s v=""/>
    <s v="VENTAS NO CONTRIBUYENTES"/>
    <s v=""/>
    <n v="100916553.6928"/>
    <n v="0"/>
    <n v="71757697.689999998"/>
    <n v="0"/>
    <m/>
    <n v="0"/>
    <n v="25136944.829999998"/>
    <m/>
    <n v="4021911.1727999998"/>
    <n v="0"/>
    <s v="-"/>
    <n v="0"/>
    <m/>
    <m/>
    <m/>
  </r>
  <r>
    <s v="101"/>
    <x v="39"/>
    <x v="0"/>
    <s v="001"/>
    <s v="Z1F0000700"/>
    <s v="1174"/>
    <s v="FC"/>
    <s v="00096712-00096779"/>
    <s v=""/>
    <s v=""/>
    <s v=""/>
    <s v=""/>
    <n v="0"/>
    <s v=""/>
    <s v="VENTAS NO CONTRIBUYENTES"/>
    <s v=""/>
    <n v="75020772.30399999"/>
    <n v="0"/>
    <n v="64329525.119999997"/>
    <n v="0"/>
    <s v="-"/>
    <n v="0"/>
    <n v="9216592.4000000004"/>
    <s v="-"/>
    <n v="1474654.784"/>
    <n v="0"/>
    <s v="-"/>
    <n v="0"/>
    <m/>
    <m/>
    <m/>
  </r>
  <r>
    <s v="102"/>
    <x v="39"/>
    <x v="1"/>
    <s v="001"/>
    <s v="Z1F0017854"/>
    <s v="0088"/>
    <s v="FC"/>
    <s v="001004538-001004606"/>
    <s v=""/>
    <s v=""/>
    <s v=""/>
    <s v=""/>
    <n v="0"/>
    <s v=""/>
    <s v="VENTAS NO CONTRIBUYENTES"/>
    <s v=""/>
    <n v="109871994.55875"/>
    <n v="0"/>
    <n v="84926260.469949991"/>
    <n v="0"/>
    <s v="-"/>
    <n v="0"/>
    <n v="21504943.18"/>
    <s v="-"/>
    <n v="3440790.9087999999"/>
    <n v="0"/>
    <s v="-"/>
    <n v="0"/>
    <m/>
    <m/>
    <m/>
  </r>
  <r>
    <s v="103"/>
    <x v="39"/>
    <x v="0"/>
    <s v="002"/>
    <s v="Z1B8050149"/>
    <s v="1436"/>
    <s v="FC"/>
    <s v="00188882-00188946"/>
    <s v=""/>
    <s v=""/>
    <s v=""/>
    <s v=""/>
    <n v="0"/>
    <s v=""/>
    <s v="VENTAS NO CONTRIBUYENTES"/>
    <s v=""/>
    <n v="30619647.27"/>
    <n v="0"/>
    <n v="30619647.27"/>
    <n v="0"/>
    <s v="-"/>
    <n v="0"/>
    <n v="0"/>
    <s v="-"/>
    <n v="0"/>
    <n v="0"/>
    <s v="-"/>
    <n v="0"/>
    <m/>
    <m/>
    <m/>
  </r>
  <r>
    <s v="104"/>
    <x v="39"/>
    <x v="0"/>
    <s v="002"/>
    <s v="Z1B8050002"/>
    <s v="1509"/>
    <s v="FC"/>
    <s v="00152415-00152457"/>
    <s v=""/>
    <s v=""/>
    <s v=""/>
    <s v=""/>
    <n v="0"/>
    <s v=""/>
    <s v="VENTAS NO CONTRIBUYENTES"/>
    <s v=""/>
    <n v="50770148.773600005"/>
    <n v="0"/>
    <n v="40417535.100000001"/>
    <n v="0"/>
    <m/>
    <n v="0"/>
    <n v="8924666.9600000009"/>
    <m/>
    <n v="1427946.7136000001"/>
    <n v="0"/>
    <s v="-"/>
    <n v="0"/>
    <m/>
    <m/>
    <m/>
  </r>
  <r>
    <s v="105"/>
    <x v="39"/>
    <x v="1"/>
    <s v="002"/>
    <s v="Z1F0017966"/>
    <s v="0089"/>
    <s v="FC"/>
    <s v="002001939-002001958"/>
    <s v=""/>
    <s v=""/>
    <s v=""/>
    <s v=""/>
    <n v="0"/>
    <s v=""/>
    <s v="VENTAS NO CONTRIBUYENTES"/>
    <s v=""/>
    <n v="39812541.097000003"/>
    <n v="0"/>
    <n v="28303873.175000001"/>
    <n v="0"/>
    <s v="-"/>
    <n v="0"/>
    <n v="9921265.4499999993"/>
    <s v="-"/>
    <n v="1587402.4719999998"/>
    <n v="0"/>
    <s v="-"/>
    <n v="0"/>
    <m/>
    <m/>
    <m/>
  </r>
  <r>
    <s v="106"/>
    <x v="39"/>
    <x v="1"/>
    <s v="002"/>
    <s v="Z1F0017966"/>
    <s v="0089"/>
    <s v="NC"/>
    <s v=""/>
    <s v="002000052"/>
    <s v=""/>
    <s v="001004532"/>
    <s v="3/6/2018"/>
    <n v="21.81"/>
    <s v="VEN"/>
    <s v="GIANNUMZ"/>
    <s v="V14851899"/>
    <n v="-635117.07519999996"/>
    <n v="0"/>
    <n v="0"/>
    <n v="0"/>
    <s v="-"/>
    <n v="0"/>
    <n v="-547514.72"/>
    <s v="16"/>
    <n v="-87602.355199999991"/>
    <n v="0"/>
    <s v="-"/>
    <n v="0"/>
    <m/>
    <m/>
    <m/>
  </r>
  <r>
    <s v="107"/>
    <x v="39"/>
    <x v="0"/>
    <s v="003"/>
    <s v="Z1B8051199"/>
    <s v="1596"/>
    <s v="FC"/>
    <s v="00173991-00174044"/>
    <s v=""/>
    <s v=""/>
    <s v=""/>
    <s v=""/>
    <n v="0"/>
    <s v=""/>
    <s v="VENTAS NO CONTRIBUYENTES"/>
    <s v=""/>
    <n v="70914047.672000006"/>
    <n v="0"/>
    <n v="54810169.090000004"/>
    <n v="0"/>
    <m/>
    <n v="0"/>
    <n v="13882653.949999999"/>
    <m/>
    <n v="2221224.6319999998"/>
    <n v="0"/>
    <s v="-"/>
    <n v="0"/>
    <m/>
    <m/>
    <m/>
  </r>
  <r>
    <s v="108"/>
    <x v="39"/>
    <x v="1"/>
    <s v="003"/>
    <s v="Z1F0017848"/>
    <s v="0086"/>
    <s v="FC"/>
    <s v="003003739-003003782"/>
    <s v=""/>
    <s v=""/>
    <s v=""/>
    <s v=""/>
    <n v="0"/>
    <s v=""/>
    <s v="VENTAS NO CONTRIBUYENTES"/>
    <s v=""/>
    <n v="121335870.12720001"/>
    <n v="0"/>
    <n v="88629245.451200008"/>
    <n v="0"/>
    <s v="-"/>
    <n v="0"/>
    <n v="28195366.099999998"/>
    <s v="-"/>
    <n v="4511258.5759999994"/>
    <n v="0"/>
    <s v="-"/>
    <n v="0"/>
    <m/>
    <m/>
    <m/>
  </r>
  <r>
    <s v="109"/>
    <x v="39"/>
    <x v="0"/>
    <s v="004"/>
    <s v="Z1B8050937"/>
    <s v="1434"/>
    <s v="FC"/>
    <s v="00144228-00144276"/>
    <s v=""/>
    <s v=""/>
    <s v=""/>
    <s v=""/>
    <n v="0"/>
    <s v=""/>
    <s v="VENTAS NO CONTRIBUYENTES"/>
    <s v=""/>
    <n v="83498718.500000015"/>
    <n v="0"/>
    <n v="67873484.200000003"/>
    <n v="0"/>
    <m/>
    <n v="0"/>
    <n v="13470029.57"/>
    <m/>
    <n v="2155204.73"/>
    <n v="0"/>
    <s v="-"/>
    <n v="0"/>
    <m/>
    <m/>
    <m/>
  </r>
  <r>
    <s v="110"/>
    <x v="39"/>
    <x v="1"/>
    <s v="004"/>
    <s v="Z1F0017963"/>
    <s v="0085"/>
    <s v="FC"/>
    <s v="00002044"/>
    <m/>
    <m/>
    <m/>
    <m/>
    <n v="0"/>
    <m/>
    <s v="CAJA SIN ACTIVIDAD"/>
    <m/>
    <n v="0"/>
    <n v="0"/>
    <n v="0"/>
    <n v="0"/>
    <m/>
    <m/>
    <m/>
    <m/>
    <n v="0"/>
    <n v="0"/>
    <m/>
    <n v="0"/>
    <m/>
    <m/>
    <m/>
  </r>
  <r>
    <s v="111"/>
    <x v="39"/>
    <x v="0"/>
    <s v="005"/>
    <s v="Z1B8050363"/>
    <s v="1587"/>
    <s v="FC"/>
    <s v="00154356-00154407"/>
    <s v=""/>
    <s v=""/>
    <s v=""/>
    <s v=""/>
    <n v="0"/>
    <s v=""/>
    <s v="VENTAS NO CONTRIBUYENTES"/>
    <s v=""/>
    <n v="107290805.80400001"/>
    <n v="0"/>
    <n v="78749592.590000004"/>
    <n v="0"/>
    <m/>
    <n v="0"/>
    <n v="24604494.149999999"/>
    <m/>
    <n v="3936719.0639999998"/>
    <n v="0"/>
    <s v="-"/>
    <n v="0"/>
    <m/>
    <m/>
    <m/>
  </r>
  <r>
    <s v="112"/>
    <x v="39"/>
    <x v="1"/>
    <s v="005"/>
    <s v="Z1F0017998"/>
    <s v="0082"/>
    <s v="FC"/>
    <s v="0002407"/>
    <m/>
    <m/>
    <m/>
    <m/>
    <n v="0"/>
    <m/>
    <s v="CAJA SIN ACTIVIDAD"/>
    <m/>
    <n v="0"/>
    <n v="0"/>
    <n v="0"/>
    <n v="0"/>
    <m/>
    <m/>
    <m/>
    <m/>
    <n v="0"/>
    <n v="0"/>
    <m/>
    <n v="0"/>
    <m/>
    <m/>
    <m/>
  </r>
  <r>
    <s v="113"/>
    <x v="39"/>
    <x v="0"/>
    <s v="006"/>
    <s v="Z1B8044815"/>
    <s v="1495"/>
    <s v="FC"/>
    <s v="00134279-00134328"/>
    <s v=""/>
    <s v=""/>
    <s v=""/>
    <s v=""/>
    <n v="0"/>
    <s v=""/>
    <s v="VENTAS NO CONTRIBUYENTES"/>
    <s v=""/>
    <n v="72130466.57280001"/>
    <n v="0"/>
    <n v="59928113.57"/>
    <n v="0"/>
    <m/>
    <n v="0"/>
    <n v="10519269.83"/>
    <m/>
    <n v="1683083.1728000001"/>
    <n v="0"/>
    <s v="-"/>
    <n v="0"/>
    <m/>
    <m/>
    <m/>
  </r>
  <r>
    <s v="114"/>
    <x v="39"/>
    <x v="1"/>
    <s v="006"/>
    <s v="Z1F0017787"/>
    <s v="0061"/>
    <s v="FC"/>
    <s v="0000086-00000122"/>
    <s v=""/>
    <s v=""/>
    <s v=""/>
    <s v=""/>
    <n v="0"/>
    <s v=""/>
    <s v="VENTAS NO CONTRIBUYENTES"/>
    <s v=""/>
    <n v="104040432.52190001"/>
    <n v="0"/>
    <n v="82040619.58510001"/>
    <n v="0"/>
    <s v="-"/>
    <n v="0"/>
    <n v="18965355.98"/>
    <s v="16"/>
    <n v="3034456.9568000003"/>
    <n v="0"/>
    <s v="-"/>
    <n v="0"/>
    <m/>
    <m/>
    <m/>
  </r>
  <r>
    <s v="115"/>
    <x v="39"/>
    <x v="0"/>
    <s v="007"/>
    <s v="Z1B8050013"/>
    <s v="1553"/>
    <s v="FC"/>
    <s v="00161801-00161834"/>
    <s v=""/>
    <s v=""/>
    <s v=""/>
    <s v=""/>
    <n v="0"/>
    <s v=""/>
    <s v="VENTAS NO CONTRIBUYENTES"/>
    <s v=""/>
    <n v="142960480.25999999"/>
    <n v="0"/>
    <n v="109976744.45999999"/>
    <n v="0"/>
    <m/>
    <n v="0"/>
    <n v="28434255"/>
    <m/>
    <n v="4549480.8"/>
    <n v="0"/>
    <s v="-"/>
    <n v="0"/>
    <m/>
    <m/>
    <m/>
  </r>
  <r>
    <s v="116"/>
    <x v="39"/>
    <x v="0"/>
    <s v="008"/>
    <s v="Z1B8050003"/>
    <s v="1509"/>
    <s v="FC"/>
    <s v="00161347-00161386"/>
    <s v=""/>
    <s v=""/>
    <s v=""/>
    <s v=""/>
    <n v="0"/>
    <s v=""/>
    <s v="VENTAS NO CONTRIBUYENTES"/>
    <s v=""/>
    <n v="91140664.943599999"/>
    <n v="0"/>
    <n v="67313346.849999994"/>
    <n v="0"/>
    <m/>
    <n v="0"/>
    <n v="20540791.460000001"/>
    <m/>
    <n v="3286526.6336000003"/>
    <n v="0"/>
    <s v="-"/>
    <n v="0"/>
    <m/>
    <m/>
    <m/>
  </r>
  <r>
    <s v="117"/>
    <x v="39"/>
    <x v="0"/>
    <s v="009"/>
    <s v="Z1B8014458"/>
    <s v="1505"/>
    <s v="FC"/>
    <s v="00167778-00167821"/>
    <s v=""/>
    <s v=""/>
    <s v=""/>
    <s v=""/>
    <n v="0"/>
    <s v=""/>
    <s v="VENTAS NO CONTRIBUYENTES"/>
    <s v=""/>
    <n v="66881451.927600004"/>
    <n v="0"/>
    <n v="52520857.990000002"/>
    <n v="0"/>
    <m/>
    <n v="0"/>
    <n v="12379822.359999999"/>
    <m/>
    <n v="1980771.5776"/>
    <n v="0"/>
    <s v="-"/>
    <n v="0"/>
    <m/>
    <m/>
    <m/>
  </r>
  <r>
    <s v="118"/>
    <x v="39"/>
    <x v="0"/>
    <s v="010"/>
    <s v="Z1F0000341"/>
    <s v="1028"/>
    <s v="FC"/>
    <s v="00067419-00067455"/>
    <s v=""/>
    <s v=""/>
    <s v=""/>
    <s v=""/>
    <n v="0"/>
    <s v=""/>
    <s v="VENTAS NO CONTRIBUYENTES"/>
    <s v=""/>
    <n v="59853387.908399999"/>
    <n v="0"/>
    <n v="49472882.579999998"/>
    <n v="0"/>
    <m/>
    <n v="0"/>
    <n v="8948711.4900000002"/>
    <m/>
    <n v="1431793.8384"/>
    <n v="0"/>
    <s v="-"/>
    <n v="0"/>
    <m/>
    <m/>
    <m/>
  </r>
  <r>
    <s v="119"/>
    <x v="39"/>
    <x v="0"/>
    <s v="012"/>
    <s v="Z1B8038506"/>
    <s v="1359"/>
    <s v="FC"/>
    <s v="00069522-00069544"/>
    <s v=""/>
    <s v=""/>
    <s v=""/>
    <s v=""/>
    <n v="0"/>
    <s v=""/>
    <s v="VENTAS NO CONTRIBUYENTES"/>
    <s v=""/>
    <n v="9901037.8200000003"/>
    <n v="0"/>
    <n v="3729793.74"/>
    <n v="0"/>
    <m/>
    <n v="0"/>
    <n v="5320038"/>
    <m/>
    <n v="851206.08000000007"/>
    <n v="0"/>
    <s v="-"/>
    <n v="0"/>
    <m/>
    <m/>
    <m/>
  </r>
  <r>
    <s v="120"/>
    <x v="39"/>
    <x v="0"/>
    <s v="014"/>
    <s v="Z1F0000338"/>
    <s v="1198"/>
    <s v="FC"/>
    <s v="00047934-00047942"/>
    <m/>
    <s v=""/>
    <s v=""/>
    <s v=""/>
    <n v="0"/>
    <s v=""/>
    <s v="VENTAS NO CONTRIBUYENTES"/>
    <s v=""/>
    <n v="3472586.74"/>
    <n v="0"/>
    <n v="3205902.74"/>
    <n v="0"/>
    <m/>
    <n v="0"/>
    <n v="229900"/>
    <m/>
    <n v="36784"/>
    <n v="0"/>
    <s v="-"/>
    <n v="0"/>
    <m/>
    <m/>
    <m/>
  </r>
  <r>
    <s v="121"/>
    <x v="39"/>
    <x v="0"/>
    <s v="015"/>
    <s v="Z1B8050356"/>
    <s v="1331"/>
    <s v="FC"/>
    <s v="00083154-00083171"/>
    <s v=""/>
    <s v=""/>
    <s v=""/>
    <s v=""/>
    <n v="0"/>
    <s v=""/>
    <s v="VENTAS NO CONTRIBUYENTES"/>
    <s v=""/>
    <n v="44599648.3376"/>
    <n v="0"/>
    <n v="36762760.420000002"/>
    <n v="0"/>
    <m/>
    <n v="0"/>
    <n v="6755937.8600000003"/>
    <m/>
    <n v="1080950.0576000002"/>
    <n v="0"/>
    <s v="-"/>
    <n v="0"/>
    <m/>
    <m/>
    <m/>
  </r>
  <r>
    <s v="122"/>
    <x v="40"/>
    <x v="0"/>
    <s v="001"/>
    <s v="Z1F0000700"/>
    <s v="1175"/>
    <s v="FC"/>
    <s v="00096780-00096833"/>
    <s v=""/>
    <s v=""/>
    <s v=""/>
    <s v=""/>
    <n v="0"/>
    <s v=""/>
    <s v="VENTAS NO CONTRIBUYENTES"/>
    <s v=""/>
    <n v="148085627.4032"/>
    <n v="0"/>
    <n v="120702550.22"/>
    <n v="0"/>
    <s v="-"/>
    <n v="0"/>
    <n v="23606101.02"/>
    <s v="-"/>
    <n v="3776976.1631999998"/>
    <n v="0"/>
    <s v="-"/>
    <n v="0"/>
    <m/>
    <m/>
    <m/>
  </r>
  <r>
    <s v="123"/>
    <x v="40"/>
    <x v="1"/>
    <s v="001"/>
    <s v="Z1F0017854"/>
    <s v="0089"/>
    <s v="FC"/>
    <s v="001004607-001004649"/>
    <s v=""/>
    <s v=""/>
    <s v=""/>
    <s v=""/>
    <n v="0"/>
    <s v=""/>
    <s v="VENTAS NO CONTRIBUYENTES"/>
    <s v=""/>
    <n v="77327162.026800007"/>
    <n v="0"/>
    <n v="56512508.909999996"/>
    <n v="0"/>
    <s v="-"/>
    <n v="0"/>
    <n v="17943666.48"/>
    <s v="-"/>
    <n v="2870986.6368"/>
    <n v="0"/>
    <s v="-"/>
    <n v="0"/>
    <m/>
    <m/>
    <m/>
  </r>
  <r>
    <s v="124"/>
    <x v="40"/>
    <x v="0"/>
    <s v="002"/>
    <s v="Z1B8050149"/>
    <s v="1437"/>
    <s v="FC"/>
    <s v="00188947-00189019"/>
    <s v=""/>
    <s v=""/>
    <s v=""/>
    <s v=""/>
    <n v="0"/>
    <s v=""/>
    <s v="VENTAS NO CONTRIBUYENTES"/>
    <s v=""/>
    <n v="33433180.77"/>
    <n v="0"/>
    <n v="33433180.77"/>
    <n v="0"/>
    <s v="-"/>
    <n v="0"/>
    <n v="0"/>
    <s v="-"/>
    <n v="0"/>
    <n v="0"/>
    <s v="-"/>
    <n v="0"/>
    <m/>
    <m/>
    <m/>
  </r>
  <r>
    <s v="125"/>
    <x v="40"/>
    <x v="0"/>
    <s v="002"/>
    <s v="Z1B8050002"/>
    <s v="1510"/>
    <s v="FC"/>
    <s v="00152458-00152500"/>
    <s v=""/>
    <s v=""/>
    <s v=""/>
    <s v=""/>
    <n v="0"/>
    <s v=""/>
    <s v="VENTAS NO CONTRIBUYENTES"/>
    <s v=""/>
    <n v="91609663.737599999"/>
    <n v="0"/>
    <n v="67630640.090000004"/>
    <n v="0"/>
    <m/>
    <n v="0"/>
    <n v="20671572.109999999"/>
    <m/>
    <n v="3307451.5375999999"/>
    <n v="0"/>
    <s v="-"/>
    <n v="0"/>
    <m/>
    <m/>
    <m/>
  </r>
  <r>
    <s v="126"/>
    <x v="40"/>
    <x v="0"/>
    <s v="003"/>
    <s v="Z1B8051199"/>
    <s v="1597"/>
    <s v="FC"/>
    <s v="00174045-00174103"/>
    <s v=""/>
    <s v=""/>
    <s v=""/>
    <s v=""/>
    <n v="0"/>
    <s v=""/>
    <s v="VENTAS NO CONTRIBUYENTES"/>
    <s v=""/>
    <n v="126847268.7836"/>
    <n v="0"/>
    <n v="96977684.689999998"/>
    <n v="0"/>
    <m/>
    <n v="0"/>
    <n v="25749641.460000001"/>
    <m/>
    <n v="4119942.6336000003"/>
    <n v="0"/>
    <s v="-"/>
    <n v="0"/>
    <m/>
    <m/>
    <m/>
  </r>
  <r>
    <s v="127"/>
    <x v="40"/>
    <x v="1"/>
    <s v="003"/>
    <s v="Z1F0017848"/>
    <s v="0087"/>
    <s v="FC"/>
    <s v="003003783-003003852"/>
    <s v=""/>
    <s v=""/>
    <s v=""/>
    <s v=""/>
    <n v="0"/>
    <s v=""/>
    <s v="VENTAS NO CONTRIBUYENTES"/>
    <s v=""/>
    <n v="182118351.87995002"/>
    <n v="0"/>
    <n v="132845247.39635001"/>
    <n v="0"/>
    <s v="-"/>
    <n v="0"/>
    <n v="42476814.209999993"/>
    <s v="16"/>
    <n v="6796290.273599999"/>
    <n v="0"/>
    <s v="-"/>
    <n v="0"/>
    <m/>
    <m/>
    <m/>
  </r>
  <r>
    <s v="128"/>
    <x v="40"/>
    <x v="0"/>
    <s v="004"/>
    <s v="Z1B8050937"/>
    <s v="1435"/>
    <s v="FC"/>
    <s v="00144277-00144345"/>
    <s v=""/>
    <s v=""/>
    <s v=""/>
    <s v=""/>
    <n v="0"/>
    <s v=""/>
    <s v="VENTAS NO CONTRIBUYENTES"/>
    <s v=""/>
    <n v="151005704.79119998"/>
    <n v="0"/>
    <n v="118684797.84"/>
    <n v="0"/>
    <m/>
    <n v="0"/>
    <n v="27862850.82"/>
    <m/>
    <n v="4458056.1311999997"/>
    <n v="0"/>
    <s v="-"/>
    <n v="0"/>
    <m/>
    <m/>
    <m/>
  </r>
  <r>
    <s v="129"/>
    <x v="40"/>
    <x v="1"/>
    <s v="004"/>
    <s v="Z1F0017963"/>
    <s v="0086"/>
    <s v="FC"/>
    <s v="004002045-004002076"/>
    <s v=""/>
    <s v=""/>
    <s v=""/>
    <s v=""/>
    <n v="0"/>
    <s v=""/>
    <s v="VENTAS NO CONTRIBUYENTES"/>
    <s v=""/>
    <n v="46851298.708700001"/>
    <n v="0"/>
    <n v="37244942.058300003"/>
    <n v="0"/>
    <s v="-"/>
    <n v="0"/>
    <n v="8281341.9399999995"/>
    <s v="-"/>
    <n v="1325014.7104"/>
    <n v="0"/>
    <s v="-"/>
    <n v="0"/>
    <m/>
    <m/>
    <m/>
  </r>
  <r>
    <s v="130"/>
    <x v="40"/>
    <x v="0"/>
    <s v="005"/>
    <s v="Z1B8050363"/>
    <s v="1588"/>
    <s v="FC"/>
    <s v="00154408-00154440"/>
    <s v=""/>
    <s v=""/>
    <s v=""/>
    <s v=""/>
    <n v="0"/>
    <s v=""/>
    <s v="VENTAS NO CONTRIBUYENTES"/>
    <s v=""/>
    <n v="86640953.449600011"/>
    <n v="0"/>
    <n v="63844930.920000002"/>
    <n v="0"/>
    <m/>
    <n v="0"/>
    <n v="19651743.559999999"/>
    <m/>
    <n v="3144278.9696"/>
    <n v="0"/>
    <s v="-"/>
    <n v="0"/>
    <m/>
    <m/>
    <m/>
  </r>
  <r>
    <s v="131"/>
    <x v="40"/>
    <x v="1"/>
    <s v="005"/>
    <s v="Z1F0017998"/>
    <s v="0083"/>
    <s v="FC"/>
    <s v="005002408-005002411"/>
    <s v=""/>
    <s v=""/>
    <s v=""/>
    <s v=""/>
    <n v="0"/>
    <s v=""/>
    <s v="VENTAS NO CONTRIBUYENTES"/>
    <s v=""/>
    <n v="10520713.439599998"/>
    <n v="0"/>
    <n v="7284574.6599999983"/>
    <n v="0"/>
    <s v="-"/>
    <n v="0"/>
    <n v="2789774.81"/>
    <s v="-"/>
    <n v="446363.96960000001"/>
    <n v="0"/>
    <s v="-"/>
    <n v="0"/>
    <m/>
    <m/>
    <m/>
  </r>
  <r>
    <s v="132"/>
    <x v="40"/>
    <x v="1"/>
    <s v="005"/>
    <s v="Z1F0017998"/>
    <s v="0083"/>
    <s v="FC"/>
    <s v="005002412"/>
    <s v=""/>
    <s v=""/>
    <s v=""/>
    <s v=""/>
    <n v="0"/>
    <s v=""/>
    <s v="HOTEL BOSQUE DORADO C.A"/>
    <s v="J307028793"/>
    <n v="1923750"/>
    <n v="0"/>
    <n v="1923750"/>
    <n v="0"/>
    <s v="-"/>
    <n v="0"/>
    <n v="0"/>
    <s v="-"/>
    <n v="0"/>
    <n v="0"/>
    <s v="-"/>
    <n v="0"/>
    <m/>
    <m/>
    <m/>
  </r>
  <r>
    <s v="133"/>
    <x v="40"/>
    <x v="1"/>
    <s v="005"/>
    <s v="Z1F0017998"/>
    <s v="0083"/>
    <s v="FC"/>
    <s v="005002413-005002444"/>
    <s v=""/>
    <s v=""/>
    <s v=""/>
    <s v=""/>
    <n v="0"/>
    <s v=""/>
    <s v="VENTAS NO CONTRIBUYENTES"/>
    <s v=""/>
    <n v="132589727.20025001"/>
    <n v="0"/>
    <n v="98609910.675450012"/>
    <n v="0"/>
    <s v="-"/>
    <n v="0"/>
    <n v="29292945.279999997"/>
    <s v="16"/>
    <n v="4686871.2447999995"/>
    <n v="0"/>
    <s v="-"/>
    <n v="0"/>
    <m/>
    <m/>
    <m/>
  </r>
  <r>
    <s v="134"/>
    <x v="40"/>
    <x v="1"/>
    <s v="006"/>
    <s v="Z1F0017787"/>
    <s v="0062"/>
    <s v="FC"/>
    <s v="00000122"/>
    <m/>
    <m/>
    <m/>
    <m/>
    <n v="0"/>
    <m/>
    <s v="CAJA SIN ACTIVIDAD"/>
    <m/>
    <n v="0"/>
    <n v="0"/>
    <n v="0"/>
    <n v="0"/>
    <m/>
    <n v="0"/>
    <n v="0"/>
    <m/>
    <n v="0"/>
    <n v="0"/>
    <m/>
    <n v="0"/>
    <m/>
    <m/>
    <m/>
  </r>
  <r>
    <s v="135"/>
    <x v="40"/>
    <x v="0"/>
    <s v="006"/>
    <s v="Z1B8044815"/>
    <s v="1496"/>
    <s v="FC"/>
    <s v="00134329-00134393"/>
    <s v=""/>
    <s v=""/>
    <s v=""/>
    <s v=""/>
    <n v="0"/>
    <s v=""/>
    <s v="VENTAS NO CONTRIBUYENTES"/>
    <s v=""/>
    <n v="153659317.70720002"/>
    <n v="0"/>
    <n v="119945727.98"/>
    <n v="0"/>
    <m/>
    <n v="0"/>
    <n v="29063439.420000002"/>
    <m/>
    <n v="4650150.3072000006"/>
    <n v="0"/>
    <s v="-"/>
    <n v="0"/>
    <m/>
    <m/>
    <m/>
  </r>
  <r>
    <s v="136"/>
    <x v="40"/>
    <x v="0"/>
    <s v="007"/>
    <s v="Z1B8050013"/>
    <s v="1554"/>
    <s v="FC"/>
    <s v="00161835-00161894"/>
    <s v=""/>
    <s v=""/>
    <s v=""/>
    <s v=""/>
    <n v="0"/>
    <s v=""/>
    <s v="VENTAS NO CONTRIBUYENTES"/>
    <s v=""/>
    <n v="133806327.4976"/>
    <n v="0"/>
    <n v="104842928.56"/>
    <n v="0"/>
    <m/>
    <n v="0"/>
    <n v="24968447.359999999"/>
    <m/>
    <n v="3994951.5776"/>
    <n v="0"/>
    <s v="-"/>
    <n v="0"/>
    <m/>
    <m/>
    <m/>
  </r>
  <r>
    <s v="137"/>
    <x v="40"/>
    <x v="0"/>
    <s v="008"/>
    <s v="Z1B8050003"/>
    <s v="1510"/>
    <s v="FC"/>
    <s v="00161387-00161455"/>
    <s v=""/>
    <s v=""/>
    <s v=""/>
    <s v=""/>
    <n v="0"/>
    <s v=""/>
    <s v="VENTAS NO CONTRIBUYENTES"/>
    <s v=""/>
    <n v="141803586.51880002"/>
    <n v="0"/>
    <n v="106786266.40000001"/>
    <n v="0"/>
    <m/>
    <n v="0"/>
    <n v="30187344.93"/>
    <m/>
    <n v="4829975.1887999997"/>
    <n v="0"/>
    <s v="-"/>
    <n v="0"/>
    <m/>
    <m/>
    <m/>
  </r>
  <r>
    <s v="138"/>
    <x v="40"/>
    <x v="0"/>
    <s v="009"/>
    <s v="Z1B8014458"/>
    <s v="1506"/>
    <s v="FC"/>
    <s v="00167822-00167875"/>
    <s v=""/>
    <s v=""/>
    <s v=""/>
    <s v=""/>
    <n v="0"/>
    <s v=""/>
    <s v="VENTAS NO CONTRIBUYENTES"/>
    <s v=""/>
    <n v="131140880.3144"/>
    <n v="0"/>
    <n v="102835975.12"/>
    <n v="0"/>
    <m/>
    <n v="0"/>
    <n v="24400780.34"/>
    <m/>
    <n v="3904124.8544000001"/>
    <n v="0"/>
    <s v="-"/>
    <n v="0"/>
    <m/>
    <m/>
    <m/>
  </r>
  <r>
    <s v="139"/>
    <x v="40"/>
    <x v="0"/>
    <s v="010"/>
    <s v="Z1F0000341"/>
    <s v="1029"/>
    <s v="FC"/>
    <s v="00067456-00067474"/>
    <s v=""/>
    <s v=""/>
    <s v=""/>
    <s v=""/>
    <n v="0"/>
    <s v=""/>
    <s v="VENTAS NO CONTRIBUYENTES"/>
    <s v=""/>
    <n v="59252740.530000001"/>
    <n v="0"/>
    <n v="45562109.07"/>
    <n v="0"/>
    <m/>
    <n v="0"/>
    <n v="11802268.5"/>
    <m/>
    <n v="1888362.96"/>
    <n v="0"/>
    <s v="-"/>
    <n v="0"/>
    <m/>
    <m/>
    <m/>
  </r>
  <r>
    <s v="140"/>
    <x v="40"/>
    <x v="0"/>
    <s v="012"/>
    <s v="Z1B8038506"/>
    <s v="1360"/>
    <s v="FC"/>
    <s v="00069545-00069593"/>
    <s v=""/>
    <s v=""/>
    <s v=""/>
    <s v=""/>
    <n v="0"/>
    <s v=""/>
    <s v="VENTAS NO CONTRIBUYENTES"/>
    <s v=""/>
    <n v="26755638.130399998"/>
    <n v="0"/>
    <n v="13257874.140000001"/>
    <n v="0"/>
    <m/>
    <n v="0"/>
    <n v="11636003.439999999"/>
    <m/>
    <n v="1861760.5504000001"/>
    <n v="0"/>
    <s v="-"/>
    <n v="0"/>
    <m/>
    <m/>
    <m/>
  </r>
  <r>
    <s v="141"/>
    <x v="40"/>
    <x v="0"/>
    <s v="014"/>
    <s v="Z1F0000338"/>
    <s v="1199"/>
    <s v="FC"/>
    <s v="00047943-00047965"/>
    <s v=""/>
    <s v=""/>
    <s v=""/>
    <s v=""/>
    <n v="0"/>
    <s v=""/>
    <s v="VENTAS NO CONTRIBUYENTES"/>
    <s v=""/>
    <n v="18450348.160399999"/>
    <n v="0"/>
    <n v="12853724.359999999"/>
    <n v="0"/>
    <m/>
    <n v="0"/>
    <n v="4824675.6900000004"/>
    <m/>
    <n v="771948.11040000012"/>
    <n v="0"/>
    <s v="-"/>
    <n v="0"/>
    <m/>
    <m/>
    <m/>
  </r>
  <r>
    <s v="142"/>
    <x v="40"/>
    <x v="0"/>
    <s v="015"/>
    <s v="Z1B8050356"/>
    <s v="1332"/>
    <s v="FC"/>
    <s v="00083172-00083204"/>
    <s v=""/>
    <s v=""/>
    <s v=""/>
    <s v=""/>
    <n v="0"/>
    <s v=""/>
    <s v="VENTAS NO CONTRIBUYENTES"/>
    <s v=""/>
    <n v="143849754.86160001"/>
    <n v="0"/>
    <n v="95873621.959999993"/>
    <n v="0"/>
    <m/>
    <n v="0"/>
    <n v="41358735.259999998"/>
    <m/>
    <n v="6617397.6415999997"/>
    <n v="0"/>
    <s v="-"/>
    <n v="0"/>
    <m/>
    <m/>
    <m/>
  </r>
  <r>
    <s v="143"/>
    <x v="41"/>
    <x v="1"/>
    <s v="001"/>
    <s v="Z1F0017854"/>
    <s v="0090"/>
    <s v="FC"/>
    <s v="001004650-001004681"/>
    <s v=""/>
    <s v=""/>
    <s v=""/>
    <s v=""/>
    <n v="0"/>
    <s v=""/>
    <s v="VENTAS NO CONTRIBUYENTES"/>
    <s v=""/>
    <n v="53771586.355999999"/>
    <n v="0"/>
    <n v="47073269.630800001"/>
    <n v="0"/>
    <s v="-"/>
    <n v="0"/>
    <n v="5774410.9700000007"/>
    <s v="-"/>
    <n v="923905.75520000013"/>
    <n v="0"/>
    <s v="-"/>
    <n v="0"/>
    <m/>
    <m/>
    <m/>
  </r>
  <r>
    <s v="144"/>
    <x v="41"/>
    <x v="1"/>
    <s v="001"/>
    <s v="Z1F0017854"/>
    <s v="0090"/>
    <s v="FC"/>
    <s v="001004682"/>
    <s v=""/>
    <s v=""/>
    <s v=""/>
    <s v=""/>
    <n v="0"/>
    <s v=""/>
    <s v="LEON RIVAS Y ASOCIADOS C.A."/>
    <s v="J311038078"/>
    <n v="3691800.66"/>
    <n v="0"/>
    <n v="2046871.65"/>
    <n v="1418042.25"/>
    <s v="16"/>
    <n v="226886.76"/>
    <n v="0"/>
    <s v="-"/>
    <n v="0"/>
    <n v="0"/>
    <s v="-"/>
    <n v="0"/>
    <m/>
    <m/>
    <m/>
  </r>
  <r>
    <s v="145"/>
    <x v="41"/>
    <x v="0"/>
    <s v="001"/>
    <s v="Z1F0000700"/>
    <s v="1176"/>
    <s v="FC"/>
    <s v="00096834-00096891"/>
    <s v=""/>
    <s v=""/>
    <s v=""/>
    <s v=""/>
    <n v="0"/>
    <s v=""/>
    <s v="VENTAS NO CONTRIBUYENTES"/>
    <s v=""/>
    <n v="66877472.746799998"/>
    <n v="0"/>
    <n v="39564092.18"/>
    <n v="0"/>
    <s v="-"/>
    <n v="0"/>
    <n v="23546017.73"/>
    <s v="16"/>
    <n v="3767362.8368000002"/>
    <n v="0"/>
    <s v="-"/>
    <n v="0"/>
    <m/>
    <m/>
    <m/>
  </r>
  <r>
    <s v="146"/>
    <x v="41"/>
    <x v="1"/>
    <s v="001"/>
    <s v="Z1F0017854"/>
    <s v="0090"/>
    <s v="FC"/>
    <s v="001004683-001004685"/>
    <s v=""/>
    <s v=""/>
    <s v=""/>
    <s v=""/>
    <n v="0"/>
    <s v=""/>
    <s v="VENTAS NO CONTRIBUYENTES"/>
    <s v=""/>
    <n v="1735610.5"/>
    <n v="0"/>
    <n v="1504190.5"/>
    <n v="0"/>
    <s v="-"/>
    <n v="0"/>
    <n v="199500"/>
    <s v="16"/>
    <n v="31920"/>
    <n v="0"/>
    <s v="-"/>
    <n v="0"/>
    <m/>
    <m/>
    <m/>
  </r>
  <r>
    <s v="147"/>
    <x v="41"/>
    <x v="1"/>
    <s v="002"/>
    <s v="Z1F0017966"/>
    <s v="0091"/>
    <s v="FC"/>
    <s v="002001959-002001985"/>
    <s v=""/>
    <s v=""/>
    <s v=""/>
    <s v=""/>
    <n v="0"/>
    <s v=""/>
    <s v="VENTAS NO CONTRIBUYENTES"/>
    <s v=""/>
    <n v="44493569.940049998"/>
    <n v="0"/>
    <n v="26952859.295250002"/>
    <n v="0"/>
    <s v="-"/>
    <n v="0"/>
    <n v="15121302.279999997"/>
    <s v="-"/>
    <n v="2419408.3647999996"/>
    <n v="0"/>
    <s v="-"/>
    <n v="0"/>
    <m/>
    <m/>
    <m/>
  </r>
  <r>
    <s v="148"/>
    <x v="41"/>
    <x v="0"/>
    <s v="002"/>
    <s v="Z1B8050149"/>
    <s v="1438"/>
    <s v="FC"/>
    <s v="00189019-00189065"/>
    <s v=""/>
    <s v=""/>
    <s v=""/>
    <s v=""/>
    <n v="0"/>
    <s v=""/>
    <s v="VENTAS NO CONTRIBUYENTES"/>
    <s v=""/>
    <n v="15821026.279999999"/>
    <n v="0"/>
    <n v="15821026.279999999"/>
    <n v="0"/>
    <s v="-"/>
    <n v="0"/>
    <n v="0"/>
    <s v="16"/>
    <n v="0"/>
    <n v="0"/>
    <s v="-"/>
    <n v="0"/>
    <m/>
    <m/>
    <m/>
  </r>
  <r>
    <s v="149"/>
    <x v="41"/>
    <x v="0"/>
    <s v="002"/>
    <s v="Z1B8050002"/>
    <s v="1511"/>
    <s v="FC"/>
    <s v="00152501-00152532"/>
    <s v=""/>
    <s v=""/>
    <s v=""/>
    <s v=""/>
    <n v="0"/>
    <s v=""/>
    <s v="VENTAS NO CONTRIBUYENTES"/>
    <s v=""/>
    <n v="38833482.804399997"/>
    <n v="0"/>
    <n v="28619143.879999999"/>
    <n v="0"/>
    <s v="-"/>
    <n v="0"/>
    <n v="8805464.5899999999"/>
    <s v="16"/>
    <n v="1408874.3344000001"/>
    <n v="0"/>
    <s v="-"/>
    <n v="0"/>
    <m/>
    <m/>
    <m/>
  </r>
  <r>
    <s v="150"/>
    <x v="41"/>
    <x v="1"/>
    <s v="003"/>
    <s v="Z1F0017848"/>
    <s v="0088"/>
    <s v="FC"/>
    <s v="003003853-003003879"/>
    <s v=""/>
    <s v=""/>
    <s v=""/>
    <s v=""/>
    <n v="0"/>
    <s v=""/>
    <s v="VENTAS NO CONTRIBUYENTES"/>
    <s v=""/>
    <n v="47090311.779700004"/>
    <n v="0"/>
    <n v="34565621.0973"/>
    <n v="0"/>
    <s v="-"/>
    <n v="0"/>
    <n v="10797147.139999999"/>
    <s v="16"/>
    <n v="1727543.5423999999"/>
    <n v="0"/>
    <s v="-"/>
    <n v="0"/>
    <m/>
    <m/>
    <m/>
  </r>
  <r>
    <s v="151"/>
    <x v="41"/>
    <x v="0"/>
    <s v="003"/>
    <s v="Z1B8051199"/>
    <s v="1598"/>
    <s v="FC"/>
    <s v="00174104-00174145"/>
    <s v=""/>
    <s v=""/>
    <s v=""/>
    <s v=""/>
    <n v="0"/>
    <s v=""/>
    <s v="VENTAS NO CONTRIBUYENTES"/>
    <s v=""/>
    <n v="65617050.508400008"/>
    <n v="0"/>
    <n v="49530852.310000002"/>
    <n v="0"/>
    <s v="-"/>
    <n v="0"/>
    <n v="13867412.24"/>
    <s v="16"/>
    <n v="2218785.9583999999"/>
    <n v="0"/>
    <s v="-"/>
    <n v="0"/>
    <m/>
    <m/>
    <m/>
  </r>
  <r>
    <s v="152"/>
    <x v="41"/>
    <x v="1"/>
    <s v="004"/>
    <s v="Z1F0017963"/>
    <s v="0087"/>
    <m/>
    <s v="00002076"/>
    <m/>
    <m/>
    <m/>
    <m/>
    <n v="0"/>
    <m/>
    <s v="CAJA SIN ACTIVIDAD"/>
    <m/>
    <n v="0"/>
    <m/>
    <n v="0"/>
    <n v="0"/>
    <m/>
    <n v="0"/>
    <m/>
    <m/>
    <n v="0"/>
    <n v="0"/>
    <m/>
    <n v="0"/>
    <m/>
    <m/>
    <m/>
  </r>
  <r>
    <s v="153"/>
    <x v="41"/>
    <x v="0"/>
    <s v="004"/>
    <s v="Z1B8050937"/>
    <s v="1436"/>
    <s v="FC"/>
    <s v="00144346-00144371"/>
    <s v=""/>
    <s v=""/>
    <s v=""/>
    <s v=""/>
    <n v="0"/>
    <s v=""/>
    <s v="VENTAS NO CONTRIBUYENTES"/>
    <s v=""/>
    <n v="57684375.478399999"/>
    <n v="0"/>
    <n v="42085974.68"/>
    <n v="0"/>
    <s v="-"/>
    <n v="0"/>
    <n v="13446897.24"/>
    <s v="16"/>
    <n v="2151503.5584"/>
    <n v="0"/>
    <s v="-"/>
    <n v="0"/>
    <m/>
    <m/>
    <m/>
  </r>
  <r>
    <s v="154"/>
    <x v="41"/>
    <x v="1"/>
    <s v="005"/>
    <s v="Z1F0017998"/>
    <s v="0084"/>
    <s v="FC"/>
    <s v="00002444"/>
    <m/>
    <m/>
    <m/>
    <m/>
    <n v="0"/>
    <m/>
    <s v="CAJA SIN ACTIVIDAD"/>
    <m/>
    <n v="0"/>
    <n v="0"/>
    <n v="0"/>
    <n v="0"/>
    <m/>
    <n v="0"/>
    <n v="0"/>
    <m/>
    <n v="0"/>
    <n v="0"/>
    <m/>
    <n v="0"/>
    <m/>
    <m/>
    <m/>
  </r>
  <r>
    <s v="155"/>
    <x v="41"/>
    <x v="0"/>
    <s v="005"/>
    <s v="Z1B8050363"/>
    <s v="1589"/>
    <s v="FC"/>
    <s v="00154441-00154479"/>
    <s v=""/>
    <s v=""/>
    <s v=""/>
    <s v=""/>
    <n v="0"/>
    <s v=""/>
    <s v="VENTAS NO CONTRIBUYENTES"/>
    <s v=""/>
    <n v="79594713.631600007"/>
    <n v="0"/>
    <n v="49722700.439999998"/>
    <n v="0"/>
    <s v="-"/>
    <n v="0"/>
    <n v="25751735.510000002"/>
    <s v="16"/>
    <n v="4120277.6816000002"/>
    <n v="0"/>
    <s v="-"/>
    <n v="0"/>
    <m/>
    <m/>
    <m/>
  </r>
  <r>
    <s v="156"/>
    <x v="41"/>
    <x v="0"/>
    <s v="006"/>
    <s v="Z1B8044815"/>
    <s v="1497"/>
    <s v="FC"/>
    <s v="00134394-00134427"/>
    <s v=""/>
    <s v=""/>
    <s v=""/>
    <s v=""/>
    <n v="0"/>
    <s v=""/>
    <s v="VENTAS NO CONTRIBUYENTES"/>
    <s v=""/>
    <n v="69962190.570799991"/>
    <n v="0"/>
    <n v="45245217.530000001"/>
    <n v="0"/>
    <s v="-"/>
    <n v="0"/>
    <n v="21307735.379999999"/>
    <s v="16"/>
    <n v="3409237.6607999997"/>
    <n v="0"/>
    <s v="-"/>
    <n v="0"/>
    <m/>
    <m/>
    <m/>
  </r>
  <r>
    <s v="157"/>
    <x v="41"/>
    <x v="1"/>
    <s v="006"/>
    <s v="Z1F0017787"/>
    <s v="0063"/>
    <s v="FC"/>
    <s v="00000122-00000145"/>
    <s v=""/>
    <s v=""/>
    <s v=""/>
    <s v=""/>
    <n v="0"/>
    <s v=""/>
    <s v="VENTAS NO CONTRIBUYENTES"/>
    <s v=""/>
    <n v="78610661.149649978"/>
    <n v="0"/>
    <n v="52923802.446049988"/>
    <n v="0"/>
    <s v="-"/>
    <n v="0"/>
    <n v="22143843.709999997"/>
    <s v="-"/>
    <n v="3543014.9935999997"/>
    <n v="0"/>
    <s v="-"/>
    <n v="0"/>
    <m/>
    <m/>
    <m/>
  </r>
  <r>
    <s v="158"/>
    <x v="41"/>
    <x v="0"/>
    <s v="007"/>
    <s v="Z1B8050013"/>
    <s v="1555"/>
    <s v="FC"/>
    <s v="00161895-00161938"/>
    <s v=""/>
    <s v=""/>
    <s v=""/>
    <s v=""/>
    <n v="0"/>
    <s v=""/>
    <s v="VENTAS NO CONTRIBUYENTES"/>
    <s v=""/>
    <n v="84243587.077199996"/>
    <n v="0"/>
    <n v="58845707.909999996"/>
    <n v="0"/>
    <s v="-"/>
    <n v="0"/>
    <n v="21894723.420000002"/>
    <s v="16"/>
    <n v="3503155.7472000006"/>
    <n v="0"/>
    <s v="-"/>
    <n v="0"/>
    <m/>
    <m/>
    <m/>
  </r>
  <r>
    <s v="159"/>
    <x v="41"/>
    <x v="0"/>
    <s v="008"/>
    <s v="Z1B8050003"/>
    <s v="1511"/>
    <s v="FC"/>
    <s v="00161456-00161491"/>
    <s v=""/>
    <s v=""/>
    <s v=""/>
    <s v=""/>
    <n v="0"/>
    <s v=""/>
    <s v="VENTAS NO CONTRIBUYENTES"/>
    <s v=""/>
    <n v="96059805.757200018"/>
    <n v="0"/>
    <n v="61380518.350000001"/>
    <n v="0"/>
    <s v="-"/>
    <n v="0"/>
    <n v="29895937.420000002"/>
    <s v="16"/>
    <n v="4783349.9872000003"/>
    <n v="0"/>
    <s v="-"/>
    <n v="0"/>
    <m/>
    <m/>
    <m/>
  </r>
  <r>
    <s v="160"/>
    <x v="41"/>
    <x v="0"/>
    <s v="009"/>
    <s v="Z1B8014458"/>
    <s v="1507"/>
    <s v="FC"/>
    <s v="00167876-00167895"/>
    <s v=""/>
    <s v=""/>
    <s v=""/>
    <s v=""/>
    <n v="0"/>
    <s v=""/>
    <s v="VENTAS NO CONTRIBUYENTES"/>
    <s v=""/>
    <n v="70365883.003600001"/>
    <n v="0"/>
    <n v="48072074.18"/>
    <n v="0"/>
    <s v="-"/>
    <n v="0"/>
    <n v="19218800.710000001"/>
    <s v="16"/>
    <n v="3075008.1136000003"/>
    <n v="0"/>
    <s v="-"/>
    <n v="0"/>
    <m/>
    <m/>
    <m/>
  </r>
  <r>
    <s v="161"/>
    <x v="41"/>
    <x v="0"/>
    <s v="010"/>
    <s v="Z1F0000341"/>
    <s v="1030"/>
    <s v="FC"/>
    <s v="00067475-00067505"/>
    <s v=""/>
    <s v=""/>
    <s v=""/>
    <s v=""/>
    <n v="0"/>
    <s v=""/>
    <s v="VENTAS NO CONTRIBUYENTES"/>
    <s v=""/>
    <n v="39487229.362800002"/>
    <n v="0"/>
    <n v="28525335.989999998"/>
    <n v="0"/>
    <s v="-"/>
    <n v="0"/>
    <n v="9449908.0800000001"/>
    <s v="16"/>
    <n v="1511985.2927999999"/>
    <n v="0"/>
    <s v="-"/>
    <n v="0"/>
    <m/>
    <m/>
    <m/>
  </r>
  <r>
    <s v="162"/>
    <x v="41"/>
    <x v="0"/>
    <s v="012"/>
    <s v="Z1B8038506"/>
    <s v="1361"/>
    <s v="FC"/>
    <s v="00069594-00069608"/>
    <s v=""/>
    <s v=""/>
    <s v=""/>
    <s v=""/>
    <n v="0"/>
    <s v=""/>
    <s v="VENTAS NO CONTRIBUYENTES"/>
    <s v=""/>
    <n v="11100460.610800002"/>
    <n v="0"/>
    <n v="1334950"/>
    <n v="0"/>
    <s v="-"/>
    <n v="0"/>
    <n v="8418543.6300000008"/>
    <s v="16"/>
    <n v="1346966.9808000003"/>
    <n v="0"/>
    <s v="-"/>
    <n v="0"/>
    <m/>
    <m/>
    <m/>
  </r>
  <r>
    <s v="163"/>
    <x v="41"/>
    <x v="0"/>
    <s v="014"/>
    <s v="Z1F0000338"/>
    <s v="1200"/>
    <s v="FC"/>
    <s v="00047966-00047975"/>
    <s v=""/>
    <s v=""/>
    <s v=""/>
    <s v=""/>
    <n v="0"/>
    <s v=""/>
    <s v="VENTAS NO CONTRIBUYENTES"/>
    <s v=""/>
    <n v="4702564.9623999996"/>
    <n v="0"/>
    <n v="3160600"/>
    <n v="0"/>
    <s v="-"/>
    <n v="0"/>
    <n v="1329280.1399999999"/>
    <s v="16"/>
    <n v="212684.82239999998"/>
    <n v="0"/>
    <s v="-"/>
    <n v="0"/>
    <m/>
    <m/>
    <m/>
  </r>
  <r>
    <s v="164"/>
    <x v="41"/>
    <x v="0"/>
    <s v="015"/>
    <s v="Z1B8050356"/>
    <s v="1333"/>
    <s v="FC"/>
    <s v="00083205-00083224"/>
    <s v=""/>
    <s v=""/>
    <s v=""/>
    <s v=""/>
    <n v="0"/>
    <s v=""/>
    <s v="VENTAS NO CONTRIBUYENTES"/>
    <s v=""/>
    <n v="59960269.319600001"/>
    <n v="0"/>
    <n v="48050375.25"/>
    <n v="0"/>
    <s v="-"/>
    <n v="0"/>
    <n v="10267150.060000001"/>
    <s v="16"/>
    <n v="1642744.0096000002"/>
    <n v="0"/>
    <s v="-"/>
    <n v="0"/>
    <m/>
    <m/>
    <m/>
  </r>
  <r>
    <s v="165"/>
    <x v="35"/>
    <x v="1"/>
    <s v="001"/>
    <s v="Z1F0017854"/>
    <s v="0084"/>
    <s v="FC"/>
    <s v="001004376-001004384"/>
    <s v=""/>
    <s v=""/>
    <s v=""/>
    <s v=""/>
    <n v="0"/>
    <s v=""/>
    <s v="VENTAS NO CONTRIBUYENTES"/>
    <s v=""/>
    <n v="4406131.8795499997"/>
    <n v="0"/>
    <n v="4214383.8795499997"/>
    <n v="0"/>
    <s v="-"/>
    <n v="0"/>
    <n v="165300"/>
    <s v="-"/>
    <n v="26448"/>
    <n v="0"/>
    <s v="-"/>
    <n v="0"/>
    <m/>
    <m/>
    <m/>
  </r>
  <r>
    <s v="166"/>
    <x v="35"/>
    <x v="1"/>
    <s v="001"/>
    <s v="Z1F0017854"/>
    <s v="0084"/>
    <s v="FC"/>
    <s v="001004385"/>
    <s v=""/>
    <s v=""/>
    <s v=""/>
    <s v=""/>
    <n v="0"/>
    <s v=""/>
    <s v="BAR RESTAURANT EL BRASERO C.A"/>
    <s v="J000592217"/>
    <n v="281580"/>
    <n v="0"/>
    <n v="281580"/>
    <n v="0"/>
    <s v="-"/>
    <n v="0"/>
    <n v="0"/>
    <s v="-"/>
    <n v="0"/>
    <n v="0"/>
    <s v="-"/>
    <n v="0"/>
    <m/>
    <m/>
    <m/>
  </r>
  <r>
    <s v="167"/>
    <x v="35"/>
    <x v="2"/>
    <s v="002"/>
    <s v="Z1F0008858"/>
    <s v="0531"/>
    <s v="FC"/>
    <s v="00077737-00077806"/>
    <s v=""/>
    <s v=""/>
    <s v=""/>
    <s v=""/>
    <n v="0"/>
    <s v=""/>
    <s v="VENTAS NO CONTRIBUYENTES"/>
    <s v=""/>
    <n v="26885804.7892"/>
    <n v="0"/>
    <n v="25239362.757800002"/>
    <n v="0"/>
    <s v="-"/>
    <n v="0"/>
    <n v="1419346.5788"/>
    <s v="-"/>
    <n v="227095.45259999999"/>
    <n v="0"/>
    <s v="-"/>
    <n v="0"/>
    <m/>
    <m/>
    <m/>
  </r>
  <r>
    <s v="168"/>
    <x v="35"/>
    <x v="2"/>
    <s v="003"/>
    <s v="Z1F0008965"/>
    <s v="0525"/>
    <s v="FC"/>
    <s v="00076783-00076891"/>
    <s v=""/>
    <s v=""/>
    <s v=""/>
    <s v=""/>
    <n v="0"/>
    <s v=""/>
    <s v="VENTAS NO CONTRIBUYENTES"/>
    <s v=""/>
    <n v="45679359.752799995"/>
    <n v="0"/>
    <n v="43906088.748799995"/>
    <n v="0"/>
    <s v="-"/>
    <n v="0"/>
    <n v="1528681.9"/>
    <s v="-"/>
    <n v="244589.10399999999"/>
    <n v="0"/>
    <s v="-"/>
    <n v="0"/>
    <m/>
    <m/>
    <m/>
  </r>
  <r>
    <s v="169"/>
    <x v="35"/>
    <x v="0"/>
    <s v="011"/>
    <s v="Z1F0004616"/>
    <s v="0405"/>
    <s v="FC"/>
    <s v="00061412-00061490"/>
    <s v=""/>
    <s v=""/>
    <s v=""/>
    <s v=""/>
    <n v="0"/>
    <s v=""/>
    <s v="VENTAS NO CONTRIBUYENTES"/>
    <s v=""/>
    <n v="30066342.7874"/>
    <n v="0"/>
    <n v="28475054.7874"/>
    <n v="0"/>
    <s v="-"/>
    <n v="0"/>
    <n v="1371800"/>
    <s v="-"/>
    <n v="219488"/>
    <n v="0"/>
    <s v="-"/>
    <n v="0"/>
    <m/>
    <m/>
    <m/>
  </r>
  <r>
    <s v="170"/>
    <x v="35"/>
    <x v="0"/>
    <s v="013"/>
    <s v="Z1B8050578"/>
    <s v="1314"/>
    <s v="FC"/>
    <s v="00129133-00129207"/>
    <s v=""/>
    <s v=""/>
    <s v=""/>
    <s v=""/>
    <n v="0"/>
    <s v=""/>
    <s v="VENTAS NO CONTRIBUYENTES"/>
    <s v=""/>
    <n v="31872504.548999995"/>
    <n v="0"/>
    <n v="29864278.549399998"/>
    <n v="0"/>
    <s v="-"/>
    <n v="0"/>
    <n v="1731229.31"/>
    <s v="-"/>
    <n v="276996.68959999998"/>
    <n v="0"/>
    <s v="-"/>
    <n v="0"/>
    <m/>
    <m/>
    <m/>
  </r>
  <r>
    <s v="171"/>
    <x v="36"/>
    <x v="2"/>
    <s v="002"/>
    <s v="Z1F0008858"/>
    <s v="0532"/>
    <s v="FC"/>
    <s v="00077807-00077906"/>
    <s v=""/>
    <s v=""/>
    <s v=""/>
    <s v=""/>
    <n v="0"/>
    <s v=""/>
    <s v="VENTAS NO CONTRIBUYENTES"/>
    <s v=""/>
    <n v="38653783.526900008"/>
    <n v="0"/>
    <n v="35826755.623700008"/>
    <n v="0"/>
    <s v="-"/>
    <n v="0"/>
    <n v="2437093.02"/>
    <s v="-"/>
    <n v="389934.88319999998"/>
    <n v="0"/>
    <s v="-"/>
    <n v="0"/>
    <m/>
    <m/>
    <m/>
  </r>
  <r>
    <s v="172"/>
    <x v="36"/>
    <x v="2"/>
    <s v="003"/>
    <s v="Z1F0008965"/>
    <s v="0526"/>
    <s v="FC"/>
    <s v="00076892-00076963"/>
    <s v=""/>
    <s v=""/>
    <s v=""/>
    <s v=""/>
    <n v="0"/>
    <s v=""/>
    <s v="VENTAS NO CONTRIBUYENTES"/>
    <s v=""/>
    <n v="27279997.4168"/>
    <n v="0"/>
    <n v="24799165.768600002"/>
    <n v="0"/>
    <s v="-"/>
    <n v="0"/>
    <n v="2138647.9726"/>
    <s v="-"/>
    <n v="342183.67559999996"/>
    <n v="0"/>
    <s v="-"/>
    <n v="0"/>
    <m/>
    <m/>
    <m/>
  </r>
  <r>
    <s v="173"/>
    <x v="36"/>
    <x v="0"/>
    <s v="011"/>
    <s v="Z1F0004616"/>
    <s v="0406"/>
    <s v="FC"/>
    <s v="00061491-00061566"/>
    <s v=""/>
    <s v=""/>
    <s v=""/>
    <s v=""/>
    <n v="0"/>
    <s v=""/>
    <s v="VENTAS NO CONTRIBUYENTES"/>
    <s v=""/>
    <n v="29746486.941200003"/>
    <n v="0"/>
    <n v="28170320.933200002"/>
    <n v="0"/>
    <s v="-"/>
    <n v="0"/>
    <n v="1358763.8"/>
    <s v="-"/>
    <n v="217402.20799999998"/>
    <n v="0"/>
    <s v="-"/>
    <n v="0"/>
    <m/>
    <m/>
    <m/>
  </r>
  <r>
    <s v="174"/>
    <x v="36"/>
    <x v="0"/>
    <s v="013"/>
    <s v="Z1B8050578"/>
    <s v="1315"/>
    <s v="FC"/>
    <s v="00129208"/>
    <s v=""/>
    <s v=""/>
    <s v=""/>
    <s v=""/>
    <n v="0"/>
    <s v=""/>
    <s v="SHOW DE LOS ARTISTA"/>
    <s v="J- 40440459-7 "/>
    <n v="597750"/>
    <n v="0"/>
    <n v="597750"/>
    <n v="0"/>
    <s v="-"/>
    <n v="0"/>
    <n v="0"/>
    <s v="-"/>
    <n v="0"/>
    <n v="0"/>
    <s v="-"/>
    <n v="0"/>
    <m/>
    <m/>
    <m/>
  </r>
  <r>
    <s v="175"/>
    <x v="36"/>
    <x v="0"/>
    <s v="013"/>
    <s v="Z1B8050578"/>
    <s v="1315"/>
    <s v="FC"/>
    <s v="00129209-00129257"/>
    <s v=""/>
    <s v=""/>
    <s v=""/>
    <s v=""/>
    <n v="0"/>
    <s v=""/>
    <s v="VENTAS NO CONTRIBUYENTES"/>
    <s v=""/>
    <n v="17150272.009599999"/>
    <n v="0"/>
    <n v="15546453.619999999"/>
    <n v="0"/>
    <s v="-"/>
    <n v="0"/>
    <n v="1382602.06"/>
    <s v="-"/>
    <n v="221216.3296"/>
    <n v="0"/>
    <s v="-"/>
    <n v="0"/>
    <m/>
    <m/>
    <m/>
  </r>
  <r>
    <s v="176"/>
    <x v="37"/>
    <x v="2"/>
    <s v="002"/>
    <s v="Z1F0008858"/>
    <s v="0533"/>
    <s v="FC"/>
    <s v="00077907-00077996"/>
    <s v=""/>
    <s v=""/>
    <s v=""/>
    <s v=""/>
    <n v="0"/>
    <s v=""/>
    <s v="VENTAS NO CONTRIBUYENTES"/>
    <s v=""/>
    <n v="39132415.72200001"/>
    <n v="0"/>
    <n v="37258263.580800004"/>
    <n v="0"/>
    <s v="-"/>
    <n v="0"/>
    <n v="1615648.3976"/>
    <s v="16"/>
    <n v="258503.74359999999"/>
    <n v="0"/>
    <s v="-"/>
    <n v="0"/>
    <m/>
    <m/>
    <m/>
  </r>
  <r>
    <s v="177"/>
    <x v="37"/>
    <x v="2"/>
    <s v="002"/>
    <s v="Z1F0008858"/>
    <s v="0533"/>
    <s v="NC"/>
    <s v=""/>
    <s v="00000087"/>
    <s v=""/>
    <s v="00077956"/>
    <s v="13/5/2020"/>
    <n v="292500"/>
    <s v="VEN"/>
    <s v="DEEORYELIO TOUR"/>
    <s v="V20114234 "/>
    <n v="-292500"/>
    <n v="0"/>
    <n v="-292500"/>
    <n v="0"/>
    <s v="-"/>
    <n v="0"/>
    <n v="0"/>
    <s v="-"/>
    <n v="0"/>
    <n v="0"/>
    <s v="-"/>
    <n v="0"/>
    <m/>
    <m/>
    <m/>
  </r>
  <r>
    <s v="178"/>
    <x v="37"/>
    <x v="2"/>
    <s v="003"/>
    <s v="Z1F0008965"/>
    <s v="0527"/>
    <s v="FC"/>
    <s v="00076964-00077067"/>
    <s v=""/>
    <s v=""/>
    <s v=""/>
    <s v=""/>
    <n v="0"/>
    <s v=""/>
    <s v="VENTAS NO CONTRIBUYENTES"/>
    <s v=""/>
    <n v="42912515.1778"/>
    <n v="0"/>
    <n v="41085943.561399996"/>
    <n v="0"/>
    <s v="-"/>
    <n v="0"/>
    <n v="1574630.7038"/>
    <s v="-"/>
    <n v="251940.91259999998"/>
    <n v="0"/>
    <s v="-"/>
    <n v="0"/>
    <m/>
    <m/>
    <m/>
  </r>
  <r>
    <s v="179"/>
    <x v="37"/>
    <x v="0"/>
    <s v="011"/>
    <s v="Z1F0004616"/>
    <s v="0407"/>
    <s v="FC"/>
    <s v="00061567-00061638"/>
    <s v=""/>
    <s v=""/>
    <s v=""/>
    <s v=""/>
    <n v="0"/>
    <s v=""/>
    <s v="VENTAS NO CONTRIBUYENTES"/>
    <s v=""/>
    <n v="32117859.453199998"/>
    <n v="0"/>
    <n v="32117859.453199998"/>
    <n v="0"/>
    <s v="-"/>
    <n v="0"/>
    <n v="0"/>
    <s v="-"/>
    <n v="0"/>
    <n v="0"/>
    <s v="-"/>
    <n v="0"/>
    <m/>
    <m/>
    <m/>
  </r>
  <r>
    <s v="180"/>
    <x v="37"/>
    <x v="0"/>
    <s v="011"/>
    <s v="Z1F0004616"/>
    <s v="0407"/>
    <s v="NC"/>
    <s v=""/>
    <s v="00000069"/>
    <s v=""/>
    <s v="00061561"/>
    <s v="30/10/2019"/>
    <n v="881982.58"/>
    <s v="VEN"/>
    <s v="ANDRES ULLOA"/>
    <s v="V20267543 "/>
    <n v="-106704"/>
    <n v="0"/>
    <n v="-106704"/>
    <n v="0"/>
    <s v="-"/>
    <n v="0"/>
    <n v="0"/>
    <s v="-"/>
    <n v="0"/>
    <n v="0"/>
    <s v="-"/>
    <n v="0"/>
    <m/>
    <m/>
    <m/>
  </r>
  <r>
    <s v="181"/>
    <x v="37"/>
    <x v="0"/>
    <s v="013"/>
    <s v="Z1B8050578"/>
    <s v="1316"/>
    <s v="FC"/>
    <s v="0-00129326"/>
    <s v=""/>
    <s v=""/>
    <s v=""/>
    <s v=""/>
    <n v="0"/>
    <s v=""/>
    <s v="VENTAS NO CONTRIBUYENTES"/>
    <s v=""/>
    <n v="27311444.139200002"/>
    <n v="0"/>
    <n v="27069004.139200002"/>
    <n v="0"/>
    <s v="-"/>
    <n v="0"/>
    <n v="209000"/>
    <s v="-"/>
    <n v="33440"/>
    <n v="0"/>
    <s v="-"/>
    <n v="0"/>
    <m/>
    <m/>
    <m/>
  </r>
  <r>
    <s v="182"/>
    <x v="38"/>
    <x v="2"/>
    <s v="002"/>
    <s v="Z1F0008858"/>
    <s v="0534"/>
    <s v="FC"/>
    <s v="00077997-00078087"/>
    <s v=""/>
    <s v=""/>
    <s v=""/>
    <s v=""/>
    <n v="0"/>
    <s v=""/>
    <s v="VENTAS NO CONTRIBUYENTES"/>
    <s v=""/>
    <n v="38592454.81825"/>
    <n v="0"/>
    <n v="36496162.778650001"/>
    <n v="0"/>
    <s v="-"/>
    <n v="0"/>
    <n v="1807148.3099999998"/>
    <s v="-"/>
    <n v="289143.72960000002"/>
    <n v="0"/>
    <s v="-"/>
    <n v="0"/>
    <m/>
    <m/>
    <m/>
  </r>
  <r>
    <s v="183"/>
    <x v="38"/>
    <x v="2"/>
    <s v="003"/>
    <s v="Z1F0008965"/>
    <s v="0528"/>
    <s v="FC"/>
    <s v="00077068-00077119"/>
    <s v=""/>
    <s v=""/>
    <s v=""/>
    <s v=""/>
    <n v="0"/>
    <s v=""/>
    <s v="VENTAS NO CONTRIBUYENTES"/>
    <s v=""/>
    <n v="17174154.721000001"/>
    <n v="0"/>
    <n v="15755959.5198"/>
    <n v="0"/>
    <s v="-"/>
    <n v="0"/>
    <n v="1222582.07"/>
    <s v="-"/>
    <n v="195613.1312"/>
    <n v="0"/>
    <s v="-"/>
    <n v="0"/>
    <m/>
    <m/>
    <m/>
  </r>
  <r>
    <s v="184"/>
    <x v="38"/>
    <x v="0"/>
    <s v="011"/>
    <s v="Z1F0004616"/>
    <s v="0408"/>
    <s v="FC"/>
    <s v="00061639-00061707"/>
    <s v=""/>
    <s v=""/>
    <s v=""/>
    <s v=""/>
    <n v="0"/>
    <s v=""/>
    <s v="VENTAS NO CONTRIBUYENTES"/>
    <s v=""/>
    <n v="26819162.876399998"/>
    <n v="0"/>
    <n v="25849980.707199998"/>
    <n v="0"/>
    <s v="-"/>
    <n v="0"/>
    <n v="835501.87000000011"/>
    <s v="16"/>
    <n v="133680.29920000001"/>
    <n v="0"/>
    <s v="-"/>
    <n v="0"/>
    <m/>
    <m/>
    <m/>
  </r>
  <r>
    <s v="185"/>
    <x v="38"/>
    <x v="0"/>
    <s v="013"/>
    <s v="Z1B8050578"/>
    <s v="1317"/>
    <s v="FC"/>
    <s v="00129327-00129359"/>
    <s v=""/>
    <s v=""/>
    <s v=""/>
    <s v=""/>
    <n v="0"/>
    <s v=""/>
    <s v="VENTAS NO CONTRIBUYENTES"/>
    <s v=""/>
    <n v="16539920.1348"/>
    <n v="0"/>
    <n v="14626848.1348"/>
    <n v="0"/>
    <s v="-"/>
    <n v="0"/>
    <n v="1649200"/>
    <s v="16"/>
    <n v="263872"/>
    <n v="0"/>
    <s v="-"/>
    <n v="0"/>
    <m/>
    <m/>
    <m/>
  </r>
  <r>
    <s v="186"/>
    <x v="39"/>
    <x v="2"/>
    <s v="002"/>
    <s v="Z1F0008858"/>
    <s v="0535"/>
    <s v="FC"/>
    <s v="00078088-00078162"/>
    <s v=""/>
    <s v=""/>
    <s v=""/>
    <s v=""/>
    <n v="0"/>
    <s v=""/>
    <s v="VENTAS NO CONTRIBUYENTES"/>
    <s v=""/>
    <n v="26770068.140200004"/>
    <n v="0"/>
    <n v="25910508.140200004"/>
    <n v="0"/>
    <s v="-"/>
    <n v="0"/>
    <n v="741000"/>
    <s v="-"/>
    <n v="118560"/>
    <n v="0"/>
    <s v="-"/>
    <n v="0"/>
    <m/>
    <m/>
    <m/>
  </r>
  <r>
    <s v="187"/>
    <x v="39"/>
    <x v="2"/>
    <s v="003"/>
    <s v="Z1F0008965"/>
    <s v="0528"/>
    <s v="FC"/>
    <s v="00077120-00077177"/>
    <s v=""/>
    <s v=""/>
    <s v=""/>
    <s v=""/>
    <n v="0"/>
    <s v=""/>
    <s v="VENTAS NO CONTRIBUYENTES"/>
    <s v=""/>
    <n v="28544934.576949995"/>
    <n v="0"/>
    <n v="25978223.572949998"/>
    <n v="0"/>
    <s v="-"/>
    <n v="0"/>
    <n v="2212681.9"/>
    <s v="16"/>
    <n v="354029.10399999999"/>
    <n v="0"/>
    <s v="-"/>
    <n v="0"/>
    <m/>
    <m/>
    <m/>
  </r>
  <r>
    <s v="188"/>
    <x v="39"/>
    <x v="2"/>
    <s v="003"/>
    <s v="Z1F0008965"/>
    <s v="0528"/>
    <s v="NC"/>
    <s v=""/>
    <s v="00000084"/>
    <s v=""/>
    <s v="00077049"/>
    <s v="13/5/2020"/>
    <n v="551064"/>
    <s v="VEN"/>
    <s v="JULIANNY GODOY"/>
    <s v="V24524708 "/>
    <n v="-202464"/>
    <n v="0"/>
    <n v="-202464"/>
    <n v="0"/>
    <s v="-"/>
    <n v="0"/>
    <n v="0"/>
    <s v="-"/>
    <n v="0"/>
    <n v="0"/>
    <s v="-"/>
    <n v="0"/>
    <m/>
    <m/>
    <m/>
  </r>
  <r>
    <s v="189"/>
    <x v="39"/>
    <x v="0"/>
    <s v="011"/>
    <s v="Z1F0004616"/>
    <s v="0409"/>
    <s v="FC"/>
    <s v="00061708-00061746"/>
    <s v=""/>
    <s v=""/>
    <s v=""/>
    <s v=""/>
    <n v="0"/>
    <s v=""/>
    <s v="VENTAS NO CONTRIBUYENTES"/>
    <s v=""/>
    <n v="12458052.457600001"/>
    <n v="0"/>
    <n v="11422172.457600001"/>
    <n v="0"/>
    <s v="-"/>
    <n v="0"/>
    <n v="893000"/>
    <s v="-"/>
    <n v="142880"/>
    <n v="0"/>
    <s v="-"/>
    <n v="0"/>
    <m/>
    <m/>
    <m/>
  </r>
  <r>
    <s v="190"/>
    <x v="39"/>
    <x v="0"/>
    <s v="011"/>
    <s v="Z1F0004616"/>
    <s v="0409"/>
    <s v="FC"/>
    <s v="00061747"/>
    <s v=""/>
    <s v=""/>
    <s v=""/>
    <s v=""/>
    <n v="0"/>
    <s v=""/>
    <s v="MARIBE ORTEGA"/>
    <s v="V157140596 "/>
    <n v="556710"/>
    <n v="0"/>
    <n v="193050"/>
    <n v="313500"/>
    <s v="16"/>
    <n v="50160"/>
    <n v="0"/>
    <s v="-"/>
    <n v="0"/>
    <n v="0"/>
    <s v="-"/>
    <n v="0"/>
    <m/>
    <m/>
    <m/>
  </r>
  <r>
    <s v="191"/>
    <x v="39"/>
    <x v="0"/>
    <s v="011"/>
    <s v="Z1F0004616"/>
    <s v="0409"/>
    <s v="FC"/>
    <s v="00061748-00061801"/>
    <s v=""/>
    <s v=""/>
    <s v=""/>
    <s v=""/>
    <n v="0"/>
    <s v=""/>
    <s v="VENTAS NO CONTRIBUYENTES"/>
    <s v=""/>
    <n v="24650660.393450003"/>
    <n v="0"/>
    <n v="23775672.393450003"/>
    <n v="0"/>
    <s v="-"/>
    <n v="0"/>
    <n v="754300"/>
    <s v="-"/>
    <n v="120688"/>
    <n v="0"/>
    <s v="-"/>
    <n v="0"/>
    <m/>
    <m/>
    <m/>
  </r>
  <r>
    <s v="192"/>
    <x v="39"/>
    <x v="0"/>
    <s v="013"/>
    <s v="Z1B8050578"/>
    <s v="1318"/>
    <s v="FC"/>
    <s v="00129360-00129386"/>
    <s v=""/>
    <s v=""/>
    <s v=""/>
    <s v=""/>
    <n v="0"/>
    <s v=""/>
    <s v="VENTAS NO CONTRIBUYENTES"/>
    <s v=""/>
    <n v="12728195.475950001"/>
    <n v="0"/>
    <n v="11173188.958350001"/>
    <n v="0"/>
    <s v="-"/>
    <n v="0"/>
    <n v="1340522.8599999999"/>
    <s v="-"/>
    <n v="214483.65759999998"/>
    <n v="0"/>
    <s v="-"/>
    <n v="0"/>
    <m/>
    <m/>
    <m/>
  </r>
  <r>
    <s v="193"/>
    <x v="40"/>
    <x v="2"/>
    <s v="002"/>
    <s v="Z1F0008858"/>
    <s v="0536"/>
    <s v="FC"/>
    <s v="00078163-00078251"/>
    <s v=""/>
    <s v=""/>
    <s v=""/>
    <s v=""/>
    <n v="0"/>
    <s v=""/>
    <s v="VENTAS NO CONTRIBUYENTES"/>
    <s v=""/>
    <n v="50894738.373799995"/>
    <n v="0"/>
    <n v="46631320.298199996"/>
    <n v="0"/>
    <s v="-"/>
    <n v="0"/>
    <n v="3675360.41"/>
    <s v="16"/>
    <n v="588057.66560000007"/>
    <n v="0"/>
    <s v="-"/>
    <n v="0"/>
    <m/>
    <m/>
    <m/>
  </r>
  <r>
    <s v="194"/>
    <x v="40"/>
    <x v="2"/>
    <s v="003"/>
    <s v="Z1F0008965"/>
    <s v="0530"/>
    <s v="FC"/>
    <s v="00077178-00077287"/>
    <s v=""/>
    <s v=""/>
    <s v=""/>
    <s v=""/>
    <n v="0"/>
    <s v=""/>
    <s v="VENTAS NO CONTRIBUYENTES"/>
    <s v=""/>
    <n v="44506375.207550004"/>
    <n v="0"/>
    <n v="40763745.685950004"/>
    <n v="0"/>
    <s v="-"/>
    <n v="0"/>
    <n v="3226404.76"/>
    <s v="-"/>
    <n v="516224.76159999997"/>
    <n v="0"/>
    <s v="-"/>
    <n v="0"/>
    <m/>
    <m/>
    <m/>
  </r>
  <r>
    <s v="195"/>
    <x v="40"/>
    <x v="0"/>
    <s v="011"/>
    <s v="Z1F0004616"/>
    <s v="0410"/>
    <s v="FC"/>
    <s v="00061802-00061899"/>
    <s v=""/>
    <s v=""/>
    <s v=""/>
    <s v=""/>
    <n v="0"/>
    <s v=""/>
    <s v="VENTAS NO CONTRIBUYENTES"/>
    <s v=""/>
    <n v="37803937.312150002"/>
    <n v="0"/>
    <n v="35675829.546550006"/>
    <n v="0"/>
    <s v="-"/>
    <n v="0"/>
    <n v="1834575.66"/>
    <s v="-"/>
    <n v="293532.10560000001"/>
    <n v="0"/>
    <s v="-"/>
    <n v="0"/>
    <m/>
    <m/>
    <m/>
  </r>
  <r>
    <s v="196"/>
    <x v="40"/>
    <x v="0"/>
    <s v="013"/>
    <s v="Z1B8050578"/>
    <s v="1319"/>
    <s v="FC"/>
    <s v="00129387-00129439"/>
    <s v=""/>
    <s v=""/>
    <s v=""/>
    <s v=""/>
    <n v="0"/>
    <s v=""/>
    <s v="VENTAS NO CONTRIBUYENTES"/>
    <s v=""/>
    <n v="24350977.536599997"/>
    <n v="0"/>
    <n v="21026162.510599997"/>
    <n v="0"/>
    <s v="-"/>
    <n v="0"/>
    <n v="2866219.85"/>
    <s v="16"/>
    <n v="458595.17599999998"/>
    <n v="0"/>
    <s v="-"/>
    <n v="0"/>
    <m/>
    <m/>
    <m/>
  </r>
  <r>
    <s v="197"/>
    <x v="41"/>
    <x v="2"/>
    <s v="002"/>
    <s v="Z1F0008858"/>
    <s v="0537"/>
    <s v="FC"/>
    <s v="00078252-00078286"/>
    <s v=""/>
    <s v=""/>
    <s v=""/>
    <s v=""/>
    <n v="0"/>
    <s v=""/>
    <s v="VENTAS NO CONTRIBUYENTES"/>
    <s v=""/>
    <n v="12228129.467600003"/>
    <n v="0"/>
    <n v="11150293.742000002"/>
    <n v="0"/>
    <s v="-"/>
    <n v="0"/>
    <n v="929168.72900000005"/>
    <s v="-"/>
    <n v="148666.99660000001"/>
    <n v="0"/>
    <s v="-"/>
    <n v="0"/>
    <m/>
    <m/>
    <m/>
  </r>
  <r>
    <s v="198"/>
    <x v="41"/>
    <x v="2"/>
    <s v="002"/>
    <s v="Z1F0008858"/>
    <s v="0537"/>
    <s v="NC"/>
    <s v=""/>
    <s v="00000088"/>
    <s v=""/>
    <s v="00078263"/>
    <s v="17/5/2020"/>
    <n v="346107.73"/>
    <s v="VEN"/>
    <s v="ZULAY SANZ"/>
    <s v="V22762368"/>
    <n v="-346107.7268"/>
    <n v="0"/>
    <n v="0"/>
    <n v="0"/>
    <s v="-"/>
    <n v="0"/>
    <n v="-298368.73"/>
    <s v="16"/>
    <n v="-47738.996800000001"/>
    <n v="0"/>
    <s v="-"/>
    <n v="0"/>
    <m/>
    <m/>
    <m/>
  </r>
  <r>
    <s v="199"/>
    <x v="41"/>
    <x v="2"/>
    <s v="003"/>
    <s v="Z1F0008965"/>
    <s v="0531"/>
    <s v="FC"/>
    <s v="00077288-00077317"/>
    <s v=""/>
    <s v=""/>
    <s v=""/>
    <s v=""/>
    <n v="0"/>
    <s v=""/>
    <s v="VENTAS NO CONTRIBUYENTES"/>
    <s v=""/>
    <n v="9964106.4408"/>
    <n v="0"/>
    <n v="9585967.4367999993"/>
    <n v="0"/>
    <s v="-"/>
    <n v="0"/>
    <n v="325981.90000000002"/>
    <s v="-"/>
    <n v="52157.103999999999"/>
    <n v="0"/>
    <s v="-"/>
    <n v="0"/>
    <m/>
    <m/>
    <m/>
  </r>
  <r>
    <s v="200"/>
    <x v="41"/>
    <x v="0"/>
    <s v="011"/>
    <s v="Z1F0004616"/>
    <s v="0411"/>
    <s v="FC"/>
    <s v="00061900-00061953"/>
    <s v=""/>
    <s v=""/>
    <s v=""/>
    <s v=""/>
    <n v="0"/>
    <s v=""/>
    <s v="VENTAS NO CONTRIBUYENTES"/>
    <s v=""/>
    <n v="16763158.665000001"/>
    <n v="0"/>
    <n v="14764130.665000001"/>
    <n v="0"/>
    <s v="-"/>
    <n v="0"/>
    <n v="1723300"/>
    <s v="16"/>
    <n v="275728"/>
    <n v="0"/>
    <s v="-"/>
    <n v="0"/>
    <m/>
    <m/>
    <m/>
  </r>
  <r>
    <s v="201"/>
    <x v="41"/>
    <x v="0"/>
    <s v="013"/>
    <s v="Z1B8050578"/>
    <s v="1320"/>
    <s v="FC"/>
    <s v="00129440-00129452"/>
    <s v=""/>
    <s v=""/>
    <s v=""/>
    <s v=""/>
    <n v="0"/>
    <s v=""/>
    <s v="VENTAS NO CONTRIBUYENTES"/>
    <s v=""/>
    <n v="3258411.5136000002"/>
    <n v="0"/>
    <n v="1466628"/>
    <n v="0"/>
    <s v="-"/>
    <n v="0"/>
    <n v="1544640.96"/>
    <s v="16"/>
    <n v="247142.55359999998"/>
    <n v="0"/>
    <s v="-"/>
    <n v="0"/>
    <m/>
    <m/>
    <m/>
  </r>
  <r>
    <s v="1"/>
    <x v="42"/>
    <x v="0"/>
    <s v="001"/>
    <s v="Z1F0000700"/>
    <s v="1177"/>
    <s v="FC"/>
    <s v="00096892-00096912"/>
    <m/>
    <s v=""/>
    <s v=""/>
    <s v=""/>
    <n v="0"/>
    <s v=""/>
    <s v="VENTAS NO CONTRIBUYENTES"/>
    <s v=""/>
    <n v="151214903.3168"/>
    <n v="0"/>
    <n v="90798901.450000003"/>
    <n v="0"/>
    <s v="0"/>
    <n v="0"/>
    <n v="52082760.229999997"/>
    <s v="-"/>
    <n v="8333241.6367999995"/>
    <n v="0"/>
    <s v="-"/>
    <n v="0"/>
    <n v="0"/>
    <s v="-"/>
    <n v="0"/>
  </r>
  <r>
    <s v="2"/>
    <x v="42"/>
    <x v="1"/>
    <s v="001"/>
    <s v="Z1F0017854"/>
    <s v="0091"/>
    <s v="FC"/>
    <s v="001004686-001004701"/>
    <s v=""/>
    <s v=""/>
    <s v=""/>
    <s v=""/>
    <n v="0"/>
    <s v=""/>
    <s v="VENTAS NO CONTRIBUYENTES"/>
    <s v=""/>
    <n v="33036652.668949999"/>
    <n v="0"/>
    <n v="23616116.279350001"/>
    <n v="0"/>
    <s v="-"/>
    <n v="0"/>
    <n v="8121152.0599999996"/>
    <s v="16"/>
    <n v="1299384.3296000001"/>
    <n v="0"/>
    <s v="-"/>
    <n v="0"/>
    <n v="0"/>
    <s v="-"/>
    <n v="0"/>
  </r>
  <r>
    <s v="3"/>
    <x v="42"/>
    <x v="1"/>
    <s v="001"/>
    <s v="Z1F0017854"/>
    <s v="0091"/>
    <s v="FC"/>
    <s v="001004702"/>
    <s v=""/>
    <s v=""/>
    <s v=""/>
    <s v=""/>
    <n v="0"/>
    <s v=""/>
    <s v="FARMACIA SAN CHARBEL C.A"/>
    <s v="J308580538"/>
    <n v="429780"/>
    <n v="0"/>
    <n v="429780"/>
    <n v="0"/>
    <s v="-"/>
    <n v="0"/>
    <n v="0"/>
    <s v="-"/>
    <n v="0"/>
    <n v="0"/>
    <s v="-"/>
    <n v="0"/>
    <n v="0"/>
    <s v="-"/>
    <n v="0"/>
  </r>
  <r>
    <s v="4"/>
    <x v="42"/>
    <x v="1"/>
    <s v="001"/>
    <s v="Z1F0017854"/>
    <s v="0091"/>
    <s v="FC"/>
    <s v="001004703-001004710"/>
    <s v=""/>
    <s v=""/>
    <s v=""/>
    <s v=""/>
    <n v="0"/>
    <s v=""/>
    <s v="VENTAS NO CONTRIBUYENTES"/>
    <s v=""/>
    <n v="7095653.39695"/>
    <n v="0"/>
    <n v="5651680.26975"/>
    <n v="0"/>
    <s v="-"/>
    <n v="0"/>
    <n v="1244804.42"/>
    <s v="16"/>
    <n v="199168.7072"/>
    <n v="0"/>
    <s v="-"/>
    <n v="0"/>
    <n v="0"/>
    <s v="-"/>
    <n v="0"/>
  </r>
  <r>
    <s v="5"/>
    <x v="42"/>
    <x v="0"/>
    <s v="002"/>
    <s v="Z1B8050002"/>
    <s v="1512"/>
    <s v="FC"/>
    <s v="00152533-00152556"/>
    <m/>
    <s v=""/>
    <s v=""/>
    <s v=""/>
    <n v="0"/>
    <s v=""/>
    <s v="VENTAS NO CONTRIBUYENTES"/>
    <s v=""/>
    <n v="29066886.089599997"/>
    <n v="0"/>
    <n v="21774947.09"/>
    <n v="0"/>
    <s v="-"/>
    <n v="0"/>
    <n v="6286154.3099999996"/>
    <m/>
    <n v="1005784.6895999999"/>
    <n v="0"/>
    <s v="-"/>
    <n v="0"/>
    <n v="0"/>
    <s v="-"/>
    <n v="0"/>
  </r>
  <r>
    <s v="6"/>
    <x v="42"/>
    <x v="0"/>
    <s v="002"/>
    <s v="Z1B8050149"/>
    <s v="1439"/>
    <s v="FC"/>
    <s v="00189066-00189113"/>
    <m/>
    <s v=""/>
    <s v=""/>
    <s v=""/>
    <n v="0"/>
    <s v=""/>
    <s v="VENTAS NO CONTRIBUYENTES"/>
    <s v=""/>
    <n v="21187127.359999999"/>
    <n v="0"/>
    <n v="21187127.359999999"/>
    <n v="0"/>
    <s v="-"/>
    <n v="0"/>
    <n v="0"/>
    <m/>
    <n v="0"/>
    <n v="0"/>
    <s v="-"/>
    <n v="0"/>
    <n v="0"/>
    <s v="-"/>
    <n v="0"/>
  </r>
  <r>
    <s v="7"/>
    <x v="42"/>
    <x v="2"/>
    <s v="002"/>
    <s v="Z1F0008858"/>
    <s v="0538"/>
    <s v="FC"/>
    <s v="00078287-00078351"/>
    <s v=""/>
    <s v=""/>
    <s v=""/>
    <s v=""/>
    <n v="0"/>
    <s v=""/>
    <s v="VENTAS NO CONTRIBUYENTES"/>
    <s v=""/>
    <n v="27226222.964889996"/>
    <n v="0"/>
    <n v="25839827.239249997"/>
    <n v="0"/>
    <s v="-"/>
    <n v="0"/>
    <n v="1195168.7290000001"/>
    <s v="-"/>
    <n v="191226.99664"/>
    <n v="0"/>
    <s v="-"/>
    <n v="0"/>
    <n v="0"/>
    <s v="-"/>
    <n v="0"/>
  </r>
  <r>
    <s v="8"/>
    <x v="42"/>
    <x v="1"/>
    <s v="002"/>
    <s v="Z1F0017966"/>
    <s v="0092"/>
    <s v="FC"/>
    <s v="002001985"/>
    <m/>
    <m/>
    <m/>
    <m/>
    <n v="0"/>
    <m/>
    <s v="CAJA SIN ACTIVIDAD"/>
    <m/>
    <n v="0"/>
    <n v="0"/>
    <n v="0"/>
    <n v="0"/>
    <n v="0"/>
    <n v="0"/>
    <n v="0"/>
    <s v="0"/>
    <n v="0"/>
    <m/>
    <m/>
    <n v="0"/>
    <n v="0"/>
    <s v="0"/>
    <n v="0"/>
  </r>
  <r>
    <s v="9"/>
    <x v="42"/>
    <x v="0"/>
    <s v="003"/>
    <s v="Z1B8051199"/>
    <s v="1599"/>
    <s v="FC"/>
    <s v="00174146-00174174"/>
    <m/>
    <s v=""/>
    <s v=""/>
    <s v=""/>
    <n v="0"/>
    <s v=""/>
    <s v="VENTAS NO CONTRIBUYENTES"/>
    <s v=""/>
    <n v="43192157.6008"/>
    <n v="0"/>
    <n v="36556840.289999999"/>
    <n v="0"/>
    <s v="-"/>
    <n v="0"/>
    <n v="5720101.1299999999"/>
    <m/>
    <n v="915216.18079999997"/>
    <n v="0"/>
    <s v="-"/>
    <n v="0"/>
    <n v="0"/>
    <s v="-"/>
    <n v="0"/>
  </r>
  <r>
    <s v="10"/>
    <x v="42"/>
    <x v="2"/>
    <s v="003"/>
    <s v="Z1F0008965"/>
    <s v="0532"/>
    <s v="FC"/>
    <s v="00077318-00077367"/>
    <s v=""/>
    <s v=""/>
    <s v=""/>
    <s v=""/>
    <n v="0"/>
    <s v=""/>
    <s v="VENTAS NO CONTRIBUYENTES"/>
    <s v=""/>
    <n v="22083023.224029999"/>
    <n v="0"/>
    <n v="17793879.772749998"/>
    <n v="0"/>
    <s v="-"/>
    <n v="0"/>
    <n v="3697537.4580000001"/>
    <s v="16"/>
    <n v="591605.99328000005"/>
    <n v="0"/>
    <s v="-"/>
    <n v="0"/>
    <n v="0"/>
    <s v="-"/>
    <n v="0"/>
  </r>
  <r>
    <s v="11"/>
    <x v="42"/>
    <x v="1"/>
    <s v="003"/>
    <s v="Z1F0017848"/>
    <s v="0089"/>
    <s v="FC"/>
    <s v="003003880-003003902"/>
    <s v=""/>
    <s v=""/>
    <s v=""/>
    <s v=""/>
    <n v="0"/>
    <s v=""/>
    <s v="VENTAS NO CONTRIBUYENTES"/>
    <s v=""/>
    <n v="31207117.809449997"/>
    <n v="0"/>
    <n v="22853417.156649999"/>
    <n v="0"/>
    <s v="-"/>
    <n v="0"/>
    <n v="7201466.0800000001"/>
    <s v="-"/>
    <n v="1152234.5728"/>
    <n v="0"/>
    <s v="-"/>
    <n v="0"/>
    <n v="0"/>
    <s v="-"/>
    <n v="0"/>
  </r>
  <r>
    <s v="12"/>
    <x v="42"/>
    <x v="1"/>
    <s v="003"/>
    <s v="Z1F0017848"/>
    <s v="0089"/>
    <s v="FC"/>
    <s v="003003903"/>
    <s v=""/>
    <s v=""/>
    <s v=""/>
    <s v=""/>
    <n v="0"/>
    <s v=""/>
    <s v="MOTEL PANORAMA"/>
    <s v="J000532214"/>
    <n v="1447264"/>
    <n v="0"/>
    <n v="772840"/>
    <n v="581400"/>
    <s v="16"/>
    <n v="93024"/>
    <n v="0"/>
    <s v="-"/>
    <n v="0"/>
    <n v="0"/>
    <s v="-"/>
    <n v="0"/>
    <n v="0"/>
    <s v="-"/>
    <n v="0"/>
  </r>
  <r>
    <s v="13"/>
    <x v="42"/>
    <x v="1"/>
    <s v="003"/>
    <s v="Z1F0017848"/>
    <s v="0089"/>
    <s v="FC"/>
    <s v="003003904-003003910"/>
    <s v=""/>
    <s v=""/>
    <s v=""/>
    <s v=""/>
    <n v="0"/>
    <s v=""/>
    <s v="VENTAS NO CONTRIBUYENTES"/>
    <s v=""/>
    <n v="13582589.476549998"/>
    <n v="0"/>
    <n v="9620778.8481499981"/>
    <n v="0"/>
    <s v="-"/>
    <n v="0"/>
    <n v="3415353.99"/>
    <s v="16"/>
    <n v="546456.63840000005"/>
    <n v="0"/>
    <s v="-"/>
    <n v="0"/>
    <n v="0"/>
    <s v="-"/>
    <n v="0"/>
  </r>
  <r>
    <s v="14"/>
    <x v="42"/>
    <x v="0"/>
    <s v="004"/>
    <s v="Z1B8050937"/>
    <s v="1437"/>
    <s v="FC"/>
    <s v="00144372-00144395"/>
    <m/>
    <s v=""/>
    <s v=""/>
    <s v=""/>
    <n v="0"/>
    <s v=""/>
    <s v="VENTAS NO CONTRIBUYENTES"/>
    <s v=""/>
    <n v="27078907.179200001"/>
    <n v="0"/>
    <n v="23395631.25"/>
    <n v="0"/>
    <s v="-"/>
    <n v="0"/>
    <n v="3175237.87"/>
    <m/>
    <n v="508038.05920000002"/>
    <n v="0"/>
    <s v="-"/>
    <n v="0"/>
    <n v="0"/>
    <s v="-"/>
    <n v="0"/>
  </r>
  <r>
    <s v="15"/>
    <x v="42"/>
    <x v="1"/>
    <s v="004"/>
    <s v="Z1F0017963"/>
    <s v="0088"/>
    <s v="FC"/>
    <s v="000002076"/>
    <m/>
    <m/>
    <m/>
    <m/>
    <n v="0"/>
    <m/>
    <s v="CAJA SIN ACTIVIDAD"/>
    <m/>
    <n v="0"/>
    <n v="0"/>
    <n v="0"/>
    <n v="0"/>
    <n v="0"/>
    <n v="0"/>
    <n v="0"/>
    <m/>
    <n v="0"/>
    <m/>
    <m/>
    <n v="0"/>
    <n v="0"/>
    <m/>
    <n v="0"/>
  </r>
  <r>
    <s v="16"/>
    <x v="42"/>
    <x v="0"/>
    <s v="005"/>
    <s v="Z1B8050363"/>
    <s v="1590"/>
    <s v="FC"/>
    <s v="00154480-00154520"/>
    <m/>
    <s v=""/>
    <s v=""/>
    <s v=""/>
    <n v="0"/>
    <s v=""/>
    <s v="VENTAS NO CONTRIBUYENTES"/>
    <s v=""/>
    <n v="45487720.416800007"/>
    <n v="0"/>
    <n v="37583623.700000003"/>
    <n v="0"/>
    <s v="-"/>
    <n v="0"/>
    <n v="6813876.4800000004"/>
    <m/>
    <n v="1090220.2368000001"/>
    <n v="0"/>
    <s v="-"/>
    <n v="0"/>
    <n v="0"/>
    <s v="-"/>
    <n v="0"/>
  </r>
  <r>
    <s v="17"/>
    <x v="42"/>
    <x v="1"/>
    <s v="005"/>
    <s v="Z1F0017998"/>
    <s v="0085"/>
    <s v="FC"/>
    <s v="0002444"/>
    <m/>
    <m/>
    <m/>
    <m/>
    <n v="0"/>
    <m/>
    <s v="CAJA SIN ACTIVIDAD"/>
    <m/>
    <n v="0"/>
    <n v="0"/>
    <n v="0"/>
    <n v="0"/>
    <n v="0"/>
    <n v="0"/>
    <n v="0"/>
    <m/>
    <n v="0"/>
    <m/>
    <m/>
    <n v="0"/>
    <n v="0"/>
    <m/>
    <n v="0"/>
  </r>
  <r>
    <s v="18"/>
    <x v="42"/>
    <x v="0"/>
    <s v="006"/>
    <s v="Z1B8044815"/>
    <n v="1498"/>
    <s v="FC"/>
    <s v="00134428-00134465"/>
    <m/>
    <s v=""/>
    <s v=""/>
    <s v=""/>
    <n v="0"/>
    <s v=""/>
    <s v="VENTAS NO CONTRIBUYENTES"/>
    <s v=""/>
    <n v="36558257.6052"/>
    <n v="0"/>
    <n v="29089160.32"/>
    <n v="0"/>
    <s v="-"/>
    <n v="0"/>
    <n v="6438876.9699999997"/>
    <m/>
    <n v="1030220.3152"/>
    <n v="0"/>
    <s v="-"/>
    <n v="0"/>
    <n v="0"/>
    <s v="-"/>
    <n v="0"/>
  </r>
  <r>
    <s v="19"/>
    <x v="42"/>
    <x v="1"/>
    <s v="006"/>
    <s v="Z1F0017787"/>
    <s v="0064"/>
    <s v="FC"/>
    <s v="00000146-00000162"/>
    <s v=""/>
    <s v=""/>
    <s v=""/>
    <s v=""/>
    <n v="0"/>
    <s v=""/>
    <s v="VENTAS NO CONTRIBUYENTES"/>
    <s v=""/>
    <n v="23310782.021449998"/>
    <n v="0"/>
    <n v="18385494.753449999"/>
    <n v="0"/>
    <s v="-"/>
    <n v="0"/>
    <n v="4245937.3"/>
    <s v="-"/>
    <n v="679349.96799999999"/>
    <n v="0"/>
    <s v="-"/>
    <n v="0"/>
    <n v="0"/>
    <s v="-"/>
    <n v="0"/>
  </r>
  <r>
    <s v="20"/>
    <x v="42"/>
    <x v="0"/>
    <s v="007"/>
    <s v="Z1B8050013"/>
    <s v="1556"/>
    <s v="FC"/>
    <s v="00161939-00161970"/>
    <m/>
    <s v=""/>
    <s v=""/>
    <s v=""/>
    <n v="0"/>
    <s v=""/>
    <s v="VENTAS NO CONTRIBUYENTES"/>
    <s v=""/>
    <n v="54193356.304800004"/>
    <n v="0"/>
    <n v="37887679.68"/>
    <n v="0"/>
    <s v="-"/>
    <n v="0"/>
    <n v="14056617.779999999"/>
    <m/>
    <n v="2249058.8448000001"/>
    <n v="0"/>
    <s v="-"/>
    <n v="0"/>
    <n v="0"/>
    <s v="-"/>
    <n v="0"/>
  </r>
  <r>
    <s v="21"/>
    <x v="42"/>
    <x v="0"/>
    <s v="008"/>
    <s v="Z1B8050003"/>
    <s v="1512"/>
    <s v="FC"/>
    <s v="00161492-00161528"/>
    <m/>
    <s v=""/>
    <s v=""/>
    <s v=""/>
    <n v="0"/>
    <s v=""/>
    <s v="VENTAS NO CONTRIBUYENTES"/>
    <s v=""/>
    <n v="57731312.2848"/>
    <n v="0"/>
    <n v="47504550.119999997"/>
    <n v="0"/>
    <s v="-"/>
    <n v="0"/>
    <n v="8816174.2799999993"/>
    <m/>
    <n v="1410587.8847999999"/>
    <n v="0"/>
    <s v="-"/>
    <n v="0"/>
    <n v="0"/>
    <s v="-"/>
    <n v="0"/>
  </r>
  <r>
    <s v="22"/>
    <x v="42"/>
    <x v="0"/>
    <s v="009"/>
    <s v="Z1B8014458"/>
    <s v="1508"/>
    <s v="FC"/>
    <s v="00167896-00167915"/>
    <m/>
    <s v=""/>
    <s v=""/>
    <s v=""/>
    <n v="0"/>
    <s v=""/>
    <s v="VENTAS NO CONTRIBUYENTES"/>
    <s v=""/>
    <n v="33711734.409199998"/>
    <n v="0"/>
    <n v="27303947.629999999"/>
    <n v="0"/>
    <s v="-"/>
    <n v="0"/>
    <n v="5523954.1200000001"/>
    <m/>
    <n v="883832.65919999999"/>
    <n v="0"/>
    <s v="-"/>
    <n v="0"/>
    <n v="0"/>
    <s v="-"/>
    <n v="0"/>
  </r>
  <r>
    <s v="23"/>
    <x v="42"/>
    <x v="0"/>
    <s v="010"/>
    <s v="Z1F0000341"/>
    <s v="1031"/>
    <s v="FC"/>
    <s v="00067506-00067518"/>
    <m/>
    <s v=""/>
    <s v=""/>
    <s v=""/>
    <n v="0"/>
    <s v=""/>
    <s v="VENTAS NO CONTRIBUYENTES"/>
    <s v=""/>
    <n v="15335311.441200001"/>
    <n v="0"/>
    <n v="13346280.24"/>
    <n v="0"/>
    <s v="-"/>
    <n v="0"/>
    <n v="1714682.07"/>
    <m/>
    <n v="274349.1312"/>
    <n v="0"/>
    <s v="-"/>
    <n v="0"/>
    <n v="0"/>
    <s v="-"/>
    <n v="0"/>
  </r>
  <r>
    <s v="24"/>
    <x v="42"/>
    <x v="0"/>
    <s v="011"/>
    <s v="Z1F0004616"/>
    <s v="0412"/>
    <s v="FC"/>
    <s v="00061954-00062024"/>
    <s v=""/>
    <s v=""/>
    <s v=""/>
    <s v=""/>
    <n v="0"/>
    <s v=""/>
    <s v="VENTAS NO CONTRIBUYENTES"/>
    <s v=""/>
    <n v="31151289.31349"/>
    <n v="0"/>
    <n v="25394124.06625"/>
    <n v="0"/>
    <s v="-"/>
    <n v="0"/>
    <n v="4963073.4890000001"/>
    <s v="-"/>
    <n v="794091.75824"/>
    <n v="0"/>
    <s v="-"/>
    <n v="0"/>
    <n v="0"/>
    <s v="-"/>
    <n v="0"/>
  </r>
  <r>
    <s v="25"/>
    <x v="42"/>
    <x v="0"/>
    <s v="012"/>
    <s v="Z1B8038506"/>
    <s v="1362"/>
    <s v="FC"/>
    <s v="00069609-00069630"/>
    <m/>
    <s v=""/>
    <s v=""/>
    <s v=""/>
    <n v="0"/>
    <s v=""/>
    <s v="VENTAS NO CONTRIBUYENTES"/>
    <s v=""/>
    <n v="21359210.122400001"/>
    <n v="0"/>
    <n v="8100264.3799999999"/>
    <n v="0"/>
    <s v="-"/>
    <n v="0"/>
    <n v="11430125.640000001"/>
    <m/>
    <n v="1828820.1024000002"/>
    <n v="0"/>
    <s v="-"/>
    <n v="0"/>
    <n v="0"/>
    <s v="-"/>
    <n v="0"/>
  </r>
  <r>
    <s v="26"/>
    <x v="42"/>
    <x v="0"/>
    <s v="013"/>
    <s v="Z1B8050578"/>
    <s v="1321"/>
    <s v="FC"/>
    <s v="00129453-00129471"/>
    <s v=""/>
    <s v=""/>
    <s v=""/>
    <s v=""/>
    <n v="0"/>
    <s v=""/>
    <s v="VENTAS NO CONTRIBUYENTES"/>
    <s v=""/>
    <n v="13005651.6932"/>
    <n v="0"/>
    <n v="10445784.491999999"/>
    <n v="0"/>
    <s v="-"/>
    <n v="0"/>
    <n v="2206782.0699999998"/>
    <s v="-"/>
    <n v="353085.1312"/>
    <n v="0"/>
    <s v="-"/>
    <n v="0"/>
    <n v="0"/>
    <s v="-"/>
    <n v="0"/>
  </r>
  <r>
    <s v="27"/>
    <x v="42"/>
    <x v="0"/>
    <s v="014"/>
    <s v="Z1F0000338"/>
    <s v="1201"/>
    <s v="FC"/>
    <s v="00047976-00047979"/>
    <m/>
    <s v=""/>
    <s v=""/>
    <s v=""/>
    <n v="0"/>
    <s v=""/>
    <s v="VENTAS NO CONTRIBUYENTES"/>
    <s v=""/>
    <n v="818292"/>
    <n v="0"/>
    <n v="547200"/>
    <n v="0"/>
    <s v="-"/>
    <n v="0"/>
    <n v="233700"/>
    <m/>
    <n v="37392"/>
    <n v="0"/>
    <s v="-"/>
    <n v="0"/>
    <n v="0"/>
    <s v="-"/>
    <n v="0"/>
  </r>
  <r>
    <s v="28"/>
    <x v="42"/>
    <x v="0"/>
    <s v="015"/>
    <s v="Z1B8050356"/>
    <s v="1334"/>
    <s v="FC"/>
    <s v="00083225-00083229"/>
    <m/>
    <s v=""/>
    <s v=""/>
    <s v=""/>
    <n v="0"/>
    <s v=""/>
    <s v="VENTAS NO CONTRIBUYENTES"/>
    <s v=""/>
    <n v="9242544.4827999994"/>
    <n v="0"/>
    <n v="8022344.7400000002"/>
    <n v="0"/>
    <s v="-"/>
    <n v="0"/>
    <n v="1051896.33"/>
    <m/>
    <n v="168303.41280000002"/>
    <n v="0"/>
    <s v="-"/>
    <n v="0"/>
    <n v="0"/>
    <s v="-"/>
    <n v="0"/>
  </r>
  <r>
    <s v="29"/>
    <x v="43"/>
    <x v="0"/>
    <s v="001"/>
    <s v="Z1F0000700"/>
    <s v="1178"/>
    <s v="FC"/>
    <s v="00096913-00096942"/>
    <s v=""/>
    <s v=""/>
    <s v=""/>
    <s v=""/>
    <n v="0"/>
    <s v=""/>
    <s v="VENTAS NO CONTRIBUYENTES"/>
    <s v=""/>
    <n v="57103478.079600006"/>
    <n v="0"/>
    <n v="37912823.420000002"/>
    <n v="0"/>
    <s v="-"/>
    <n v="0"/>
    <n v="16543667.810000001"/>
    <s v="-"/>
    <n v="2646986.8496000003"/>
    <n v="0"/>
    <s v="-"/>
    <n v="0"/>
    <n v="0"/>
    <s v="-"/>
    <n v="0"/>
  </r>
  <r>
    <s v="30"/>
    <x v="43"/>
    <x v="1"/>
    <s v="001"/>
    <s v="Z1F0017854"/>
    <s v="0092"/>
    <s v="FC"/>
    <s v="001004711-001004733"/>
    <s v=""/>
    <s v=""/>
    <s v=""/>
    <s v=""/>
    <n v="0"/>
    <s v=""/>
    <s v="VENTAS NO CONTRIBUYENTES"/>
    <s v=""/>
    <n v="30854439.795349997"/>
    <n v="0"/>
    <n v="23005441.790949997"/>
    <n v="0"/>
    <s v="-"/>
    <n v="0"/>
    <n v="6766377.5899999999"/>
    <s v="-"/>
    <n v="1082620.4143999999"/>
    <n v="0"/>
    <s v="-"/>
    <n v="0"/>
    <n v="0"/>
    <s v="-"/>
    <n v="0"/>
  </r>
  <r>
    <s v="31"/>
    <x v="43"/>
    <x v="1"/>
    <s v="001"/>
    <s v="Z1F0017854"/>
    <s v="0092"/>
    <s v="FC"/>
    <s v="001004734"/>
    <s v=""/>
    <s v=""/>
    <s v=""/>
    <s v=""/>
    <n v="0"/>
    <s v=""/>
    <s v="HOTEL BOSQUE DORADO C.A"/>
    <s v="J307028793"/>
    <n v="1349000"/>
    <n v="0"/>
    <n v="1349000"/>
    <n v="0"/>
    <s v="-"/>
    <n v="0"/>
    <n v="0"/>
    <s v="-"/>
    <n v="0"/>
    <n v="0"/>
    <s v="-"/>
    <n v="0"/>
    <n v="0"/>
    <s v="-"/>
    <n v="0"/>
  </r>
  <r>
    <s v="32"/>
    <x v="43"/>
    <x v="1"/>
    <s v="001"/>
    <s v="Z1F0017854"/>
    <s v="0092"/>
    <s v="FC"/>
    <s v="001004735-001004751"/>
    <s v=""/>
    <s v=""/>
    <s v=""/>
    <s v=""/>
    <n v="0"/>
    <s v=""/>
    <s v="VENTAS NO CONTRIBUYENTES"/>
    <s v=""/>
    <n v="37147761.670549996"/>
    <n v="0"/>
    <n v="26067031.494549997"/>
    <n v="0"/>
    <s v="-"/>
    <n v="0"/>
    <n v="9552353.5999999996"/>
    <s v="-"/>
    <n v="1528376.5759999999"/>
    <n v="0"/>
    <s v="-"/>
    <n v="0"/>
    <n v="0"/>
    <s v="-"/>
    <n v="0"/>
  </r>
  <r>
    <s v="33"/>
    <x v="43"/>
    <x v="0"/>
    <s v="002"/>
    <s v="Z1B8050002"/>
    <s v="1513"/>
    <s v="FC"/>
    <s v="00152557-00152574"/>
    <s v=""/>
    <s v=""/>
    <s v=""/>
    <s v=""/>
    <n v="0"/>
    <s v=""/>
    <s v="VENTAS NO CONTRIBUYENTES"/>
    <s v=""/>
    <n v="62921671.690800004"/>
    <n v="0"/>
    <n v="45713304.700000003"/>
    <n v="0"/>
    <s v="-"/>
    <n v="0"/>
    <n v="14834799.130000001"/>
    <m/>
    <n v="2373567.8608000004"/>
    <n v="0"/>
    <s v="-"/>
    <n v="0"/>
    <n v="0"/>
    <s v="-"/>
    <n v="0"/>
  </r>
  <r>
    <s v="34"/>
    <x v="43"/>
    <x v="0"/>
    <s v="002"/>
    <s v="Z1B8050149"/>
    <s v="1440"/>
    <s v="FC"/>
    <s v="00189114-00189160"/>
    <s v=""/>
    <s v=""/>
    <s v=""/>
    <s v=""/>
    <n v="0"/>
    <s v=""/>
    <s v="VENTAS NO CONTRIBUYENTES"/>
    <s v=""/>
    <n v="26828774.079999998"/>
    <n v="0"/>
    <n v="26828774.079999998"/>
    <n v="0"/>
    <s v="-"/>
    <n v="0"/>
    <n v="0"/>
    <m/>
    <n v="0"/>
    <n v="0"/>
    <s v="-"/>
    <n v="0"/>
    <n v="0"/>
    <s v="-"/>
    <n v="0"/>
  </r>
  <r>
    <s v="35"/>
    <x v="43"/>
    <x v="2"/>
    <s v="002"/>
    <s v="Z1F0008858"/>
    <s v="0539"/>
    <s v="FC"/>
    <s v="00078352-00078412"/>
    <s v=""/>
    <s v=""/>
    <s v=""/>
    <s v=""/>
    <n v="0"/>
    <s v=""/>
    <s v="VENTAS NO CONTRIBUYENTES"/>
    <s v=""/>
    <n v="19672362.561000001"/>
    <n v="0"/>
    <n v="18751090.561000001"/>
    <n v="0"/>
    <s v="-"/>
    <n v="0"/>
    <n v="794200"/>
    <s v="-"/>
    <n v="127072"/>
    <n v="0"/>
    <s v="-"/>
    <n v="0"/>
    <n v="0"/>
    <s v="-"/>
    <n v="0"/>
  </r>
  <r>
    <s v="36"/>
    <x v="43"/>
    <x v="1"/>
    <s v="002"/>
    <s v="Z1F0017966"/>
    <s v="0093"/>
    <s v="FC"/>
    <s v="002001985"/>
    <m/>
    <m/>
    <m/>
    <m/>
    <n v="0"/>
    <m/>
    <s v="CAJA SIN ACTIVIDAD"/>
    <m/>
    <n v="0"/>
    <n v="0"/>
    <n v="0"/>
    <n v="0"/>
    <n v="0"/>
    <n v="0"/>
    <n v="0"/>
    <s v="0"/>
    <n v="0"/>
    <m/>
    <m/>
    <n v="0"/>
    <n v="0"/>
    <m/>
    <n v="0"/>
  </r>
  <r>
    <s v="37"/>
    <x v="43"/>
    <x v="0"/>
    <s v="003"/>
    <s v="Z1B8051199"/>
    <s v="1600"/>
    <s v="FC"/>
    <s v="00174175-00174209"/>
    <s v=""/>
    <s v=""/>
    <s v=""/>
    <s v=""/>
    <n v="0"/>
    <s v=""/>
    <s v="VENTAS NO CONTRIBUYENTES"/>
    <s v=""/>
    <n v="61205716.039999999"/>
    <n v="0"/>
    <n v="46563227.149999999"/>
    <n v="0"/>
    <s v="-"/>
    <n v="0"/>
    <n v="12622835.25"/>
    <m/>
    <n v="2019653.6400000001"/>
    <n v="0"/>
    <s v="-"/>
    <n v="0"/>
    <n v="0"/>
    <s v="-"/>
    <n v="0"/>
  </r>
  <r>
    <s v="38"/>
    <x v="43"/>
    <x v="2"/>
    <s v="003"/>
    <s v="Z1F0008965"/>
    <s v="0533"/>
    <s v="FC"/>
    <s v="00077368-00077405"/>
    <s v=""/>
    <s v=""/>
    <s v=""/>
    <s v=""/>
    <n v="0"/>
    <s v=""/>
    <s v="VENTAS NO CONTRIBUYENTES"/>
    <s v=""/>
    <n v="17227518.282749999"/>
    <n v="0"/>
    <n v="14834336.481149999"/>
    <n v="0"/>
    <s v="-"/>
    <n v="0"/>
    <n v="2063087.76"/>
    <s v="-"/>
    <n v="330094.0416"/>
    <n v="0"/>
    <s v="-"/>
    <n v="0"/>
    <n v="0"/>
    <s v="-"/>
    <n v="0"/>
  </r>
  <r>
    <s v="39"/>
    <x v="43"/>
    <x v="1"/>
    <s v="003"/>
    <s v="Z1F0017848"/>
    <s v="0090"/>
    <s v="FC"/>
    <s v="003003911-003003948"/>
    <s v=""/>
    <s v=""/>
    <s v=""/>
    <s v=""/>
    <n v="0"/>
    <s v=""/>
    <s v="VENTAS NO CONTRIBUYENTES"/>
    <s v=""/>
    <n v="76353266.409200013"/>
    <n v="0"/>
    <n v="55357743.517200008"/>
    <n v="0"/>
    <s v="-"/>
    <n v="0"/>
    <n v="18099588.699999999"/>
    <s v="-"/>
    <n v="2895934.1919999998"/>
    <n v="0"/>
    <s v="-"/>
    <n v="0"/>
    <n v="0"/>
    <s v="-"/>
    <n v="0"/>
  </r>
  <r>
    <s v="40"/>
    <x v="43"/>
    <x v="0"/>
    <s v="004"/>
    <s v="Z1B8050937"/>
    <s v="1438"/>
    <s v="FC"/>
    <s v="00144396-00144436"/>
    <s v=""/>
    <s v=""/>
    <s v=""/>
    <s v=""/>
    <n v="0"/>
    <s v=""/>
    <s v="VENTAS NO CONTRIBUYENTES"/>
    <s v=""/>
    <n v="94999563.124400005"/>
    <n v="0"/>
    <n v="61582589.840000004"/>
    <n v="0"/>
    <s v="-"/>
    <n v="0"/>
    <n v="28807735.59"/>
    <m/>
    <n v="4609237.6944000004"/>
    <n v="0"/>
    <s v="-"/>
    <n v="0"/>
    <n v="0"/>
    <s v="-"/>
    <n v="0"/>
  </r>
  <r>
    <s v="41"/>
    <x v="43"/>
    <x v="1"/>
    <s v="004"/>
    <s v="Z1F0017963"/>
    <s v="0089"/>
    <s v="FC"/>
    <s v="000002076"/>
    <m/>
    <m/>
    <m/>
    <m/>
    <n v="0"/>
    <m/>
    <s v="CAJA SIN ACTIVIDAD"/>
    <m/>
    <n v="0"/>
    <n v="0"/>
    <n v="0"/>
    <n v="0"/>
    <n v="0"/>
    <n v="0"/>
    <n v="0"/>
    <m/>
    <n v="0"/>
    <m/>
    <m/>
    <n v="0"/>
    <n v="0"/>
    <m/>
    <n v="0"/>
  </r>
  <r>
    <s v="42"/>
    <x v="43"/>
    <x v="0"/>
    <s v="005"/>
    <s v="Z1B8050363"/>
    <s v="1591"/>
    <s v="FC"/>
    <s v="00154521-00154551"/>
    <s v=""/>
    <s v=""/>
    <s v=""/>
    <s v=""/>
    <n v="0"/>
    <s v=""/>
    <s v="VENTAS NO CONTRIBUYENTES"/>
    <s v=""/>
    <n v="67347652.995199993"/>
    <n v="0"/>
    <n v="44840333.689999998"/>
    <n v="0"/>
    <s v="-"/>
    <n v="0"/>
    <n v="19402861.469999999"/>
    <m/>
    <n v="3104457.8352000001"/>
    <n v="0"/>
    <s v="-"/>
    <n v="0"/>
    <n v="0"/>
    <s v="-"/>
    <n v="0"/>
  </r>
  <r>
    <s v="43"/>
    <x v="43"/>
    <x v="1"/>
    <s v="005"/>
    <s v="Z1F0017998"/>
    <s v="0086"/>
    <s v="FC"/>
    <s v="005002445-005002476"/>
    <s v=""/>
    <s v=""/>
    <s v=""/>
    <s v=""/>
    <n v="0"/>
    <s v=""/>
    <s v="VENTAS NO CONTRIBUYENTES"/>
    <s v=""/>
    <n v="96336326.21709998"/>
    <n v="0"/>
    <n v="68157932.003099978"/>
    <n v="0"/>
    <s v="-"/>
    <n v="0"/>
    <n v="24291719.150000002"/>
    <s v="16"/>
    <n v="3886675.0640000002"/>
    <n v="0"/>
    <s v="-"/>
    <n v="0"/>
    <n v="0"/>
    <s v="-"/>
    <n v="0"/>
  </r>
  <r>
    <s v="44"/>
    <x v="43"/>
    <x v="0"/>
    <s v="006"/>
    <s v="Z1B8044815"/>
    <s v="1499"/>
    <s v="FC"/>
    <s v="00134466-00134497"/>
    <s v=""/>
    <s v=""/>
    <s v=""/>
    <s v=""/>
    <n v="0"/>
    <s v=""/>
    <s v="VENTAS NO CONTRIBUYENTES"/>
    <s v=""/>
    <n v="39099404.8376"/>
    <n v="0"/>
    <n v="31908684.77"/>
    <n v="0"/>
    <s v="-"/>
    <n v="0"/>
    <n v="6198896.6100000003"/>
    <m/>
    <n v="991823.45760000008"/>
    <n v="0"/>
    <s v="-"/>
    <n v="0"/>
    <n v="0"/>
    <s v="-"/>
    <n v="0"/>
  </r>
  <r>
    <s v="45"/>
    <x v="43"/>
    <x v="1"/>
    <s v="006"/>
    <s v="Z1F0017787"/>
    <s v="0065"/>
    <s v="FC"/>
    <s v="00000162"/>
    <m/>
    <m/>
    <m/>
    <m/>
    <n v="0"/>
    <m/>
    <s v="CAJA SIN ACTIVIDAD"/>
    <m/>
    <n v="0"/>
    <n v="0"/>
    <n v="0"/>
    <n v="0"/>
    <n v="0"/>
    <n v="0"/>
    <n v="0"/>
    <m/>
    <n v="0"/>
    <m/>
    <m/>
    <n v="0"/>
    <n v="0"/>
    <m/>
    <n v="0"/>
  </r>
  <r>
    <s v="46"/>
    <x v="43"/>
    <x v="0"/>
    <s v="007"/>
    <s v="Z1B8050013"/>
    <s v="1557"/>
    <s v="FC"/>
    <s v="00161971-00162012"/>
    <s v=""/>
    <s v=""/>
    <s v=""/>
    <s v=""/>
    <n v="0"/>
    <s v=""/>
    <s v="VENTAS NO CONTRIBUYENTES"/>
    <s v=""/>
    <n v="54047320.613600001"/>
    <n v="0"/>
    <n v="38686163.920000002"/>
    <n v="0"/>
    <s v="-"/>
    <n v="0"/>
    <n v="13242376.460000001"/>
    <m/>
    <n v="2118780.2336000004"/>
    <n v="0"/>
    <s v="-"/>
    <n v="0"/>
    <n v="0"/>
    <s v="-"/>
    <n v="0"/>
  </r>
  <r>
    <s v="47"/>
    <x v="43"/>
    <x v="0"/>
    <s v="008"/>
    <s v="Z1B8050003"/>
    <s v="1513"/>
    <s v="FC"/>
    <s v="00161529-00161566"/>
    <s v=""/>
    <s v=""/>
    <s v=""/>
    <s v=""/>
    <n v="0"/>
    <s v=""/>
    <s v="VENTAS NO CONTRIBUYENTES"/>
    <s v=""/>
    <n v="56166209.817599997"/>
    <n v="0"/>
    <n v="40554863.280000001"/>
    <n v="0"/>
    <s v="-"/>
    <n v="0"/>
    <n v="13458057.359999999"/>
    <m/>
    <n v="2153289.1776000001"/>
    <n v="0"/>
    <s v="-"/>
    <n v="0"/>
    <n v="0"/>
    <s v="-"/>
    <n v="0"/>
  </r>
  <r>
    <s v="48"/>
    <x v="43"/>
    <x v="0"/>
    <s v="009"/>
    <s v="Z1B8014458"/>
    <s v="1509"/>
    <s v="FC"/>
    <s v="00167916-00167934"/>
    <s v=""/>
    <s v=""/>
    <s v=""/>
    <s v=""/>
    <n v="0"/>
    <s v=""/>
    <s v="VENTAS NO CONTRIBUYENTES"/>
    <s v=""/>
    <n v="37171662.106400006"/>
    <n v="0"/>
    <n v="30966681.120000001"/>
    <n v="0"/>
    <s v="-"/>
    <n v="0"/>
    <n v="5349121.54"/>
    <m/>
    <n v="855859.44640000002"/>
    <n v="0"/>
    <s v="-"/>
    <n v="0"/>
    <n v="0"/>
    <s v="-"/>
    <n v="0"/>
  </r>
  <r>
    <s v="49"/>
    <x v="43"/>
    <x v="0"/>
    <s v="010"/>
    <s v="Z1F0000341"/>
    <s v="1032"/>
    <s v="FC"/>
    <s v="00067519-00067547"/>
    <s v=""/>
    <s v=""/>
    <s v=""/>
    <s v=""/>
    <n v="0"/>
    <s v=""/>
    <s v="VENTAS NO CONTRIBUYENTES"/>
    <s v=""/>
    <n v="37614482.156400003"/>
    <n v="0"/>
    <n v="29151643.239999998"/>
    <n v="0"/>
    <s v="-"/>
    <n v="0"/>
    <n v="7295550.79"/>
    <m/>
    <n v="1167288.1264"/>
    <n v="0"/>
    <s v="-"/>
    <n v="0"/>
    <n v="0"/>
    <s v="-"/>
    <n v="0"/>
  </r>
  <r>
    <s v="50"/>
    <x v="43"/>
    <x v="0"/>
    <s v="011"/>
    <s v="Z1F0004616"/>
    <s v="0413"/>
    <s v="FC"/>
    <s v="00062025-00062071"/>
    <s v=""/>
    <s v=""/>
    <s v=""/>
    <s v=""/>
    <n v="0"/>
    <s v=""/>
    <s v="VENTAS NO CONTRIBUYENTES"/>
    <s v=""/>
    <n v="14137710.528200001"/>
    <n v="0"/>
    <n v="12197167.327"/>
    <n v="0"/>
    <s v="-"/>
    <n v="0"/>
    <n v="1672882.07"/>
    <s v="-"/>
    <n v="267661.1312"/>
    <n v="0"/>
    <s v="-"/>
    <n v="0"/>
    <n v="0"/>
    <s v="-"/>
    <n v="0"/>
  </r>
  <r>
    <s v="51"/>
    <x v="43"/>
    <x v="0"/>
    <s v="011"/>
    <s v="Z1F0004616"/>
    <s v="0413"/>
    <s v="FC"/>
    <s v="00062072"/>
    <s v=""/>
    <s v=""/>
    <s v=""/>
    <s v=""/>
    <n v="0"/>
    <s v=""/>
    <s v="RACHED Y HANNA"/>
    <s v="J-40361457-1 "/>
    <n v="171000"/>
    <n v="0"/>
    <n v="171000"/>
    <n v="0"/>
    <s v="-"/>
    <n v="0"/>
    <n v="0"/>
    <s v="-"/>
    <n v="0"/>
    <n v="0"/>
    <s v="-"/>
    <n v="0"/>
    <n v="0"/>
    <s v="-"/>
    <n v="0"/>
  </r>
  <r>
    <s v="52"/>
    <x v="43"/>
    <x v="0"/>
    <s v="011"/>
    <s v="Z1F0004616"/>
    <s v="0413"/>
    <s v="FC"/>
    <s v="00062073-00062075"/>
    <s v=""/>
    <s v=""/>
    <s v=""/>
    <s v=""/>
    <n v="0"/>
    <s v=""/>
    <s v="VENTAS NO CONTRIBUYENTES"/>
    <s v=""/>
    <n v="1034930.13275"/>
    <n v="0"/>
    <n v="1034930.13275"/>
    <n v="0"/>
    <s v="-"/>
    <n v="0"/>
    <n v="0"/>
    <s v="-"/>
    <n v="0"/>
    <n v="0"/>
    <s v="-"/>
    <n v="0"/>
    <n v="0"/>
    <s v="-"/>
    <n v="0"/>
  </r>
  <r>
    <s v="53"/>
    <x v="43"/>
    <x v="0"/>
    <s v="012"/>
    <s v="Z1B8038506"/>
    <s v="1363"/>
    <s v="FC"/>
    <s v="00069631-00069638"/>
    <s v=""/>
    <s v=""/>
    <s v=""/>
    <s v=""/>
    <n v="0"/>
    <s v=""/>
    <s v="VENTAS NO CONTRIBUYENTES"/>
    <s v=""/>
    <n v="2883876.4507999998"/>
    <n v="0"/>
    <n v="1849020"/>
    <n v="0"/>
    <s v="-"/>
    <n v="0"/>
    <n v="892117.63"/>
    <m/>
    <n v="142738.82080000002"/>
    <n v="0"/>
    <s v="-"/>
    <n v="0"/>
    <n v="0"/>
    <s v="-"/>
    <n v="0"/>
  </r>
  <r>
    <s v="54"/>
    <x v="43"/>
    <x v="0"/>
    <s v="013"/>
    <s v="Z1B8050578"/>
    <s v="1322"/>
    <s v="FC"/>
    <s v="00129472-00129500"/>
    <s v=""/>
    <s v=""/>
    <s v=""/>
    <s v=""/>
    <n v="0"/>
    <s v=""/>
    <s v="VENTAS NO CONTRIBUYENTES"/>
    <s v=""/>
    <n v="13269742.7961"/>
    <n v="0"/>
    <n v="10811096.2785"/>
    <n v="0"/>
    <s v="-"/>
    <n v="0"/>
    <n v="2119522.86"/>
    <s v="-"/>
    <n v="339123.65759999998"/>
    <n v="0"/>
    <s v="-"/>
    <n v="0"/>
    <n v="0"/>
    <s v="-"/>
    <n v="0"/>
  </r>
  <r>
    <s v="55"/>
    <x v="43"/>
    <x v="0"/>
    <s v="014"/>
    <s v="Z1F0000338"/>
    <s v="1202"/>
    <s v="FC"/>
    <s v="00047980"/>
    <s v=""/>
    <s v=""/>
    <s v=""/>
    <s v=""/>
    <n v="0"/>
    <s v=""/>
    <s v="VENTAS NO CONTRIBUYENTES"/>
    <s v=""/>
    <n v="790704"/>
    <n v="0"/>
    <n v="402800"/>
    <n v="0"/>
    <s v="-"/>
    <n v="0"/>
    <n v="334400"/>
    <m/>
    <n v="53504"/>
    <n v="0"/>
    <s v="-"/>
    <n v="0"/>
    <n v="0"/>
    <s v="-"/>
    <n v="0"/>
  </r>
  <r>
    <s v="56"/>
    <x v="43"/>
    <x v="0"/>
    <s v="015"/>
    <s v="Z1B8050356"/>
    <s v="1335"/>
    <s v="FC"/>
    <s v="00083230-00083247"/>
    <s v=""/>
    <s v=""/>
    <s v=""/>
    <s v=""/>
    <n v="0"/>
    <s v=""/>
    <s v="VENTAS NO CONTRIBUYENTES"/>
    <s v=""/>
    <n v="64630278.614400007"/>
    <n v="0"/>
    <n v="54368576.890000001"/>
    <n v="0"/>
    <s v="-"/>
    <n v="0"/>
    <n v="8846294.5899999999"/>
    <m/>
    <n v="1415407.1344000001"/>
    <n v="0"/>
    <s v="-"/>
    <n v="0"/>
    <n v="0"/>
    <s v="-"/>
    <n v="0"/>
  </r>
  <r>
    <s v="57"/>
    <x v="44"/>
    <x v="0"/>
    <s v="001"/>
    <s v="Z1F0000700"/>
    <s v="1179"/>
    <s v="FC"/>
    <s v="00096943-00096994"/>
    <s v=""/>
    <s v=""/>
    <s v=""/>
    <s v=""/>
    <n v="0"/>
    <s v=""/>
    <s v="VENTAS NO CONTRIBUYENTES"/>
    <s v=""/>
    <n v="58188068.524399996"/>
    <n v="0"/>
    <n v="50364758.43"/>
    <n v="0"/>
    <s v="-"/>
    <n v="0"/>
    <n v="6744232.8399999999"/>
    <s v="16"/>
    <n v="1079077.2544"/>
    <n v="0"/>
    <s v="-"/>
    <n v="0"/>
    <n v="0"/>
    <s v="-"/>
    <n v="0"/>
  </r>
  <r>
    <s v="58"/>
    <x v="44"/>
    <x v="1"/>
    <s v="001"/>
    <s v="Z1F0017854"/>
    <s v="0093"/>
    <s v="FC"/>
    <s v="001004752-001004778"/>
    <s v=""/>
    <s v=""/>
    <s v=""/>
    <s v=""/>
    <n v="0"/>
    <s v=""/>
    <s v="VENTAS NO CONTRIBUYENTES"/>
    <s v=""/>
    <n v="82387842.018100023"/>
    <n v="0"/>
    <n v="60667650.050900027"/>
    <n v="0"/>
    <s v="-"/>
    <n v="0"/>
    <n v="18724303.419999998"/>
    <s v="-"/>
    <n v="2995888.5471999999"/>
    <n v="0"/>
    <s v="-"/>
    <n v="0"/>
    <n v="0"/>
    <s v="-"/>
    <n v="0"/>
  </r>
  <r>
    <s v="59"/>
    <x v="44"/>
    <x v="0"/>
    <s v="002"/>
    <s v="Z1B8050002"/>
    <s v="1514"/>
    <s v="FC"/>
    <s v="00152575-00152602"/>
    <s v=""/>
    <s v=""/>
    <s v=""/>
    <s v=""/>
    <n v="0"/>
    <s v=""/>
    <s v="VENTAS NO CONTRIBUYENTES"/>
    <s v=""/>
    <n v="62712401.387199998"/>
    <n v="0"/>
    <n v="47868054.609999999"/>
    <n v="0"/>
    <s v="-"/>
    <n v="0"/>
    <n v="12796850.67"/>
    <m/>
    <n v="2047496.1072"/>
    <n v="0"/>
    <s v="-"/>
    <n v="0"/>
    <n v="0"/>
    <s v="-"/>
    <n v="0"/>
  </r>
  <r>
    <s v="60"/>
    <x v="44"/>
    <x v="0"/>
    <s v="002"/>
    <s v="Z1B8050149"/>
    <s v="1441"/>
    <s v="FC"/>
    <s v="00189161-00189217"/>
    <s v=""/>
    <s v=""/>
    <s v=""/>
    <s v=""/>
    <n v="0"/>
    <s v=""/>
    <s v="VENTAS NO CONTRIBUYENTES"/>
    <s v=""/>
    <n v="30581473.469999999"/>
    <n v="0"/>
    <n v="30581473.469999999"/>
    <n v="0"/>
    <s v="-"/>
    <n v="0"/>
    <m/>
    <m/>
    <n v="0"/>
    <n v="0"/>
    <s v="-"/>
    <n v="0"/>
    <n v="0"/>
    <s v="-"/>
    <n v="0"/>
  </r>
  <r>
    <s v="61"/>
    <x v="44"/>
    <x v="2"/>
    <s v="002"/>
    <s v="Z1F0008858"/>
    <s v="0540"/>
    <s v="FC"/>
    <s v="00078413-00078471"/>
    <s v=""/>
    <s v=""/>
    <s v=""/>
    <s v=""/>
    <n v="0"/>
    <s v=""/>
    <s v="VENTAS NO CONTRIBUYENTES"/>
    <s v=""/>
    <n v="21357730.62565"/>
    <n v="0"/>
    <n v="18163664.825649999"/>
    <n v="0"/>
    <s v="-"/>
    <n v="0"/>
    <n v="2753505"/>
    <s v="-"/>
    <n v="440560.8"/>
    <n v="0"/>
    <s v="-"/>
    <n v="0"/>
    <n v="0"/>
    <s v="-"/>
    <n v="0"/>
  </r>
  <r>
    <s v="62"/>
    <x v="44"/>
    <x v="1"/>
    <s v="002"/>
    <s v="Z1F0017966"/>
    <s v="0094"/>
    <s v="FC"/>
    <s v="002001986-002001999"/>
    <s v=""/>
    <s v=""/>
    <s v=""/>
    <s v=""/>
    <n v="0"/>
    <s v=""/>
    <s v="VENTAS NO CONTRIBUYENTES"/>
    <s v=""/>
    <n v="21952192.335900001"/>
    <n v="0"/>
    <n v="15044375.997299999"/>
    <n v="0"/>
    <s v="-"/>
    <n v="0"/>
    <n v="5955014.0850000009"/>
    <s v="16"/>
    <n v="952802.25360000017"/>
    <n v="0"/>
    <s v="-"/>
    <n v="0"/>
    <n v="0"/>
    <s v="-"/>
    <n v="0"/>
  </r>
  <r>
    <s v="63"/>
    <x v="44"/>
    <x v="0"/>
    <s v="003"/>
    <s v="Z1B8051199"/>
    <s v="1601"/>
    <s v="FC"/>
    <s v="00174210-00174252"/>
    <s v=""/>
    <s v=""/>
    <s v=""/>
    <s v=""/>
    <n v="0"/>
    <s v=""/>
    <s v="VENTAS NO CONTRIBUYENTES"/>
    <s v=""/>
    <n v="38466464.705200002"/>
    <n v="0"/>
    <n v="33021993.43"/>
    <n v="0"/>
    <s v="-"/>
    <n v="0"/>
    <n v="4693509.72"/>
    <m/>
    <n v="750961.55519999994"/>
    <n v="0"/>
    <s v="-"/>
    <n v="0"/>
    <n v="0"/>
    <s v="-"/>
    <n v="0"/>
  </r>
  <r>
    <s v="64"/>
    <x v="44"/>
    <x v="2"/>
    <s v="003"/>
    <s v="Z1F0008965"/>
    <s v="0534"/>
    <s v="FC"/>
    <s v="00077406-00077441"/>
    <s v=""/>
    <s v=""/>
    <s v=""/>
    <s v=""/>
    <n v="0"/>
    <s v=""/>
    <s v="VENTAS NO CONTRIBUYENTES"/>
    <s v=""/>
    <n v="14871178.299849998"/>
    <n v="0"/>
    <n v="14168581.495849999"/>
    <n v="0"/>
    <s v="-"/>
    <n v="0"/>
    <n v="605686.9"/>
    <s v="-"/>
    <n v="96909.90400000001"/>
    <n v="0"/>
    <s v="-"/>
    <n v="0"/>
    <n v="0"/>
    <s v="-"/>
    <n v="0"/>
  </r>
  <r>
    <s v="65"/>
    <x v="44"/>
    <x v="1"/>
    <s v="003"/>
    <s v="Z1F0017848"/>
    <s v="0092"/>
    <s v="FC"/>
    <s v="003003949-003003976"/>
    <s v=""/>
    <s v=""/>
    <s v=""/>
    <s v=""/>
    <n v="0"/>
    <s v=""/>
    <s v="VENTAS NO CONTRIBUYENTES"/>
    <s v=""/>
    <n v="51017944.522800006"/>
    <n v="0"/>
    <n v="43251879.407600008"/>
    <n v="0"/>
    <s v="-"/>
    <n v="0"/>
    <n v="6694883.7199999997"/>
    <s v="-"/>
    <n v="1071181.3951999999"/>
    <n v="0"/>
    <s v="-"/>
    <n v="0"/>
    <n v="0"/>
    <s v="-"/>
    <n v="0"/>
  </r>
  <r>
    <s v="66"/>
    <x v="44"/>
    <x v="1"/>
    <s v="003"/>
    <s v="Z1F0017848"/>
    <s v="0092"/>
    <s v="FC"/>
    <s v="003003977"/>
    <s v=""/>
    <s v=""/>
    <s v=""/>
    <s v=""/>
    <n v="0"/>
    <s v=""/>
    <s v="CORPORACION ZAM ZAM"/>
    <s v="J315012413"/>
    <n v="6091234.8800000008"/>
    <n v="0"/>
    <n v="5464991.4800000004"/>
    <n v="539865"/>
    <s v="16"/>
    <n v="86378.4"/>
    <n v="0"/>
    <s v="-"/>
    <n v="0"/>
    <n v="0"/>
    <s v="-"/>
    <n v="0"/>
    <n v="0"/>
    <s v="-"/>
    <n v="0"/>
  </r>
  <r>
    <s v="67"/>
    <x v="44"/>
    <x v="1"/>
    <s v="003"/>
    <s v="Z1F0017848"/>
    <s v="0092"/>
    <s v="FC"/>
    <s v="003003978-003003993"/>
    <s v=""/>
    <s v=""/>
    <s v=""/>
    <s v=""/>
    <n v="0"/>
    <s v=""/>
    <s v="VENTAS NO CONTRIBUYENTES"/>
    <s v=""/>
    <n v="15032613.234000003"/>
    <n v="0"/>
    <n v="12924017.283200003"/>
    <n v="0"/>
    <s v="-"/>
    <n v="0"/>
    <n v="1817755.13"/>
    <s v="16"/>
    <n v="290840.82079999999"/>
    <n v="0"/>
    <s v="-"/>
    <n v="0"/>
    <n v="0"/>
    <s v="-"/>
    <n v="0"/>
  </r>
  <r>
    <s v="68"/>
    <x v="44"/>
    <x v="0"/>
    <s v="004"/>
    <s v="Z1B8050937"/>
    <s v="1439"/>
    <s v="FC"/>
    <s v="00144436-00144468"/>
    <s v=""/>
    <s v=""/>
    <s v=""/>
    <s v=""/>
    <n v="0"/>
    <s v=""/>
    <s v="VENTAS NO CONTRIBUYENTES"/>
    <s v=""/>
    <n v="37324937.553200006"/>
    <n v="0"/>
    <n v="30771739.960000001"/>
    <n v="0"/>
    <s v="-"/>
    <n v="0"/>
    <n v="5649308.2699999996"/>
    <m/>
    <n v="903889.32319999998"/>
    <n v="0"/>
    <s v="-"/>
    <n v="0"/>
    <n v="0"/>
    <s v="-"/>
    <n v="0"/>
  </r>
  <r>
    <s v="69"/>
    <x v="44"/>
    <x v="1"/>
    <s v="004"/>
    <s v="Z1F0017963"/>
    <s v="0090"/>
    <s v="FC"/>
    <s v="000002076"/>
    <m/>
    <m/>
    <m/>
    <m/>
    <n v="0"/>
    <m/>
    <s v="CAJA SIN ACTIVIDAD"/>
    <m/>
    <n v="0"/>
    <n v="0"/>
    <n v="0"/>
    <n v="0"/>
    <n v="0"/>
    <n v="0"/>
    <n v="0"/>
    <m/>
    <n v="0"/>
    <m/>
    <m/>
    <n v="0"/>
    <n v="0"/>
    <m/>
    <n v="0"/>
  </r>
  <r>
    <s v="70"/>
    <x v="44"/>
    <x v="0"/>
    <s v="005"/>
    <s v="Z1B8050363"/>
    <s v="1592"/>
    <s v="FC"/>
    <s v="00154552-00154589"/>
    <s v=""/>
    <s v=""/>
    <s v=""/>
    <s v=""/>
    <n v="0"/>
    <s v=""/>
    <s v="VENTAS NO CONTRIBUYENTES"/>
    <s v=""/>
    <n v="98941222.926799998"/>
    <n v="0"/>
    <n v="75320678"/>
    <n v="0"/>
    <s v="-"/>
    <n v="0"/>
    <n v="20362538.73"/>
    <m/>
    <n v="3258006.1968"/>
    <n v="0"/>
    <s v="-"/>
    <n v="0"/>
    <n v="0"/>
    <s v="-"/>
    <n v="0"/>
  </r>
  <r>
    <s v="71"/>
    <x v="44"/>
    <x v="1"/>
    <s v="005"/>
    <s v="Z1F0017998"/>
    <s v="0087"/>
    <s v="FC"/>
    <s v="005002476"/>
    <m/>
    <m/>
    <m/>
    <m/>
    <n v="0"/>
    <m/>
    <s v="CAJA SIN ACTIVIDAD"/>
    <m/>
    <n v="0"/>
    <n v="0"/>
    <n v="0"/>
    <n v="0"/>
    <n v="0"/>
    <n v="0"/>
    <n v="0"/>
    <m/>
    <n v="0"/>
    <m/>
    <m/>
    <n v="0"/>
    <n v="0"/>
    <m/>
    <n v="0"/>
  </r>
  <r>
    <s v="72"/>
    <x v="44"/>
    <x v="0"/>
    <s v="006"/>
    <s v="Z1B8044815"/>
    <s v="1500"/>
    <s v="FC"/>
    <s v="00134498-00134539"/>
    <s v=""/>
    <s v=""/>
    <s v=""/>
    <s v=""/>
    <n v="0"/>
    <s v=""/>
    <s v="VENTAS NO CONTRIBUYENTES"/>
    <s v=""/>
    <n v="38213342.742799997"/>
    <n v="0"/>
    <n v="31202879.170000002"/>
    <n v="0"/>
    <s v="-"/>
    <n v="0"/>
    <n v="6043503.0800000001"/>
    <m/>
    <n v="966960.49280000001"/>
    <n v="0"/>
    <s v="-"/>
    <n v="0"/>
    <n v="0"/>
    <s v="-"/>
    <n v="0"/>
  </r>
  <r>
    <s v="73"/>
    <x v="44"/>
    <x v="1"/>
    <s v="006"/>
    <s v="Z1F0017787"/>
    <s v="0066"/>
    <s v="FC"/>
    <s v="00000162-00000168"/>
    <s v=""/>
    <s v=""/>
    <s v=""/>
    <s v=""/>
    <n v="0"/>
    <s v=""/>
    <s v="VENTAS NO CONTRIBUYENTES"/>
    <s v=""/>
    <n v="65533444.891549997"/>
    <n v="0"/>
    <n v="42816265.862549998"/>
    <n v="0"/>
    <s v="-"/>
    <n v="0"/>
    <n v="19583775.024999999"/>
    <s v="16"/>
    <n v="3133404.0039999997"/>
    <n v="0"/>
    <s v="-"/>
    <n v="0"/>
    <n v="0"/>
    <s v="-"/>
    <n v="0"/>
  </r>
  <r>
    <s v="74"/>
    <x v="44"/>
    <x v="0"/>
    <s v="007"/>
    <s v="Z1B8050013"/>
    <s v="1558"/>
    <s v="FC"/>
    <s v="00162013-00162036"/>
    <s v=""/>
    <s v=""/>
    <s v=""/>
    <s v=""/>
    <n v="0"/>
    <s v=""/>
    <s v="VENTAS NO CONTRIBUYENTES"/>
    <s v=""/>
    <n v="40873448.9388"/>
    <n v="0"/>
    <n v="28007527.68"/>
    <n v="0"/>
    <s v="-"/>
    <n v="0"/>
    <n v="11091311.43"/>
    <m/>
    <n v="1774609.8288"/>
    <n v="0"/>
    <s v="-"/>
    <n v="0"/>
    <n v="0"/>
    <s v="-"/>
    <n v="0"/>
  </r>
  <r>
    <s v="75"/>
    <x v="44"/>
    <x v="0"/>
    <s v="008"/>
    <s v="Z1B8050003"/>
    <s v="1514"/>
    <s v="FC"/>
    <s v="00161567-00161589"/>
    <s v=""/>
    <s v=""/>
    <s v=""/>
    <s v=""/>
    <n v="0"/>
    <s v=""/>
    <s v="VENTAS NO CONTRIBUYENTES"/>
    <s v=""/>
    <n v="41818339.402799994"/>
    <n v="0"/>
    <n v="31177650.899999999"/>
    <n v="0"/>
    <s v="-"/>
    <n v="0"/>
    <n v="9173007.3300000001"/>
    <m/>
    <n v="1467681.1728000001"/>
    <n v="0"/>
    <s v="-"/>
    <n v="0"/>
    <n v="0"/>
    <s v="-"/>
    <n v="0"/>
  </r>
  <r>
    <s v="76"/>
    <x v="44"/>
    <x v="0"/>
    <s v="009"/>
    <s v="Z1B8014458"/>
    <s v="1510"/>
    <s v="FC"/>
    <s v="00167935-00167942"/>
    <s v=""/>
    <s v=""/>
    <s v=""/>
    <s v=""/>
    <n v="0"/>
    <s v=""/>
    <s v="VENTAS NO CONTRIBUYENTES"/>
    <s v=""/>
    <n v="8448220.6899999995"/>
    <n v="0"/>
    <n v="5754772.0300000003"/>
    <n v="0"/>
    <s v="-"/>
    <n v="0"/>
    <n v="2321938.5"/>
    <m/>
    <n v="371510.16000000003"/>
    <n v="0"/>
    <s v="-"/>
    <n v="0"/>
    <n v="0"/>
    <s v="-"/>
    <n v="0"/>
  </r>
  <r>
    <s v="77"/>
    <x v="44"/>
    <x v="0"/>
    <s v="010"/>
    <s v="Z1F0000341"/>
    <s v="1033"/>
    <s v="FC"/>
    <s v="00067548-00067558"/>
    <s v=""/>
    <s v=""/>
    <s v=""/>
    <s v=""/>
    <n v="0"/>
    <s v=""/>
    <s v="VENTAS NO CONTRIBUYENTES"/>
    <s v=""/>
    <n v="23495407.1796"/>
    <n v="0"/>
    <n v="15569816.439999999"/>
    <n v="0"/>
    <s v="-"/>
    <n v="0"/>
    <n v="6832405.8099999996"/>
    <m/>
    <n v="1093184.9295999999"/>
    <n v="0"/>
    <s v="-"/>
    <n v="0"/>
    <n v="0"/>
    <s v="-"/>
    <n v="0"/>
  </r>
  <r>
    <s v="78"/>
    <x v="44"/>
    <x v="0"/>
    <s v="011"/>
    <s v="Z1F0004616"/>
    <s v="0414"/>
    <s v="FC"/>
    <s v="0"/>
    <s v=""/>
    <s v=""/>
    <s v=""/>
    <s v=""/>
    <n v="0"/>
    <s v=""/>
    <s v="GREGORI PADRON"/>
    <s v="V19587417 "/>
    <n v="488858.4"/>
    <n v="0"/>
    <n v="488858.4"/>
    <n v="0"/>
    <s v="-"/>
    <n v="0"/>
    <n v="0"/>
    <s v="-"/>
    <n v="0"/>
    <n v="0"/>
    <s v="-"/>
    <n v="0"/>
    <n v="0"/>
    <s v="-"/>
    <n v="0"/>
  </r>
  <r>
    <s v="79"/>
    <x v="44"/>
    <x v="0"/>
    <s v="011"/>
    <s v="Z1F0004616"/>
    <s v="0414"/>
    <s v="FC"/>
    <s v="00062076-00062131"/>
    <s v=""/>
    <s v=""/>
    <s v=""/>
    <s v=""/>
    <n v="0"/>
    <s v=""/>
    <s v="VENTAS NO CONTRIBUYENTES"/>
    <s v=""/>
    <n v="15039401.092025999"/>
    <n v="0"/>
    <n v="12992291.348849999"/>
    <n v="0"/>
    <s v="-"/>
    <n v="0"/>
    <n v="1764749.7786000001"/>
    <s v="-"/>
    <n v="282359.964576"/>
    <n v="0"/>
    <s v="-"/>
    <n v="0"/>
    <n v="0"/>
    <s v="-"/>
    <n v="0"/>
  </r>
  <r>
    <s v="80"/>
    <x v="44"/>
    <x v="0"/>
    <s v="011"/>
    <s v="Z1F0004616"/>
    <s v="0414"/>
    <s v="FC"/>
    <s v="00062133-00062172"/>
    <s v=""/>
    <s v=""/>
    <s v=""/>
    <s v=""/>
    <n v="0"/>
    <s v=""/>
    <s v="VENTAS NO CONTRIBUYENTES"/>
    <s v=""/>
    <n v="19939271.226302002"/>
    <n v="0"/>
    <n v="14536375.931950003"/>
    <n v="0"/>
    <s v="-"/>
    <n v="0"/>
    <n v="4657668.3571999995"/>
    <s v="16"/>
    <n v="745226.93715199991"/>
    <n v="0"/>
    <s v="-"/>
    <n v="0"/>
    <n v="0"/>
    <s v="-"/>
    <n v="0"/>
  </r>
  <r>
    <s v="81"/>
    <x v="44"/>
    <x v="0"/>
    <s v="011"/>
    <s v="Z1F0004616"/>
    <s v="0414"/>
    <s v="NC"/>
    <s v=""/>
    <s v="00000070"/>
    <s v=""/>
    <s v="00062168"/>
    <s v="3/9/2019"/>
    <n v="46697"/>
    <s v="VEN"/>
    <s v="ANA PEREZ"/>
    <s v="V29511432 "/>
    <n v="-125775"/>
    <n v="0"/>
    <n v="-125775"/>
    <n v="0"/>
    <s v="-"/>
    <n v="0"/>
    <n v="0"/>
    <s v="-"/>
    <n v="0"/>
    <n v="0"/>
    <s v="-"/>
    <n v="0"/>
    <n v="0"/>
    <s v="-"/>
    <n v="0"/>
  </r>
  <r>
    <s v="82"/>
    <x v="44"/>
    <x v="0"/>
    <s v="012"/>
    <s v="Z1B8038506"/>
    <s v="1364"/>
    <s v="FC"/>
    <s v="00069638"/>
    <s v=""/>
    <s v=""/>
    <s v=""/>
    <s v=""/>
    <n v="0"/>
    <s v=""/>
    <s v="CAJA SIN ACTIVIDAD"/>
    <s v=""/>
    <n v="0"/>
    <n v="0"/>
    <n v="0"/>
    <n v="0"/>
    <s v="-"/>
    <n v="0"/>
    <n v="0"/>
    <m/>
    <n v="0"/>
    <n v="0"/>
    <s v="-"/>
    <n v="0"/>
    <n v="0"/>
    <s v="-"/>
    <n v="0"/>
  </r>
  <r>
    <s v="83"/>
    <x v="44"/>
    <x v="0"/>
    <s v="013"/>
    <s v="Z1B8050578"/>
    <s v="1323"/>
    <s v="FC"/>
    <s v="00129501-00129518"/>
    <s v=""/>
    <s v=""/>
    <s v=""/>
    <s v=""/>
    <n v="0"/>
    <s v=""/>
    <s v="VENTAS NO CONTRIBUYENTES"/>
    <s v=""/>
    <n v="6391992.3407000005"/>
    <n v="0"/>
    <n v="5682624.7327000005"/>
    <n v="0"/>
    <s v="-"/>
    <n v="0"/>
    <n v="611523.80000000005"/>
    <s v="-"/>
    <n v="97843.808000000005"/>
    <n v="0"/>
    <s v="-"/>
    <n v="0"/>
    <n v="0"/>
    <s v="-"/>
    <n v="0"/>
  </r>
  <r>
    <s v="84"/>
    <x v="44"/>
    <x v="0"/>
    <s v="014"/>
    <s v="Z1F0000338"/>
    <s v="1203"/>
    <s v="FC"/>
    <s v="00047980"/>
    <s v=""/>
    <s v=""/>
    <s v=""/>
    <s v=""/>
    <n v="0"/>
    <s v=""/>
    <s v="CAJA SIN ACTIVIDAD"/>
    <s v=""/>
    <n v="0"/>
    <n v="0"/>
    <n v="0"/>
    <n v="0"/>
    <s v="-"/>
    <n v="0"/>
    <n v="0"/>
    <m/>
    <n v="0"/>
    <n v="0"/>
    <s v="-"/>
    <n v="0"/>
    <n v="0"/>
    <s v="-"/>
    <n v="0"/>
  </r>
  <r>
    <s v="85"/>
    <x v="44"/>
    <x v="0"/>
    <s v="015"/>
    <s v="Z1B8050356"/>
    <s v="1336"/>
    <s v="FC"/>
    <s v="00083248-00083263"/>
    <s v=""/>
    <s v=""/>
    <s v=""/>
    <s v=""/>
    <n v="0"/>
    <s v=""/>
    <s v="VENTAS NO CONTRIBUYENTES"/>
    <s v=""/>
    <n v="38040990.955200002"/>
    <n v="0"/>
    <n v="31656060.41"/>
    <n v="0"/>
    <s v="-"/>
    <n v="0"/>
    <n v="5504250.4699999997"/>
    <m/>
    <n v="880680.07519999996"/>
    <n v="0"/>
    <s v="-"/>
    <n v="0"/>
    <n v="0"/>
    <s v="-"/>
    <n v="0"/>
  </r>
  <r>
    <s v="86"/>
    <x v="45"/>
    <x v="0"/>
    <s v="001"/>
    <s v="Z1F0000700"/>
    <s v="1180"/>
    <s v="FC"/>
    <s v="00096995-00097030"/>
    <s v=""/>
    <s v=""/>
    <s v=""/>
    <s v=""/>
    <n v="0"/>
    <s v=""/>
    <s v="VENTAS NO CONTRIBUYENTES"/>
    <s v=""/>
    <n v="46297345.023199998"/>
    <n v="0"/>
    <n v="36961211.729999997"/>
    <n v="0"/>
    <s v="-"/>
    <n v="0"/>
    <n v="8048390.7699999996"/>
    <s v="-"/>
    <n v="1287742.5231999999"/>
    <n v="0"/>
    <s v="-"/>
    <n v="0"/>
    <n v="0"/>
    <s v="-"/>
    <n v="0"/>
  </r>
  <r>
    <s v="87"/>
    <x v="45"/>
    <x v="1"/>
    <s v="001"/>
    <s v="Z1F0017854"/>
    <s v="0094"/>
    <s v="FC"/>
    <s v="001004779-001004817"/>
    <s v=""/>
    <s v=""/>
    <s v=""/>
    <s v=""/>
    <n v="0"/>
    <s v=""/>
    <s v="VENTAS NO CONTRIBUYENTES"/>
    <s v=""/>
    <n v="60651141.365100004"/>
    <n v="0"/>
    <n v="48469124.107700005"/>
    <n v="0"/>
    <s v="-"/>
    <n v="0"/>
    <n v="10501739.015000001"/>
    <s v="-"/>
    <n v="1680278.2424000001"/>
    <n v="0"/>
    <s v="-"/>
    <n v="0"/>
    <n v="0"/>
    <s v="-"/>
    <n v="0"/>
  </r>
  <r>
    <s v="88"/>
    <x v="45"/>
    <x v="0"/>
    <s v="002"/>
    <s v="Z1B8050002"/>
    <s v="1515"/>
    <s v="FC"/>
    <s v="00152603-00152622"/>
    <s v=""/>
    <s v=""/>
    <s v=""/>
    <s v=""/>
    <n v="0"/>
    <s v=""/>
    <s v="VENTAS NO CONTRIBUYENTES"/>
    <s v=""/>
    <n v="49702066.313600004"/>
    <n v="0"/>
    <n v="44580584.289999999"/>
    <n v="0"/>
    <s v="-"/>
    <n v="0"/>
    <n v="4415070.71"/>
    <m/>
    <n v="706411.31359999999"/>
    <n v="0"/>
    <s v="-"/>
    <n v="0"/>
    <n v="0"/>
    <s v="-"/>
    <n v="0"/>
  </r>
  <r>
    <s v="89"/>
    <x v="45"/>
    <x v="0"/>
    <s v="002"/>
    <s v="Z1B8050149"/>
    <s v="1442"/>
    <s v="FC"/>
    <s v="00189218-00189257"/>
    <s v=""/>
    <s v=""/>
    <s v=""/>
    <s v=""/>
    <n v="0"/>
    <s v=""/>
    <s v="VENTAS NO CONTRIBUYENTES"/>
    <s v=""/>
    <n v="13725172"/>
    <n v="0"/>
    <n v="13725172"/>
    <n v="0"/>
    <s v="-"/>
    <n v="0"/>
    <m/>
    <m/>
    <n v="0"/>
    <n v="0"/>
    <s v="-"/>
    <n v="0"/>
    <n v="0"/>
    <s v="-"/>
    <n v="0"/>
  </r>
  <r>
    <s v="90"/>
    <x v="45"/>
    <x v="2"/>
    <s v="002"/>
    <s v="Z1F0008858"/>
    <s v="0541"/>
    <s v="FC"/>
    <s v="00078472-00078542"/>
    <s v=""/>
    <s v=""/>
    <s v=""/>
    <s v=""/>
    <n v="0"/>
    <s v=""/>
    <s v="VENTAS NO CONTRIBUYENTES"/>
    <s v=""/>
    <n v="20579123.949600004"/>
    <n v="0"/>
    <n v="18192383.964400005"/>
    <n v="0"/>
    <s v="-"/>
    <n v="0"/>
    <n v="2057534.47"/>
    <s v="-"/>
    <n v="329205.51520000002"/>
    <n v="0"/>
    <s v="-"/>
    <n v="0"/>
    <n v="0"/>
    <s v="-"/>
    <n v="0"/>
  </r>
  <r>
    <s v="91"/>
    <x v="45"/>
    <x v="1"/>
    <s v="002"/>
    <s v="Z1F0017966"/>
    <s v="0095"/>
    <s v="FC"/>
    <s v="002001999"/>
    <m/>
    <m/>
    <m/>
    <m/>
    <n v="0"/>
    <m/>
    <s v="CAJA SIN ACTIVIDAD"/>
    <m/>
    <n v="0"/>
    <n v="0"/>
    <n v="0"/>
    <n v="0"/>
    <s v="-"/>
    <n v="0"/>
    <n v="0"/>
    <m/>
    <n v="0"/>
    <m/>
    <m/>
    <n v="0"/>
    <n v="0"/>
    <m/>
    <n v="0"/>
  </r>
  <r>
    <s v="92"/>
    <x v="45"/>
    <x v="0"/>
    <s v="003"/>
    <s v="Z1B8051199"/>
    <s v="1602"/>
    <s v="FC"/>
    <s v="00174253-00174285"/>
    <s v=""/>
    <s v=""/>
    <s v=""/>
    <s v=""/>
    <n v="0"/>
    <s v=""/>
    <s v="VENTAS NO CONTRIBUYENTES"/>
    <s v=""/>
    <n v="36621895.295200005"/>
    <n v="0"/>
    <n v="28988801.27"/>
    <n v="0"/>
    <s v="-"/>
    <n v="0"/>
    <n v="6580253.4699999997"/>
    <m/>
    <n v="1052840.5552000001"/>
    <n v="0"/>
    <s v="-"/>
    <n v="0"/>
    <n v="0"/>
    <s v="-"/>
    <n v="0"/>
  </r>
  <r>
    <s v="93"/>
    <x v="45"/>
    <x v="2"/>
    <s v="003"/>
    <s v="Z1F0008965"/>
    <s v="0535"/>
    <s v="FC"/>
    <s v="00077442-00077496"/>
    <s v=""/>
    <s v=""/>
    <s v=""/>
    <s v=""/>
    <n v="0"/>
    <s v=""/>
    <s v="VENTAS NO CONTRIBUYENTES"/>
    <s v=""/>
    <n v="22004140.156250004"/>
    <n v="0"/>
    <n v="21175882.756250005"/>
    <n v="0"/>
    <s v="-"/>
    <n v="0"/>
    <n v="714015"/>
    <s v="-"/>
    <n v="114242.40000000001"/>
    <n v="0"/>
    <s v="-"/>
    <n v="0"/>
    <n v="0"/>
    <s v="-"/>
    <n v="0"/>
  </r>
  <r>
    <s v="94"/>
    <x v="45"/>
    <x v="1"/>
    <s v="003"/>
    <s v="Z1F0017848"/>
    <s v="0094"/>
    <s v="FC"/>
    <s v="003003994-003004027"/>
    <s v=""/>
    <s v=""/>
    <s v=""/>
    <s v=""/>
    <n v="0"/>
    <s v=""/>
    <s v="VENTAS NO CONTRIBUYENTES"/>
    <s v=""/>
    <n v="49932142.212600008"/>
    <n v="0"/>
    <n v="29813205.267000008"/>
    <n v="0"/>
    <s v="-"/>
    <n v="0"/>
    <n v="17343911.16"/>
    <s v="16"/>
    <n v="2775025.7856000001"/>
    <n v="0"/>
    <s v="-"/>
    <n v="0"/>
    <n v="0"/>
    <s v="-"/>
    <n v="0"/>
  </r>
  <r>
    <s v="95"/>
    <x v="45"/>
    <x v="0"/>
    <s v="004"/>
    <s v="Z1B8050937"/>
    <s v="1440"/>
    <s v="FC"/>
    <s v="00144469-00144492"/>
    <s v=""/>
    <s v=""/>
    <s v=""/>
    <s v=""/>
    <n v="0"/>
    <s v=""/>
    <s v="VENTAS NO CONTRIBUYENTES"/>
    <s v=""/>
    <n v="45982933.177599996"/>
    <n v="0"/>
    <n v="36054957.049999997"/>
    <n v="0"/>
    <s v="-"/>
    <n v="0"/>
    <n v="8558600.1099999994"/>
    <m/>
    <n v="1369376.0175999999"/>
    <n v="0"/>
    <s v="-"/>
    <n v="0"/>
    <n v="0"/>
    <s v="-"/>
    <n v="0"/>
  </r>
  <r>
    <s v="96"/>
    <x v="45"/>
    <x v="1"/>
    <s v="004"/>
    <s v="Z1F0017963"/>
    <s v="0091"/>
    <s v="FC"/>
    <s v="004002077-004002090"/>
    <s v=""/>
    <s v=""/>
    <s v=""/>
    <s v=""/>
    <n v="0"/>
    <s v=""/>
    <s v="VENTAS NO CONTRIBUYENTES"/>
    <s v=""/>
    <n v="23031790.667550001"/>
    <n v="0"/>
    <n v="17986116.430349998"/>
    <n v="0"/>
    <s v="-"/>
    <n v="0"/>
    <n v="4349719.17"/>
    <s v="16"/>
    <n v="695955.06720000005"/>
    <n v="0"/>
    <s v="-"/>
    <n v="0"/>
    <n v="0"/>
    <s v="-"/>
    <n v="0"/>
  </r>
  <r>
    <s v="97"/>
    <x v="45"/>
    <x v="0"/>
    <s v="005"/>
    <s v="Z1B8050363"/>
    <s v="1593"/>
    <s v="FC"/>
    <s v="00154590-00154618"/>
    <s v=""/>
    <s v=""/>
    <s v=""/>
    <s v=""/>
    <n v="0"/>
    <s v=""/>
    <s v="VENTAS NO CONTRIBUYENTES"/>
    <s v=""/>
    <n v="43780539.810800001"/>
    <n v="0"/>
    <n v="36700130.789999999"/>
    <n v="0"/>
    <s v="-"/>
    <n v="0"/>
    <n v="6103800.8799999999"/>
    <m/>
    <n v="976608.14080000005"/>
    <n v="0"/>
    <s v="-"/>
    <n v="0"/>
    <n v="0"/>
    <s v="-"/>
    <n v="0"/>
  </r>
  <r>
    <s v="98"/>
    <x v="45"/>
    <x v="1"/>
    <s v="005"/>
    <s v="Z1F0017998"/>
    <s v="0088"/>
    <s v="FC"/>
    <s v="005002477-005002493"/>
    <s v=""/>
    <s v=""/>
    <s v=""/>
    <s v=""/>
    <n v="0"/>
    <s v=""/>
    <s v="VENTAS NO CONTRIBUYENTES"/>
    <s v=""/>
    <n v="32698812.701099999"/>
    <n v="0"/>
    <n v="23785983.789099999"/>
    <n v="0"/>
    <s v="-"/>
    <n v="0"/>
    <n v="7683473.2000000002"/>
    <s v="-"/>
    <n v="1229355.7120000001"/>
    <n v="0"/>
    <s v="-"/>
    <n v="0"/>
    <n v="0"/>
    <s v="-"/>
    <n v="0"/>
  </r>
  <r>
    <s v="99"/>
    <x v="45"/>
    <x v="0"/>
    <s v="006"/>
    <s v="Z1B8044815"/>
    <s v="1501"/>
    <s v="FC"/>
    <s v="00134540-00134579"/>
    <s v=""/>
    <s v=""/>
    <s v=""/>
    <s v=""/>
    <n v="0"/>
    <s v=""/>
    <s v="VENTAS NO CONTRIBUYENTES"/>
    <s v=""/>
    <n v="88686178.373600006"/>
    <n v="0"/>
    <n v="65915303.020000003"/>
    <n v="0"/>
    <s v="-"/>
    <n v="0"/>
    <n v="19630064.960000001"/>
    <m/>
    <n v="3140810.3936000001"/>
    <n v="0"/>
    <s v="-"/>
    <n v="0"/>
    <n v="0"/>
    <s v="-"/>
    <n v="0"/>
  </r>
  <r>
    <s v="100"/>
    <x v="45"/>
    <x v="1"/>
    <s v="006"/>
    <s v="Z1F0017787"/>
    <s v="0067"/>
    <s v="FC"/>
    <s v="00000168"/>
    <m/>
    <m/>
    <m/>
    <m/>
    <n v="0"/>
    <m/>
    <s v="CAJA SIN ACTIVIDAD"/>
    <m/>
    <n v="0"/>
    <n v="0"/>
    <n v="0"/>
    <n v="0"/>
    <s v="-"/>
    <n v="0"/>
    <n v="0"/>
    <m/>
    <n v="0"/>
    <m/>
    <m/>
    <n v="0"/>
    <n v="0"/>
    <m/>
    <n v="0"/>
  </r>
  <r>
    <s v="101"/>
    <x v="45"/>
    <x v="0"/>
    <s v="007"/>
    <s v="Z1B8050013"/>
    <s v="1559"/>
    <s v="FC"/>
    <s v="00162037-00162072"/>
    <s v=""/>
    <s v=""/>
    <s v=""/>
    <s v=""/>
    <n v="0"/>
    <s v=""/>
    <s v="VENTAS NO CONTRIBUYENTES"/>
    <s v=""/>
    <n v="53190983.841200002"/>
    <n v="0"/>
    <n v="41914352.32"/>
    <n v="0"/>
    <s v="-"/>
    <n v="0"/>
    <n v="9721234.0700000003"/>
    <m/>
    <n v="1555397.4512"/>
    <n v="0"/>
    <s v="-"/>
    <n v="0"/>
    <n v="0"/>
    <s v="-"/>
    <n v="0"/>
  </r>
  <r>
    <s v="102"/>
    <x v="45"/>
    <x v="0"/>
    <s v="008"/>
    <s v="Z1B8050003"/>
    <s v="1515"/>
    <s v="FC"/>
    <s v="00161590-00161603"/>
    <s v=""/>
    <s v=""/>
    <s v=""/>
    <s v=""/>
    <n v="0"/>
    <s v=""/>
    <s v="VENTAS NO CONTRIBUYENTES"/>
    <s v=""/>
    <n v="24316626.620400004"/>
    <n v="0"/>
    <n v="15520813.300000001"/>
    <n v="0"/>
    <s v="-"/>
    <n v="0"/>
    <n v="7582597.6900000004"/>
    <m/>
    <n v="1213215.6304000001"/>
    <n v="0"/>
    <s v="-"/>
    <n v="0"/>
    <n v="0"/>
    <s v="-"/>
    <n v="0"/>
  </r>
  <r>
    <s v="103"/>
    <x v="45"/>
    <x v="0"/>
    <s v="009"/>
    <s v="Z1B8014458"/>
    <s v="1511"/>
    <s v="FC"/>
    <s v="00167943-00167973"/>
    <s v=""/>
    <s v=""/>
    <s v=""/>
    <s v=""/>
    <n v="0"/>
    <s v=""/>
    <s v="VENTAS NO CONTRIBUYENTES"/>
    <s v=""/>
    <n v="89609334.967200011"/>
    <n v="0"/>
    <n v="68804610.650000006"/>
    <n v="0"/>
    <s v="-"/>
    <n v="0"/>
    <n v="17935107.170000002"/>
    <m/>
    <n v="2869617.1472000005"/>
    <n v="0"/>
    <s v="-"/>
    <n v="0"/>
    <n v="0"/>
    <s v="-"/>
    <n v="0"/>
  </r>
  <r>
    <s v="104"/>
    <x v="45"/>
    <x v="0"/>
    <s v="010"/>
    <s v="Z1F0000341"/>
    <s v="1034"/>
    <s v="FC"/>
    <s v="00067559-00067594"/>
    <s v=""/>
    <s v=""/>
    <s v=""/>
    <s v=""/>
    <n v="0"/>
    <s v=""/>
    <s v="VENTAS NO CONTRIBUYENTES"/>
    <s v=""/>
    <n v="37296003.678000003"/>
    <n v="0"/>
    <n v="30047198.129999999"/>
    <n v="0"/>
    <s v="-"/>
    <n v="0"/>
    <n v="6248970.2999999998"/>
    <m/>
    <n v="999835.24800000002"/>
    <n v="0"/>
    <s v="-"/>
    <n v="0"/>
    <n v="0"/>
    <s v="-"/>
    <n v="0"/>
  </r>
  <r>
    <s v="105"/>
    <x v="45"/>
    <x v="0"/>
    <s v="011"/>
    <s v="Z1F0004616"/>
    <s v="0415"/>
    <s v="FC"/>
    <s v="00062173-00062233"/>
    <s v=""/>
    <s v=""/>
    <s v=""/>
    <s v=""/>
    <n v="0"/>
    <s v=""/>
    <s v="VENTAS NO CONTRIBUYENTES"/>
    <s v=""/>
    <n v="20618369.813075993"/>
    <n v="0"/>
    <n v="18907913.065899994"/>
    <n v="0"/>
    <s v="-"/>
    <n v="0"/>
    <n v="1474531.6786"/>
    <s v="16"/>
    <n v="235925.06857599999"/>
    <n v="0"/>
    <s v="-"/>
    <n v="0"/>
    <n v="0"/>
    <s v="-"/>
    <n v="0"/>
  </r>
  <r>
    <s v="106"/>
    <x v="45"/>
    <x v="0"/>
    <s v="012"/>
    <s v="Z1B8038506"/>
    <s v="1365"/>
    <s v="FC"/>
    <s v="00069638"/>
    <s v=""/>
    <s v=""/>
    <s v=""/>
    <s v=""/>
    <n v="0"/>
    <s v=""/>
    <s v="CAJA SIN ACTIVIDAD"/>
    <s v=""/>
    <n v="0"/>
    <n v="0"/>
    <n v="0"/>
    <n v="0"/>
    <s v="-"/>
    <n v="0"/>
    <n v="0"/>
    <m/>
    <n v="0"/>
    <n v="0"/>
    <s v="-"/>
    <n v="0"/>
    <n v="0"/>
    <s v="-"/>
    <n v="0"/>
  </r>
  <r>
    <s v="107"/>
    <x v="45"/>
    <x v="0"/>
    <s v="013"/>
    <s v="Z1B8050578"/>
    <s v="1324"/>
    <s v="FC"/>
    <s v="00129519-00129527"/>
    <s v=""/>
    <s v=""/>
    <s v=""/>
    <s v=""/>
    <n v="0"/>
    <s v=""/>
    <s v="VENTAS NO CONTRIBUYENTES"/>
    <s v=""/>
    <n v="6949423.6554000005"/>
    <n v="0"/>
    <n v="3072999.4554000003"/>
    <n v="0"/>
    <s v="-"/>
    <n v="0"/>
    <n v="3341745"/>
    <s v="-"/>
    <n v="534679.19999999995"/>
    <n v="0"/>
    <s v="-"/>
    <n v="0"/>
    <n v="0"/>
    <s v="-"/>
    <n v="0"/>
  </r>
  <r>
    <s v="108"/>
    <x v="45"/>
    <x v="0"/>
    <s v="014"/>
    <s v="Z1F0000338"/>
    <s v="1204"/>
    <s v="FC"/>
    <s v="00047981-00047987"/>
    <s v=""/>
    <s v=""/>
    <s v=""/>
    <s v=""/>
    <n v="0"/>
    <s v=""/>
    <s v="VENTAS NO CONTRIBUYENTES"/>
    <s v=""/>
    <n v="3968594.9"/>
    <n v="0"/>
    <n v="2206157.31"/>
    <n v="0"/>
    <s v="-"/>
    <n v="0"/>
    <n v="1519342.75"/>
    <m/>
    <n v="243094.84"/>
    <n v="0"/>
    <s v="-"/>
    <n v="0"/>
    <n v="0"/>
    <s v="-"/>
    <n v="0"/>
  </r>
  <r>
    <s v="109"/>
    <x v="45"/>
    <x v="0"/>
    <s v="015"/>
    <s v="Z1B8050356"/>
    <s v="1337"/>
    <s v="FC"/>
    <s v="00083264-00083273"/>
    <s v=""/>
    <s v=""/>
    <s v=""/>
    <s v=""/>
    <n v="0"/>
    <s v=""/>
    <s v="VENTAS NO CONTRIBUYENTES"/>
    <s v=""/>
    <n v="45444046.238799997"/>
    <n v="0"/>
    <n v="41847670.479999997"/>
    <n v="0"/>
    <s v="-"/>
    <n v="0"/>
    <n v="3100323.93"/>
    <m/>
    <n v="496051.82880000002"/>
    <n v="0"/>
    <s v="-"/>
    <n v="0"/>
    <n v="0"/>
    <s v="-"/>
    <n v="0"/>
  </r>
  <r>
    <s v="110"/>
    <x v="46"/>
    <x v="0"/>
    <s v="001"/>
    <s v="Z1F0000700"/>
    <s v="1181"/>
    <s v="FC"/>
    <s v="00097031-00097107"/>
    <s v=""/>
    <s v=""/>
    <s v=""/>
    <s v=""/>
    <n v="0"/>
    <s v=""/>
    <s v="VENTAS NO CONTRIBUYENTES"/>
    <s v=""/>
    <n v="62730579.360399999"/>
    <n v="0"/>
    <n v="51438861.609999999"/>
    <n v="0"/>
    <s v="-"/>
    <n v="0"/>
    <n v="9734239.4399999995"/>
    <s v="-"/>
    <n v="1557478.3103999998"/>
    <n v="0"/>
    <s v="-"/>
    <n v="0"/>
    <n v="0"/>
    <s v="-"/>
    <n v="0"/>
  </r>
  <r>
    <s v="111"/>
    <x v="46"/>
    <x v="1"/>
    <s v="001"/>
    <s v="Z1F0017854"/>
    <s v="0095"/>
    <s v="FC"/>
    <s v="001004818-001004850"/>
    <s v=""/>
    <s v=""/>
    <s v=""/>
    <s v=""/>
    <n v="0"/>
    <s v=""/>
    <s v="VENTAS NO CONTRIBUYENTES"/>
    <s v=""/>
    <n v="53612268.738899998"/>
    <n v="0"/>
    <n v="44058982.645300001"/>
    <n v="0"/>
    <s v="-"/>
    <n v="0"/>
    <n v="8235591.46"/>
    <s v="-"/>
    <n v="1317694.6336000001"/>
    <n v="0"/>
    <s v="-"/>
    <n v="0"/>
    <n v="0"/>
    <s v="-"/>
    <n v="0"/>
  </r>
  <r>
    <s v="112"/>
    <x v="46"/>
    <x v="0"/>
    <s v="002"/>
    <s v="Z1B8050002"/>
    <s v="1516"/>
    <s v="FC"/>
    <s v="00152623-00152657"/>
    <s v=""/>
    <s v=""/>
    <s v=""/>
    <s v=""/>
    <n v="0"/>
    <s v=""/>
    <s v="VENTAS NO CONTRIBUYENTES"/>
    <s v=""/>
    <n v="57228711.740960009"/>
    <n v="0"/>
    <n v="48900728.200000003"/>
    <n v="0"/>
    <s v="-"/>
    <n v="0"/>
    <n v="7179296.1560000004"/>
    <m/>
    <n v="1148687.3849600002"/>
    <n v="0"/>
    <s v="-"/>
    <n v="0"/>
    <n v="0"/>
    <s v="-"/>
    <n v="0"/>
  </r>
  <r>
    <s v="113"/>
    <x v="46"/>
    <x v="0"/>
    <s v="002"/>
    <s v="Z1B8050149"/>
    <s v="1443"/>
    <s v="FC"/>
    <s v="00189258-00189321"/>
    <s v=""/>
    <s v=""/>
    <s v=""/>
    <s v=""/>
    <n v="0"/>
    <s v=""/>
    <s v="VENTAS NO CONTRIBUYENTES"/>
    <s v=""/>
    <n v="33680040.159999996"/>
    <n v="0"/>
    <n v="33680040.159999996"/>
    <n v="0"/>
    <s v="-"/>
    <n v="0"/>
    <m/>
    <m/>
    <n v="0"/>
    <n v="0"/>
    <s v="-"/>
    <n v="0"/>
    <n v="0"/>
    <s v="-"/>
    <n v="0"/>
  </r>
  <r>
    <s v="114"/>
    <x v="46"/>
    <x v="2"/>
    <s v="002"/>
    <s v="Z1F0008858"/>
    <s v="0542"/>
    <s v="FC"/>
    <s v="00078543-00078624"/>
    <s v=""/>
    <s v=""/>
    <s v=""/>
    <s v=""/>
    <n v="0"/>
    <s v=""/>
    <s v="VENTAS NO CONTRIBUYENTES"/>
    <s v=""/>
    <n v="34116480.104550004"/>
    <n v="0"/>
    <n v="33117720.104550004"/>
    <n v="0"/>
    <s v="-"/>
    <n v="0"/>
    <n v="861000"/>
    <s v="-"/>
    <n v="137760"/>
    <n v="0"/>
    <s v="-"/>
    <n v="0"/>
    <n v="0"/>
    <s v="-"/>
    <n v="0"/>
  </r>
  <r>
    <s v="115"/>
    <x v="46"/>
    <x v="1"/>
    <s v="002"/>
    <s v="Z1F0017966"/>
    <s v="0096"/>
    <s v="FC"/>
    <s v="002002000-002002023"/>
    <s v=""/>
    <s v=""/>
    <s v=""/>
    <s v=""/>
    <n v="0"/>
    <s v=""/>
    <s v="VENTAS NO CONTRIBUYENTES"/>
    <s v=""/>
    <n v="86294383.418400019"/>
    <n v="0"/>
    <n v="64927424.559200026"/>
    <n v="0"/>
    <s v="-"/>
    <n v="0"/>
    <n v="18419792.119999997"/>
    <s v="-"/>
    <n v="2947166.7391999997"/>
    <n v="0"/>
    <s v="-"/>
    <n v="0"/>
    <n v="0"/>
    <s v="-"/>
    <n v="0"/>
  </r>
  <r>
    <s v="116"/>
    <x v="46"/>
    <x v="0"/>
    <s v="003"/>
    <s v="Z1B8051199"/>
    <s v="1603"/>
    <s v="FC"/>
    <s v="00174286-00174361"/>
    <s v=""/>
    <s v=""/>
    <s v=""/>
    <s v=""/>
    <n v="0"/>
    <s v=""/>
    <s v="VENTAS NO CONTRIBUYENTES"/>
    <s v=""/>
    <n v="63279384.630800009"/>
    <n v="0"/>
    <n v="53034342.200000003"/>
    <n v="0"/>
    <s v="-"/>
    <n v="0"/>
    <n v="8831933.1300000008"/>
    <m/>
    <n v="1413109.3008000001"/>
    <n v="0"/>
    <s v="-"/>
    <n v="0"/>
    <n v="0"/>
    <s v="-"/>
    <n v="0"/>
  </r>
  <r>
    <s v="117"/>
    <x v="46"/>
    <x v="2"/>
    <s v="003"/>
    <s v="Z1F0008965"/>
    <s v="0536"/>
    <s v="FC"/>
    <s v="00077497-00077577"/>
    <s v=""/>
    <s v=""/>
    <s v=""/>
    <s v=""/>
    <n v="0"/>
    <s v=""/>
    <s v="VENTAS NO CONTRIBUYENTES"/>
    <s v=""/>
    <n v="32929964.107327994"/>
    <n v="0"/>
    <n v="29397948.578299996"/>
    <n v="0"/>
    <s v="-"/>
    <n v="0"/>
    <n v="3044840.9732999997"/>
    <s v="-"/>
    <n v="487174.55572799995"/>
    <n v="0"/>
    <s v="-"/>
    <n v="0"/>
    <n v="0"/>
    <s v="-"/>
    <n v="0"/>
  </r>
  <r>
    <s v="118"/>
    <x v="46"/>
    <x v="1"/>
    <s v="003"/>
    <s v="Z1F0017848"/>
    <s v="0095"/>
    <s v="FC"/>
    <s v="003004028-003004063"/>
    <s v=""/>
    <s v=""/>
    <s v=""/>
    <s v=""/>
    <n v="0"/>
    <s v=""/>
    <s v="VENTAS NO CONTRIBUYENTES"/>
    <s v=""/>
    <n v="69582825.762050003"/>
    <n v="0"/>
    <n v="58241034.894850001"/>
    <n v="0"/>
    <s v="-"/>
    <n v="0"/>
    <n v="9777405.9199999999"/>
    <s v="-"/>
    <n v="1564384.9472000001"/>
    <n v="0"/>
    <s v="-"/>
    <n v="0"/>
    <n v="0"/>
    <s v="-"/>
    <n v="0"/>
  </r>
  <r>
    <s v="119"/>
    <x v="46"/>
    <x v="1"/>
    <s v="003"/>
    <s v="Z1F0017848"/>
    <s v="0095"/>
    <s v="FC"/>
    <s v="003004064"/>
    <s v=""/>
    <s v=""/>
    <s v=""/>
    <s v=""/>
    <n v="0"/>
    <s v=""/>
    <s v="LEON RIVAS Y ASOCIADOS C.A."/>
    <s v="J311038078"/>
    <n v="4638028.8739999998"/>
    <n v="0"/>
    <n v="1981870.85"/>
    <n v="2289791.4"/>
    <s v="16"/>
    <n v="366366.62400000001"/>
    <n v="0"/>
    <s v="-"/>
    <n v="0"/>
    <n v="0"/>
    <s v="-"/>
    <n v="0"/>
    <n v="0"/>
    <s v="-"/>
    <n v="0"/>
  </r>
  <r>
    <s v="120"/>
    <x v="46"/>
    <x v="1"/>
    <s v="003"/>
    <s v="Z1F0017848"/>
    <s v="0095"/>
    <s v="FC"/>
    <s v="003004065"/>
    <s v=""/>
    <s v=""/>
    <s v=""/>
    <s v=""/>
    <n v="0"/>
    <s v=""/>
    <s v="RAUL VOLCAN"/>
    <s v="V5600723"/>
    <n v="3979538.23"/>
    <n v="0"/>
    <n v="2892162.06"/>
    <n v="0"/>
    <s v="-"/>
    <n v="0"/>
    <n v="937393.25"/>
    <s v="16"/>
    <n v="149982.92000000001"/>
    <n v="0"/>
    <s v="-"/>
    <n v="0"/>
    <n v="0"/>
    <s v="-"/>
    <n v="0"/>
  </r>
  <r>
    <s v="121"/>
    <x v="46"/>
    <x v="1"/>
    <s v="003"/>
    <s v="Z1F0017848"/>
    <s v="0095"/>
    <s v="FC"/>
    <s v="003004066"/>
    <s v=""/>
    <s v=""/>
    <s v=""/>
    <s v=""/>
    <n v="0"/>
    <s v=""/>
    <s v="SUCESION COPPOLA MONTUORI ALBERTO"/>
    <s v="J308624101"/>
    <n v="4384400.9800000004"/>
    <n v="0"/>
    <n v="3193022.9800000004"/>
    <n v="1027050"/>
    <s v="16"/>
    <n v="164328"/>
    <n v="0"/>
    <s v="-"/>
    <n v="0"/>
    <n v="0"/>
    <s v="-"/>
    <n v="0"/>
    <n v="0"/>
    <s v="-"/>
    <n v="0"/>
  </r>
  <r>
    <s v="122"/>
    <x v="46"/>
    <x v="1"/>
    <s v="003"/>
    <s v="Z1F0017848"/>
    <s v="0095"/>
    <s v="FC"/>
    <s v="003004067-003004079"/>
    <s v=""/>
    <s v=""/>
    <s v=""/>
    <s v=""/>
    <n v="0"/>
    <s v=""/>
    <s v="VENTAS NO CONTRIBUYENTES"/>
    <s v=""/>
    <n v="26301671.066500001"/>
    <n v="0"/>
    <n v="16499730.5977"/>
    <n v="0"/>
    <s v="-"/>
    <n v="0"/>
    <n v="8449948.6799999997"/>
    <s v="16"/>
    <n v="1351991.7888"/>
    <n v="0"/>
    <s v="-"/>
    <n v="0"/>
    <n v="0"/>
    <s v="-"/>
    <n v="0"/>
  </r>
  <r>
    <s v="151"/>
    <x v="47"/>
    <x v="1"/>
    <s v="003"/>
    <s v="Z1F0017848"/>
    <s v="0096"/>
    <s v="FC"/>
    <s v="003004080-003004134"/>
    <s v=""/>
    <s v=""/>
    <s v=""/>
    <s v=""/>
    <n v="0"/>
    <s v=""/>
    <s v="VENTAS NO CONTRIBUYENTES"/>
    <s v=""/>
    <n v="167343857.64105001"/>
    <n v="0"/>
    <n v="120371692.75665"/>
    <n v="0"/>
    <s v="-"/>
    <n v="0"/>
    <n v="40493245.589999996"/>
    <s v="16"/>
    <n v="6478919.2943999991"/>
    <n v="0"/>
    <s v="-"/>
    <n v="0"/>
    <n v="0"/>
    <s v="-"/>
    <n v="0"/>
  </r>
  <r>
    <s v="123"/>
    <x v="46"/>
    <x v="0"/>
    <s v="004"/>
    <s v="Z1B8050937"/>
    <s v="1441"/>
    <s v="FC"/>
    <s v="00144493-00144533"/>
    <s v=""/>
    <s v=""/>
    <s v=""/>
    <s v=""/>
    <n v="0"/>
    <s v=""/>
    <s v="VENTAS NO CONTRIBUYENTES"/>
    <s v=""/>
    <n v="90048985.7412"/>
    <n v="0"/>
    <n v="63520218.340000004"/>
    <n v="0"/>
    <s v="-"/>
    <n v="0"/>
    <n v="22869627.07"/>
    <m/>
    <n v="3659140.3311999999"/>
    <n v="0"/>
    <s v="-"/>
    <n v="0"/>
    <n v="0"/>
    <s v="-"/>
    <n v="0"/>
  </r>
  <r>
    <s v="124"/>
    <x v="46"/>
    <x v="1"/>
    <s v="004"/>
    <s v="Z1F0017963"/>
    <s v="0092"/>
    <s v="FC"/>
    <s v="004002090"/>
    <m/>
    <m/>
    <m/>
    <m/>
    <n v="0"/>
    <m/>
    <s v="CAJA SIN ACTIVIDAD"/>
    <m/>
    <n v="0"/>
    <n v="0"/>
    <n v="0"/>
    <n v="0"/>
    <s v="-"/>
    <n v="0"/>
    <n v="0"/>
    <m/>
    <n v="0"/>
    <m/>
    <m/>
    <n v="0"/>
    <n v="0"/>
    <m/>
    <n v="0"/>
  </r>
  <r>
    <s v="125"/>
    <x v="46"/>
    <x v="0"/>
    <s v="005"/>
    <s v="Z1B8050363"/>
    <s v="1594"/>
    <s v="FC"/>
    <s v="00154619-00154649"/>
    <s v=""/>
    <s v=""/>
    <s v=""/>
    <s v=""/>
    <n v="0"/>
    <s v=""/>
    <s v="VENTAS NO CONTRIBUYENTES"/>
    <s v=""/>
    <n v="57311364.453999996"/>
    <n v="0"/>
    <n v="43602323.619999997"/>
    <n v="0"/>
    <s v="-"/>
    <n v="0"/>
    <n v="11818138.65"/>
    <m/>
    <n v="1890902.1840000001"/>
    <n v="0"/>
    <s v="-"/>
    <n v="0"/>
    <n v="0"/>
    <s v="-"/>
    <n v="0"/>
  </r>
  <r>
    <s v="126"/>
    <x v="46"/>
    <x v="1"/>
    <s v="005"/>
    <s v="Z1F0017998"/>
    <s v="0089"/>
    <s v="FC"/>
    <s v="005002494-005002529"/>
    <s v=""/>
    <s v=""/>
    <s v=""/>
    <s v=""/>
    <n v="0"/>
    <s v=""/>
    <s v="VENTAS NO CONTRIBUYENTES"/>
    <s v=""/>
    <n v="74331520.677599981"/>
    <n v="0"/>
    <n v="54838428.289199986"/>
    <n v="0"/>
    <s v="-"/>
    <n v="0"/>
    <n v="16804389.990000002"/>
    <s v="-"/>
    <n v="2688702.3984000003"/>
    <n v="0"/>
    <s v="-"/>
    <n v="0"/>
    <n v="0"/>
    <s v="-"/>
    <n v="0"/>
  </r>
  <r>
    <s v="127"/>
    <x v="46"/>
    <x v="1"/>
    <s v="005"/>
    <s v="Z1F0017998"/>
    <s v="0089"/>
    <s v="NC"/>
    <s v=""/>
    <s v="005000053"/>
    <s v=""/>
    <s v="001004713"/>
    <s v="4/6/2018"/>
    <n v="67.16"/>
    <s v="VEN"/>
    <s v="YUDIT CAÑOZALEZ"/>
    <s v="V5120551"/>
    <n v="-290000"/>
    <n v="0"/>
    <n v="-290000"/>
    <n v="0"/>
    <s v="-"/>
    <n v="0"/>
    <n v="0"/>
    <s v="-"/>
    <n v="0"/>
    <n v="0"/>
    <s v="-"/>
    <n v="0"/>
    <n v="0"/>
    <s v="-"/>
    <n v="0"/>
  </r>
  <r>
    <s v="128"/>
    <x v="46"/>
    <x v="0"/>
    <s v="006"/>
    <s v="Z1B8044815"/>
    <s v="1502"/>
    <s v="FC"/>
    <s v="00134580-00134616"/>
    <s v=""/>
    <s v=""/>
    <s v=""/>
    <s v=""/>
    <n v="0"/>
    <s v=""/>
    <s v="VENTAS NO CONTRIBUYENTES"/>
    <s v=""/>
    <n v="59227233.728799999"/>
    <n v="0"/>
    <n v="48163789.490000002"/>
    <n v="0"/>
    <s v="-"/>
    <n v="0"/>
    <n v="9537451.9299999997"/>
    <m/>
    <n v="1525992.3088"/>
    <n v="0"/>
    <s v="-"/>
    <n v="0"/>
    <n v="0"/>
    <s v="-"/>
    <n v="0"/>
  </r>
  <r>
    <s v="129"/>
    <x v="46"/>
    <x v="1"/>
    <s v="006"/>
    <s v="Z1F0017787"/>
    <s v="0068"/>
    <s v="FC"/>
    <s v="00000168"/>
    <m/>
    <m/>
    <m/>
    <m/>
    <n v="0"/>
    <m/>
    <s v="CAJA SIN ACTIVIDAD"/>
    <m/>
    <n v="0"/>
    <n v="0"/>
    <n v="0"/>
    <n v="0"/>
    <s v="-"/>
    <n v="0"/>
    <n v="0"/>
    <m/>
    <n v="0"/>
    <m/>
    <m/>
    <n v="0"/>
    <n v="0"/>
    <m/>
    <n v="0"/>
  </r>
  <r>
    <s v="130"/>
    <x v="46"/>
    <x v="0"/>
    <s v="007"/>
    <s v="Z1B8050013"/>
    <s v="1560"/>
    <s v="FC"/>
    <s v="00162073-00162115"/>
    <s v=""/>
    <s v=""/>
    <s v=""/>
    <s v=""/>
    <n v="0"/>
    <s v=""/>
    <s v="VENTAS NO CONTRIBUYENTES"/>
    <s v=""/>
    <n v="61009797.515600003"/>
    <n v="0"/>
    <n v="43116036.369999997"/>
    <n v="0"/>
    <s v="-"/>
    <n v="0"/>
    <n v="15425656.16"/>
    <m/>
    <n v="2468104.9856000002"/>
    <n v="0"/>
    <s v="-"/>
    <n v="0"/>
    <n v="0"/>
    <s v="-"/>
    <n v="0"/>
  </r>
  <r>
    <s v="131"/>
    <x v="46"/>
    <x v="0"/>
    <s v="008"/>
    <s v="Z1B8050003"/>
    <s v="1516"/>
    <s v="FC"/>
    <s v="00161604-00161644"/>
    <s v=""/>
    <s v=""/>
    <s v=""/>
    <s v=""/>
    <n v="0"/>
    <s v=""/>
    <s v="VENTAS NO CONTRIBUYENTES"/>
    <s v=""/>
    <n v="63447340.555600002"/>
    <n v="0"/>
    <n v="47803406.369999997"/>
    <n v="0"/>
    <s v="-"/>
    <n v="0"/>
    <n v="13486150.16"/>
    <m/>
    <n v="2157784.0256000003"/>
    <n v="0"/>
    <s v="-"/>
    <n v="0"/>
    <n v="0"/>
    <s v="-"/>
    <n v="0"/>
  </r>
  <r>
    <s v="132"/>
    <x v="46"/>
    <x v="0"/>
    <s v="009"/>
    <s v="Z1B8014458"/>
    <s v="1512"/>
    <s v="FC"/>
    <s v="00167974-00168018"/>
    <s v=""/>
    <s v=""/>
    <s v=""/>
    <s v=""/>
    <n v="0"/>
    <s v=""/>
    <s v="VENTAS NO CONTRIBUYENTES"/>
    <s v=""/>
    <n v="77981094.011600003"/>
    <n v="0"/>
    <n v="57426327.259999998"/>
    <n v="0"/>
    <s v="-"/>
    <n v="0"/>
    <n v="17719626.510000002"/>
    <m/>
    <n v="2835140.2416000003"/>
    <n v="0"/>
    <s v="-"/>
    <n v="0"/>
    <n v="0"/>
    <s v="-"/>
    <n v="0"/>
  </r>
  <r>
    <s v="133"/>
    <x v="46"/>
    <x v="0"/>
    <s v="010"/>
    <s v="Z1F0000341"/>
    <s v="1035"/>
    <s v="FC"/>
    <s v="00067595-00067626"/>
    <s v=""/>
    <s v=""/>
    <s v=""/>
    <s v=""/>
    <n v="0"/>
    <s v=""/>
    <s v="VENTAS NO CONTRIBUYENTES"/>
    <s v=""/>
    <n v="88076216.840000004"/>
    <n v="0"/>
    <n v="68976501.609999999"/>
    <n v="0"/>
    <s v="-"/>
    <n v="0"/>
    <n v="16465271.75"/>
    <m/>
    <n v="2634443.48"/>
    <n v="0"/>
    <s v="-"/>
    <n v="0"/>
    <n v="0"/>
    <s v="-"/>
    <n v="0"/>
  </r>
  <r>
    <s v="134"/>
    <x v="46"/>
    <x v="0"/>
    <s v="011"/>
    <s v="Z1F0004616"/>
    <s v="0416"/>
    <s v="FC"/>
    <s v="00062234-00062327"/>
    <s v=""/>
    <s v=""/>
    <s v=""/>
    <s v=""/>
    <n v="0"/>
    <s v=""/>
    <s v="VENTAS NO CONTRIBUYENTES"/>
    <s v=""/>
    <n v="48834446.567949995"/>
    <n v="0"/>
    <n v="41083669.162349999"/>
    <n v="0"/>
    <s v="-"/>
    <n v="0"/>
    <n v="6681704.6599999992"/>
    <s v="16"/>
    <n v="1069072.7455999998"/>
    <n v="0"/>
    <s v="-"/>
    <n v="0"/>
    <n v="0"/>
    <s v="-"/>
    <n v="0"/>
  </r>
  <r>
    <s v="135"/>
    <x v="46"/>
    <x v="0"/>
    <s v="012"/>
    <s v="Z1B8038506"/>
    <s v="1366"/>
    <s v="FC"/>
    <s v="00069639-00069658"/>
    <s v=""/>
    <s v=""/>
    <s v=""/>
    <s v=""/>
    <n v="0"/>
    <s v=""/>
    <s v="VENTAS NO CONTRIBUYENTES"/>
    <s v=""/>
    <n v="12303297.279999999"/>
    <n v="0"/>
    <n v="7366574.5"/>
    <n v="0"/>
    <s v="-"/>
    <n v="0"/>
    <n v="4255795.5"/>
    <m/>
    <n v="680927.28"/>
    <n v="0"/>
    <s v="-"/>
    <n v="0"/>
    <n v="0"/>
    <s v="-"/>
    <n v="0"/>
  </r>
  <r>
    <s v="136"/>
    <x v="46"/>
    <x v="0"/>
    <s v="013"/>
    <s v="Z1B8050578"/>
    <s v="1325"/>
    <s v="FC"/>
    <s v="00129528-00129553"/>
    <s v=""/>
    <s v=""/>
    <s v=""/>
    <s v=""/>
    <n v="0"/>
    <s v=""/>
    <s v="VENTAS NO CONTRIBUYENTES"/>
    <s v=""/>
    <n v="17509157.064299997"/>
    <n v="0"/>
    <n v="14233563.135099996"/>
    <n v="0"/>
    <s v="-"/>
    <n v="0"/>
    <n v="2823787.87"/>
    <s v="16"/>
    <n v="451806.05920000002"/>
    <n v="0"/>
    <s v="-"/>
    <n v="0"/>
    <n v="0"/>
    <s v="-"/>
    <n v="0"/>
  </r>
  <r>
    <s v="137"/>
    <x v="46"/>
    <x v="0"/>
    <s v="014"/>
    <s v="Z1F0000338"/>
    <s v="1205"/>
    <s v="FC"/>
    <s v="00047987"/>
    <s v=""/>
    <s v=""/>
    <s v=""/>
    <s v=""/>
    <n v="0"/>
    <s v=""/>
    <s v="CAJA SIN ACTIVIDAD"/>
    <s v=""/>
    <n v="0"/>
    <n v="0"/>
    <n v="0"/>
    <n v="0"/>
    <s v="-"/>
    <n v="0"/>
    <n v="0"/>
    <m/>
    <n v="0"/>
    <n v="0"/>
    <s v="-"/>
    <n v="0"/>
    <n v="0"/>
    <s v="-"/>
    <n v="0"/>
  </r>
  <r>
    <s v="138"/>
    <x v="46"/>
    <x v="0"/>
    <s v="015"/>
    <s v="Z1B8050356"/>
    <s v="1338"/>
    <s v="FC"/>
    <s v="00083274-00083297"/>
    <s v=""/>
    <s v=""/>
    <s v=""/>
    <s v=""/>
    <n v="0"/>
    <s v=""/>
    <s v="VENTAS NO CONTRIBUYENTES"/>
    <s v=""/>
    <n v="92487798.325200006"/>
    <n v="0"/>
    <n v="65396318.229999997"/>
    <n v="0"/>
    <s v="-"/>
    <n v="0"/>
    <n v="23354724.220000003"/>
    <m/>
    <n v="3736755.8752000006"/>
    <n v="0"/>
    <s v="-"/>
    <n v="0"/>
    <n v="0"/>
    <s v="-"/>
    <n v="0"/>
  </r>
  <r>
    <s v="139"/>
    <x v="47"/>
    <x v="0"/>
    <s v="001"/>
    <s v="Z1F0000700"/>
    <s v="1182"/>
    <s v="FC"/>
    <s v="00097108-00097167"/>
    <s v=""/>
    <s v=""/>
    <s v=""/>
    <s v=""/>
    <n v="0"/>
    <s v=""/>
    <s v="VENTAS NO CONTRIBUYENTES"/>
    <s v=""/>
    <n v="82154067.379599988"/>
    <n v="0"/>
    <n v="64326252.93"/>
    <n v="0"/>
    <s v="-"/>
    <n v="0"/>
    <n v="15368805.560000001"/>
    <s v="-"/>
    <n v="2459008.8896000003"/>
    <n v="0"/>
    <s v="-"/>
    <n v="0"/>
    <n v="0"/>
    <s v="-"/>
    <n v="0"/>
  </r>
  <r>
    <s v="140"/>
    <x v="47"/>
    <x v="1"/>
    <s v="001"/>
    <s v="Z1F0017854"/>
    <s v="0096"/>
    <s v="FC"/>
    <s v="001004851-001004889"/>
    <s v=""/>
    <s v=""/>
    <s v=""/>
    <s v=""/>
    <n v="0"/>
    <s v=""/>
    <s v="VENTAS NO CONTRIBUYENTES"/>
    <s v=""/>
    <n v="71629736.13060002"/>
    <n v="0"/>
    <n v="57448162.754200019"/>
    <n v="0"/>
    <s v="-"/>
    <n v="0"/>
    <n v="12225494.289999999"/>
    <s v="-"/>
    <n v="1956079.0863999999"/>
    <n v="0"/>
    <s v="-"/>
    <n v="0"/>
    <n v="0"/>
    <s v="-"/>
    <n v="0"/>
  </r>
  <r>
    <s v="141"/>
    <x v="47"/>
    <x v="1"/>
    <s v="001"/>
    <s v="Z1F0017854"/>
    <s v="0096"/>
    <s v="FC"/>
    <s v="001004890"/>
    <s v=""/>
    <s v=""/>
    <s v=""/>
    <s v=""/>
    <n v="0"/>
    <s v=""/>
    <s v="FERRE STORE C.A."/>
    <s v="J312166940"/>
    <n v="5464878.2699999996"/>
    <n v="0"/>
    <n v="4984902.75"/>
    <n v="413772"/>
    <s v="16"/>
    <n v="66203.520000000004"/>
    <n v="0"/>
    <s v="-"/>
    <n v="0"/>
    <n v="0"/>
    <s v="-"/>
    <n v="0"/>
    <n v="0"/>
    <s v="-"/>
    <n v="0"/>
  </r>
  <r>
    <s v="142"/>
    <x v="47"/>
    <x v="1"/>
    <s v="001"/>
    <s v="Z1F0017854"/>
    <s v="0096"/>
    <s v="FC"/>
    <s v="001004891-001004899"/>
    <s v=""/>
    <s v=""/>
    <s v=""/>
    <s v=""/>
    <n v="0"/>
    <s v=""/>
    <s v="VENTAS NO CONTRIBUYENTES"/>
    <s v=""/>
    <n v="8202157.8107999992"/>
    <n v="0"/>
    <n v="5911811.3315999992"/>
    <n v="0"/>
    <s v="-"/>
    <n v="0"/>
    <n v="1974436.62"/>
    <s v="-"/>
    <n v="315909.85920000001"/>
    <n v="0"/>
    <s v="-"/>
    <n v="0"/>
    <n v="0"/>
    <s v="-"/>
    <n v="0"/>
  </r>
  <r>
    <s v="143"/>
    <x v="47"/>
    <x v="1"/>
    <s v="001"/>
    <s v="Z1F0017854"/>
    <s v="0096"/>
    <s v="FC"/>
    <s v="001004900"/>
    <s v=""/>
    <s v=""/>
    <s v=""/>
    <s v=""/>
    <n v="0"/>
    <s v=""/>
    <s v="INTEGRAMAX"/>
    <s v="J310642060"/>
    <n v="777654"/>
    <n v="0"/>
    <n v="473270"/>
    <n v="262400"/>
    <s v="16"/>
    <n v="41984"/>
    <n v="0"/>
    <s v="-"/>
    <n v="0"/>
    <n v="0"/>
    <s v="-"/>
    <n v="0"/>
    <n v="0"/>
    <s v="-"/>
    <n v="0"/>
  </r>
  <r>
    <s v="144"/>
    <x v="47"/>
    <x v="1"/>
    <s v="001"/>
    <s v="Z1F0017854"/>
    <s v="0096"/>
    <s v="FC"/>
    <s v="001004901-001004908"/>
    <s v=""/>
    <s v=""/>
    <s v=""/>
    <s v=""/>
    <n v="0"/>
    <s v=""/>
    <s v="VENTAS NO CONTRIBUYENTES"/>
    <s v=""/>
    <n v="5701284.3947000001"/>
    <n v="0"/>
    <n v="5235284.4039000003"/>
    <n v="0"/>
    <s v="-"/>
    <n v="0"/>
    <n v="401724.13"/>
    <s v="-"/>
    <n v="64275.860800000002"/>
    <n v="0"/>
    <s v="-"/>
    <n v="0"/>
    <n v="0"/>
    <s v="-"/>
    <n v="0"/>
  </r>
  <r>
    <m/>
    <x v="48"/>
    <x v="1"/>
    <s v="001"/>
    <s v="Z1F0017854"/>
    <s v="0097"/>
    <s v="FC"/>
    <s v="001004909"/>
    <m/>
    <m/>
    <m/>
    <m/>
    <n v="0"/>
    <m/>
    <s v="CAJA SIN ACTIVIDAD"/>
    <m/>
    <n v="0"/>
    <n v="0"/>
    <n v="0"/>
    <n v="0"/>
    <s v="-"/>
    <n v="0"/>
    <m/>
    <m/>
    <m/>
    <m/>
    <m/>
    <m/>
    <m/>
    <m/>
    <m/>
  </r>
  <r>
    <s v="145"/>
    <x v="47"/>
    <x v="0"/>
    <s v="002"/>
    <s v="Z1B8050002"/>
    <s v="1517"/>
    <s v="FC"/>
    <s v="00152658-00152716"/>
    <s v=""/>
    <s v=""/>
    <s v=""/>
    <s v=""/>
    <n v="0"/>
    <s v=""/>
    <s v="VENTAS NO CONTRIBUYENTES"/>
    <s v=""/>
    <n v="105242960.89040001"/>
    <n v="0"/>
    <n v="81550941.450000003"/>
    <n v="0"/>
    <s v="-"/>
    <n v="0"/>
    <n v="20424154.690000001"/>
    <m/>
    <n v="3267864.7504000003"/>
    <n v="0"/>
    <s v="-"/>
    <n v="0"/>
    <n v="0"/>
    <s v="-"/>
    <n v="0"/>
  </r>
  <r>
    <s v="146"/>
    <x v="47"/>
    <x v="0"/>
    <s v="002"/>
    <s v="Z1B8050149"/>
    <s v="1444"/>
    <s v="FC"/>
    <s v="00189322-00189397"/>
    <s v=""/>
    <s v=""/>
    <s v=""/>
    <s v=""/>
    <n v="0"/>
    <s v=""/>
    <s v="VENTAS NO CONTRIBUYENTES"/>
    <s v=""/>
    <n v="26620184.579999998"/>
    <n v="0"/>
    <n v="26620184.579999998"/>
    <n v="0"/>
    <s v="-"/>
    <n v="0"/>
    <m/>
    <m/>
    <n v="0"/>
    <n v="0"/>
    <s v="-"/>
    <n v="0"/>
    <n v="0"/>
    <s v="-"/>
    <n v="0"/>
  </r>
  <r>
    <s v="147"/>
    <x v="47"/>
    <x v="2"/>
    <s v="002"/>
    <s v="Z1F0008858"/>
    <s v="0543"/>
    <s v="FC"/>
    <s v="00078625-00078741"/>
    <s v=""/>
    <s v=""/>
    <s v=""/>
    <s v=""/>
    <n v="0"/>
    <s v=""/>
    <s v="VENTAS NO CONTRIBUYENTES"/>
    <s v=""/>
    <n v="60654262.757750005"/>
    <n v="0"/>
    <n v="54001606.01055"/>
    <n v="0"/>
    <s v="-"/>
    <n v="0"/>
    <n v="5735048.9199999999"/>
    <s v="16"/>
    <n v="917607.82720000006"/>
    <n v="0"/>
    <s v="-"/>
    <n v="0"/>
    <n v="0"/>
    <s v="-"/>
    <n v="0"/>
  </r>
  <r>
    <s v="148"/>
    <x v="47"/>
    <x v="1"/>
    <s v="002"/>
    <s v="Z1F0017966"/>
    <s v="0097"/>
    <s v="FC"/>
    <s v="002002023"/>
    <m/>
    <m/>
    <m/>
    <m/>
    <n v="0"/>
    <m/>
    <s v="CAJA SIN ACTIVIDAD"/>
    <m/>
    <n v="0"/>
    <n v="0"/>
    <n v="0"/>
    <n v="0"/>
    <s v="-"/>
    <n v="0"/>
    <n v="0"/>
    <m/>
    <n v="0"/>
    <m/>
    <m/>
    <n v="0"/>
    <n v="0"/>
    <m/>
    <n v="0"/>
  </r>
  <r>
    <s v="149"/>
    <x v="47"/>
    <x v="0"/>
    <s v="003"/>
    <s v="Z1B8051199"/>
    <s v="1604"/>
    <s v="FC"/>
    <s v="00174362-00174425"/>
    <s v=""/>
    <s v=""/>
    <s v=""/>
    <s v=""/>
    <n v="0"/>
    <s v=""/>
    <s v="VENTAS NO CONTRIBUYENTES"/>
    <s v=""/>
    <n v="95720574.772"/>
    <n v="0"/>
    <n v="76928836.11999999"/>
    <n v="0"/>
    <s v="-"/>
    <n v="0"/>
    <n v="16199774.699999999"/>
    <m/>
    <n v="2591963.952"/>
    <n v="0"/>
    <s v="-"/>
    <n v="0"/>
    <n v="0"/>
    <s v="-"/>
    <n v="0"/>
  </r>
  <r>
    <s v="150"/>
    <x v="47"/>
    <x v="2"/>
    <s v="003"/>
    <s v="Z1F0008965"/>
    <s v="0537"/>
    <s v="FC"/>
    <s v="00077578-00077667"/>
    <s v=""/>
    <s v=""/>
    <s v=""/>
    <s v=""/>
    <n v="0"/>
    <s v=""/>
    <s v="VENTAS NO CONTRIBUYENTES"/>
    <s v=""/>
    <n v="38590426.376599997"/>
    <n v="0"/>
    <n v="33660521.020999998"/>
    <n v="0"/>
    <s v="-"/>
    <n v="0"/>
    <n v="4249918.41"/>
    <s v="-"/>
    <n v="679986.94560000009"/>
    <n v="0"/>
    <s v="-"/>
    <n v="0"/>
    <n v="0"/>
    <s v="-"/>
    <n v="0"/>
  </r>
  <r>
    <m/>
    <x v="48"/>
    <x v="1"/>
    <s v="003"/>
    <s v="Z1F0017848"/>
    <s v="0097"/>
    <s v="FC"/>
    <s v="00004135-00004145"/>
    <m/>
    <m/>
    <m/>
    <m/>
    <n v="0"/>
    <m/>
    <s v="VENTAS NO CONTRIBUYENTES"/>
    <m/>
    <n v="48043875.370400004"/>
    <n v="0"/>
    <n v="25567731.100000001"/>
    <n v="0"/>
    <s v="-"/>
    <n v="0"/>
    <n v="19375986.440000001"/>
    <m/>
    <n v="3100157.8304000003"/>
    <n v="0"/>
    <s v="-"/>
    <n v="0"/>
    <n v="0"/>
    <s v="-"/>
    <n v="0"/>
  </r>
  <r>
    <s v="152"/>
    <x v="47"/>
    <x v="0"/>
    <s v="004"/>
    <s v="Z1B8050937"/>
    <s v="1442"/>
    <s v="FC"/>
    <s v="00144534-00144583"/>
    <s v=""/>
    <s v=""/>
    <s v=""/>
    <s v=""/>
    <n v="0"/>
    <s v=""/>
    <s v="VENTAS NO CONTRIBUYENTES"/>
    <s v=""/>
    <n v="105258568.10360001"/>
    <n v="0"/>
    <n v="74325373.340000004"/>
    <n v="0"/>
    <s v="-"/>
    <n v="0"/>
    <n v="26666547.210000001"/>
    <m/>
    <n v="4266647.5536000002"/>
    <n v="0"/>
    <s v="-"/>
    <n v="0"/>
    <n v="0"/>
    <s v="-"/>
    <n v="0"/>
  </r>
  <r>
    <s v="153"/>
    <x v="47"/>
    <x v="1"/>
    <s v="004"/>
    <s v="Z1F0017963"/>
    <s v="0093"/>
    <s v="FC"/>
    <s v="004002091-004002109"/>
    <s v=""/>
    <s v=""/>
    <s v=""/>
    <s v=""/>
    <n v="0"/>
    <s v=""/>
    <s v="VENTAS NO CONTRIBUYENTES"/>
    <s v=""/>
    <n v="32842652.955199998"/>
    <n v="0"/>
    <n v="24545421.763599999"/>
    <n v="0"/>
    <s v="-"/>
    <n v="0"/>
    <n v="7152785.5099999998"/>
    <s v="16"/>
    <n v="1144445.6816"/>
    <n v="0"/>
    <s v="-"/>
    <n v="0"/>
    <n v="0"/>
    <s v="-"/>
    <n v="0"/>
  </r>
  <r>
    <s v="154"/>
    <x v="47"/>
    <x v="0"/>
    <s v="005"/>
    <s v="Z1B8050363"/>
    <s v="1595"/>
    <s v="FC"/>
    <s v="00154650-00154694"/>
    <s v=""/>
    <s v=""/>
    <s v=""/>
    <s v=""/>
    <n v="0"/>
    <s v=""/>
    <s v="VENTAS NO CONTRIBUYENTES"/>
    <s v=""/>
    <n v="101712254.72399999"/>
    <n v="0"/>
    <n v="76542004.989999995"/>
    <n v="0"/>
    <s v="-"/>
    <n v="0"/>
    <n v="21698491.149999999"/>
    <m/>
    <n v="3471758.5839999998"/>
    <n v="0"/>
    <s v="-"/>
    <n v="0"/>
    <n v="0"/>
    <s v="-"/>
    <n v="0"/>
  </r>
  <r>
    <s v="155"/>
    <x v="47"/>
    <x v="1"/>
    <s v="005"/>
    <s v="Z1F0017998"/>
    <s v="0090"/>
    <s v="FC"/>
    <s v="005002530-005002589"/>
    <s v=""/>
    <s v=""/>
    <s v=""/>
    <s v=""/>
    <n v="0"/>
    <s v=""/>
    <s v="VENTAS NO CONTRIBUYENTES"/>
    <s v=""/>
    <n v="179983940.82480001"/>
    <n v="0"/>
    <n v="127371749.58"/>
    <n v="0"/>
    <s v="-"/>
    <n v="0"/>
    <n v="45355337.280000001"/>
    <s v="-"/>
    <n v="7256853.9648000002"/>
    <n v="0"/>
    <s v="-"/>
    <n v="0"/>
    <n v="0"/>
    <s v="-"/>
    <n v="0"/>
  </r>
  <r>
    <m/>
    <x v="48"/>
    <x v="1"/>
    <s v="005"/>
    <s v="Z1F0017998"/>
    <s v="0091"/>
    <s v="FC"/>
    <s v="00002590-00002616"/>
    <m/>
    <m/>
    <m/>
    <m/>
    <n v="0"/>
    <m/>
    <s v="VENTAS NO CONTRIBUYENTES"/>
    <m/>
    <n v="74280648.020800009"/>
    <n v="0"/>
    <n v="52848595.460000001"/>
    <n v="0"/>
    <s v="-"/>
    <n v="0"/>
    <n v="18475907.379999999"/>
    <m/>
    <n v="2956145.1807999997"/>
    <n v="0"/>
    <s v="-"/>
    <n v="0"/>
    <n v="0"/>
    <s v="-"/>
    <n v="0"/>
  </r>
  <r>
    <s v="156"/>
    <x v="47"/>
    <x v="0"/>
    <s v="006"/>
    <s v="Z1B8044815"/>
    <s v="1503"/>
    <s v="FC"/>
    <s v="00134617-00134664"/>
    <s v=""/>
    <s v=""/>
    <s v=""/>
    <s v=""/>
    <n v="0"/>
    <s v=""/>
    <s v="VENTAS NO CONTRIBUYENTES"/>
    <s v=""/>
    <n v="100554782.1988"/>
    <n v="0"/>
    <n v="67318420.230000004"/>
    <n v="0"/>
    <s v="-"/>
    <n v="0"/>
    <n v="28652036.18"/>
    <m/>
    <n v="4584325.7888000002"/>
    <n v="0"/>
    <s v="-"/>
    <n v="0"/>
    <n v="0"/>
    <s v="-"/>
    <n v="0"/>
  </r>
  <r>
    <s v="172"/>
    <x v="48"/>
    <x v="1"/>
    <s v="002"/>
    <s v="Z1F0017966"/>
    <s v="0098"/>
    <s v="FC"/>
    <s v="002002024-002002070"/>
    <m/>
    <m/>
    <m/>
    <m/>
    <n v="0"/>
    <m/>
    <s v="VENTAS NO CONTRIBUYENTES"/>
    <m/>
    <n v="53728445.759199999"/>
    <n v="0"/>
    <n v="37975110.280000001"/>
    <n v="0"/>
    <s v="-"/>
    <n v="0"/>
    <n v="13580461.619999999"/>
    <m/>
    <n v="2172873.8591999998"/>
    <n v="0"/>
    <s v="-"/>
    <n v="0"/>
    <n v="0"/>
    <s v="-"/>
    <n v="0"/>
  </r>
  <r>
    <s v="158"/>
    <x v="47"/>
    <x v="0"/>
    <s v="007"/>
    <s v="Z1B8050013"/>
    <s v="1561"/>
    <s v="FC"/>
    <s v="00162116-00162171"/>
    <s v=""/>
    <s v=""/>
    <s v=""/>
    <s v=""/>
    <n v="0"/>
    <s v=""/>
    <s v="VENTAS NO CONTRIBUYENTES"/>
    <s v=""/>
    <n v="128166858.1356"/>
    <n v="0"/>
    <n v="88685444.790000007"/>
    <n v="0"/>
    <s v="-"/>
    <n v="0"/>
    <n v="34035701.159999996"/>
    <m/>
    <n v="5445712.1855999995"/>
    <n v="0"/>
    <s v="-"/>
    <n v="0"/>
    <n v="0"/>
    <s v="-"/>
    <n v="0"/>
  </r>
  <r>
    <s v="159"/>
    <x v="47"/>
    <x v="0"/>
    <s v="008"/>
    <s v="Z1B8050003"/>
    <s v="1517"/>
    <s v="FC"/>
    <s v="00161645-00161695"/>
    <s v=""/>
    <s v=""/>
    <s v=""/>
    <s v=""/>
    <n v="0"/>
    <s v=""/>
    <s v="VENTAS NO CONTRIBUYENTES"/>
    <s v=""/>
    <n v="123248565.34599999"/>
    <n v="0"/>
    <n v="107032631.45999999"/>
    <n v="0"/>
    <s v="-"/>
    <n v="0"/>
    <n v="13979253.35"/>
    <m/>
    <n v="2236680.5359999998"/>
    <n v="0"/>
    <s v="-"/>
    <n v="0"/>
    <n v="0"/>
    <s v="-"/>
    <n v="0"/>
  </r>
  <r>
    <s v="160"/>
    <x v="47"/>
    <x v="0"/>
    <s v="009"/>
    <s v="Z1B8014458"/>
    <s v="1513"/>
    <s v="FC"/>
    <s v="00168019-00168053"/>
    <s v=""/>
    <s v=""/>
    <s v=""/>
    <s v=""/>
    <n v="0"/>
    <s v=""/>
    <s v="VENTAS NO CONTRIBUYENTES"/>
    <s v=""/>
    <n v="75320606.644799992"/>
    <n v="0"/>
    <n v="57618263.630000003"/>
    <n v="0"/>
    <s v="-"/>
    <n v="0"/>
    <n v="15260640.529999999"/>
    <m/>
    <n v="2441702.4847999997"/>
    <n v="0"/>
    <s v="-"/>
    <n v="0"/>
    <n v="0"/>
    <s v="-"/>
    <n v="0"/>
  </r>
  <r>
    <s v="161"/>
    <x v="47"/>
    <x v="0"/>
    <s v="010"/>
    <s v="Z1F0000341"/>
    <s v="1036"/>
    <s v="FC"/>
    <s v="00067627-00067653"/>
    <s v=""/>
    <s v=""/>
    <s v=""/>
    <s v=""/>
    <n v="0"/>
    <s v=""/>
    <s v="VENTAS NO CONTRIBUYENTES"/>
    <s v=""/>
    <n v="56635899.952399999"/>
    <n v="0"/>
    <n v="44372737.359999999"/>
    <n v="0"/>
    <s v="-"/>
    <n v="0"/>
    <n v="10571691.890000001"/>
    <m/>
    <n v="1691470.7024000001"/>
    <n v="0"/>
    <s v="-"/>
    <n v="0"/>
    <n v="0"/>
    <s v="-"/>
    <n v="0"/>
  </r>
  <r>
    <s v="162"/>
    <x v="47"/>
    <x v="0"/>
    <s v="011"/>
    <s v="Z1F0004616"/>
    <s v="0417"/>
    <s v="FC"/>
    <s v="00062328-00062422"/>
    <s v=""/>
    <s v=""/>
    <s v=""/>
    <s v=""/>
    <n v="0"/>
    <s v=""/>
    <s v="VENTAS NO CONTRIBUYENTES"/>
    <s v=""/>
    <n v="47594401.973328009"/>
    <n v="0"/>
    <n v="44229540.333100006"/>
    <n v="0"/>
    <s v="-"/>
    <n v="0"/>
    <n v="2900742.7933"/>
    <s v="16"/>
    <n v="464118.84692799998"/>
    <n v="0"/>
    <s v="-"/>
    <n v="0"/>
    <n v="0"/>
    <s v="-"/>
    <n v="0"/>
  </r>
  <r>
    <s v="163"/>
    <x v="47"/>
    <x v="0"/>
    <s v="012"/>
    <s v="Z1B8038506"/>
    <s v="1367"/>
    <s v="FC"/>
    <s v="00069659-00069684"/>
    <s v=""/>
    <s v=""/>
    <s v=""/>
    <s v=""/>
    <n v="0"/>
    <s v=""/>
    <s v="VENTAS NO CONTRIBUYENTES"/>
    <s v=""/>
    <n v="15961443.521999998"/>
    <n v="0"/>
    <n v="5813520.8499999996"/>
    <n v="0"/>
    <s v="-"/>
    <n v="0"/>
    <n v="8748209.1999999993"/>
    <m/>
    <n v="1399713.4719999998"/>
    <n v="0"/>
    <s v="-"/>
    <n v="0"/>
    <n v="0"/>
    <s v="-"/>
    <n v="0"/>
  </r>
  <r>
    <s v="164"/>
    <x v="47"/>
    <x v="0"/>
    <s v="013"/>
    <s v="Z1B8050578"/>
    <s v="1326"/>
    <s v="FC"/>
    <s v="00129554"/>
    <s v=""/>
    <s v=""/>
    <s v=""/>
    <s v=""/>
    <n v="0"/>
    <s v=""/>
    <s v="ERIKSON GOMES"/>
    <s v="V242853603"/>
    <n v="251988"/>
    <n v="0"/>
    <n v="178270"/>
    <n v="63550"/>
    <s v="16"/>
    <n v="10168"/>
    <n v="0"/>
    <s v="-"/>
    <n v="0"/>
    <n v="0"/>
    <s v="-"/>
    <n v="0"/>
    <n v="0"/>
    <s v="-"/>
    <n v="0"/>
  </r>
  <r>
    <s v="165"/>
    <x v="47"/>
    <x v="0"/>
    <s v="013"/>
    <s v="Z1B8050578"/>
    <s v="1326"/>
    <s v="FC"/>
    <s v="00129555-00129566"/>
    <s v=""/>
    <s v=""/>
    <s v=""/>
    <s v=""/>
    <n v="0"/>
    <s v=""/>
    <s v="VENTAS NO CONTRIBUYENTES"/>
    <s v=""/>
    <n v="6293574.5164000001"/>
    <n v="0"/>
    <n v="5259144.5164000001"/>
    <n v="0"/>
    <s v="-"/>
    <n v="0"/>
    <n v="891750"/>
    <s v="-"/>
    <n v="142680"/>
    <n v="0"/>
    <s v="-"/>
    <n v="0"/>
    <n v="0"/>
    <s v="-"/>
    <n v="0"/>
  </r>
  <r>
    <s v="166"/>
    <x v="47"/>
    <x v="0"/>
    <s v="014"/>
    <s v="Z1F0000338"/>
    <s v="1206"/>
    <s v="FC"/>
    <s v="00047988-00047995"/>
    <s v=""/>
    <s v=""/>
    <s v=""/>
    <s v=""/>
    <n v="0"/>
    <s v=""/>
    <s v="VENTAS NO CONTRIBUYENTES"/>
    <s v=""/>
    <n v="10817776.055600001"/>
    <n v="0"/>
    <n v="7935900"/>
    <n v="0"/>
    <s v="-"/>
    <n v="0"/>
    <n v="2484375.91"/>
    <m/>
    <n v="397500.14560000005"/>
    <n v="0"/>
    <s v="-"/>
    <n v="0"/>
    <n v="0"/>
    <s v="-"/>
    <n v="0"/>
  </r>
  <r>
    <s v="167"/>
    <x v="47"/>
    <x v="0"/>
    <s v="015"/>
    <s v="Z1B8050356"/>
    <s v="1339"/>
    <s v="FC"/>
    <s v="00083298-00083325"/>
    <s v=""/>
    <s v=""/>
    <s v=""/>
    <s v=""/>
    <n v="0"/>
    <s v=""/>
    <s v="VENTAS NO CONTRIBUYENTES"/>
    <s v=""/>
    <n v="102261201.964"/>
    <n v="0"/>
    <n v="80463818.689999998"/>
    <n v="0"/>
    <s v="-"/>
    <n v="0"/>
    <n v="18790847.649999999"/>
    <m/>
    <n v="3006535.6239999998"/>
    <n v="0"/>
    <s v="-"/>
    <n v="0"/>
    <n v="0"/>
    <s v="-"/>
    <n v="0"/>
  </r>
  <r>
    <s v="168"/>
    <x v="48"/>
    <x v="0"/>
    <s v="001"/>
    <s v="Z1F0000700"/>
    <s v="1183"/>
    <s v="FC"/>
    <s v="00097168-00097210"/>
    <s v=""/>
    <s v=""/>
    <s v=""/>
    <s v=""/>
    <n v="0"/>
    <s v=""/>
    <s v="VENTAS NO CONTRIBUYENTES"/>
    <s v=""/>
    <n v="66011141.789999999"/>
    <n v="0"/>
    <n v="50399882.670000002"/>
    <n v="0"/>
    <s v="-"/>
    <n v="0"/>
    <n v="13457982"/>
    <s v="-"/>
    <n v="2153277.12"/>
    <n v="0"/>
    <s v="-"/>
    <n v="0"/>
    <n v="0"/>
    <s v="-"/>
    <n v="0"/>
  </r>
  <r>
    <s v="169"/>
    <x v="48"/>
    <x v="0"/>
    <s v="002"/>
    <s v="Z1B8050002"/>
    <s v="1518"/>
    <s v="FC"/>
    <s v="00152717-00152749"/>
    <s v=""/>
    <s v=""/>
    <s v=""/>
    <s v=""/>
    <n v="0"/>
    <s v=""/>
    <s v="VENTAS NO CONTRIBUYENTES"/>
    <s v=""/>
    <n v="41319232.594399996"/>
    <n v="0"/>
    <n v="30352345.989999998"/>
    <n v="0"/>
    <s v="-"/>
    <n v="0"/>
    <n v="9454212.5899999999"/>
    <m/>
    <n v="1512674.0144"/>
    <n v="0"/>
    <s v="-"/>
    <n v="0"/>
    <n v="0"/>
    <s v="-"/>
    <n v="0"/>
  </r>
  <r>
    <s v="170"/>
    <x v="48"/>
    <x v="0"/>
    <s v="002"/>
    <s v="Z1B8050149"/>
    <s v="1445"/>
    <s v="FC"/>
    <s v="00189398-00189450"/>
    <s v=""/>
    <s v=""/>
    <s v=""/>
    <s v=""/>
    <n v="0"/>
    <s v=""/>
    <s v="VENTAS NO CONTRIBUYENTES"/>
    <s v=""/>
    <n v="28746221.600000001"/>
    <n v="0"/>
    <n v="28746221.600000001"/>
    <n v="0"/>
    <s v="-"/>
    <n v="0"/>
    <m/>
    <m/>
    <n v="0"/>
    <n v="0"/>
    <s v="-"/>
    <n v="0"/>
    <n v="0"/>
    <s v="-"/>
    <n v="0"/>
  </r>
  <r>
    <s v="171"/>
    <x v="48"/>
    <x v="2"/>
    <s v="002"/>
    <s v="Z1F0008858"/>
    <s v="0544"/>
    <s v="FC"/>
    <s v="00078742-00078787"/>
    <s v=""/>
    <s v=""/>
    <s v=""/>
    <s v=""/>
    <n v="0"/>
    <s v=""/>
    <s v="VENTAS NO CONTRIBUYENTES"/>
    <s v=""/>
    <n v="18014553.125200003"/>
    <n v="0"/>
    <n v="15003901.340000004"/>
    <n v="0"/>
    <s v="-"/>
    <n v="0"/>
    <n v="2595389.4699999997"/>
    <s v="-"/>
    <n v="415262.31519999995"/>
    <n v="0"/>
    <s v="-"/>
    <n v="0"/>
    <n v="0"/>
    <s v="-"/>
    <n v="0"/>
  </r>
  <r>
    <s v="176"/>
    <x v="48"/>
    <x v="1"/>
    <s v="004"/>
    <s v="Z1F0017963"/>
    <s v="0094"/>
    <s v="FC"/>
    <s v="004002109"/>
    <m/>
    <m/>
    <m/>
    <m/>
    <n v="0"/>
    <m/>
    <s v="CAJA SIN ACTIVIDAD"/>
    <m/>
    <n v="0"/>
    <n v="0"/>
    <n v="0"/>
    <n v="0"/>
    <s v="-"/>
    <n v="0"/>
    <n v="0"/>
    <m/>
    <n v="0"/>
    <n v="0"/>
    <s v="-"/>
    <n v="0"/>
    <n v="0"/>
    <s v="-"/>
    <n v="0"/>
  </r>
  <r>
    <s v="173"/>
    <x v="48"/>
    <x v="0"/>
    <s v="003"/>
    <s v="Z1B8051199"/>
    <s v="1605"/>
    <s v="FC"/>
    <s v="00174426-00174462"/>
    <s v=""/>
    <s v=""/>
    <s v=""/>
    <s v=""/>
    <n v="0"/>
    <s v=""/>
    <s v="VENTAS NO CONTRIBUYENTES"/>
    <s v=""/>
    <n v="61507186.536399998"/>
    <n v="0"/>
    <n v="45546465.479999997"/>
    <n v="0"/>
    <s v="-"/>
    <n v="0"/>
    <n v="13759242.289999999"/>
    <m/>
    <n v="2201478.7664000001"/>
    <n v="0"/>
    <s v="-"/>
    <n v="0"/>
    <n v="0"/>
    <s v="-"/>
    <n v="0"/>
  </r>
  <r>
    <s v="174"/>
    <x v="48"/>
    <x v="2"/>
    <s v="003"/>
    <s v="Z1F0008965"/>
    <s v="0538"/>
    <s v="FC"/>
    <s v="00077668-00077716"/>
    <s v=""/>
    <s v=""/>
    <s v=""/>
    <s v=""/>
    <n v="0"/>
    <s v=""/>
    <s v="VENTAS NO CONTRIBUYENTES"/>
    <s v=""/>
    <n v="19902140.48872"/>
    <n v="0"/>
    <n v="16824589.885899998"/>
    <n v="0"/>
    <s v="-"/>
    <n v="0"/>
    <n v="2653060.8645000001"/>
    <s v="-"/>
    <n v="424489.73832"/>
    <n v="0"/>
    <s v="-"/>
    <n v="0"/>
    <n v="0"/>
    <s v="-"/>
    <n v="0"/>
  </r>
  <r>
    <s v="175"/>
    <x v="48"/>
    <x v="0"/>
    <s v="004"/>
    <s v="Z1B8050937"/>
    <s v="1443"/>
    <s v="FC"/>
    <s v="00144584-00144619"/>
    <s v=""/>
    <s v=""/>
    <s v=""/>
    <s v=""/>
    <n v="0"/>
    <s v=""/>
    <s v="VENTAS NO CONTRIBUYENTES"/>
    <s v=""/>
    <n v="57326521.0044"/>
    <n v="0"/>
    <n v="39879438.82"/>
    <n v="0"/>
    <s v="-"/>
    <n v="0"/>
    <n v="15040588.09"/>
    <m/>
    <n v="2406494.0943999998"/>
    <n v="0"/>
    <s v="-"/>
    <n v="0"/>
    <n v="0"/>
    <s v="-"/>
    <n v="0"/>
  </r>
  <r>
    <s v="157"/>
    <x v="47"/>
    <x v="1"/>
    <s v="006"/>
    <s v="Z1F0017787"/>
    <s v="0069"/>
    <s v="FC"/>
    <s v="00000168"/>
    <m/>
    <m/>
    <m/>
    <m/>
    <n v="0"/>
    <m/>
    <s v="CAJA SIN ACTIVIDAD"/>
    <m/>
    <n v="0"/>
    <n v="0"/>
    <n v="0"/>
    <n v="0"/>
    <s v="-"/>
    <n v="0"/>
    <n v="0"/>
    <m/>
    <n v="0"/>
    <n v="0"/>
    <s v="-"/>
    <n v="0"/>
    <n v="0"/>
    <s v="-"/>
    <n v="0"/>
  </r>
  <r>
    <s v="177"/>
    <x v="48"/>
    <x v="0"/>
    <s v="005"/>
    <s v="Z1B8050363"/>
    <s v="1596"/>
    <s v="FC"/>
    <s v="00154695-00154719"/>
    <s v=""/>
    <s v=""/>
    <s v=""/>
    <s v=""/>
    <n v="0"/>
    <s v=""/>
    <s v="VENTAS NO CONTRIBUYENTES"/>
    <s v=""/>
    <n v="69365894.050400004"/>
    <n v="0"/>
    <n v="44074622.340000004"/>
    <n v="0"/>
    <s v="-"/>
    <n v="0"/>
    <n v="21802820.440000001"/>
    <m/>
    <n v="3488451.2704000003"/>
    <n v="0"/>
    <s v="-"/>
    <n v="0"/>
    <n v="0"/>
    <s v="-"/>
    <n v="0"/>
  </r>
  <r>
    <s v="178"/>
    <x v="48"/>
    <x v="0"/>
    <s v="006"/>
    <s v="Z1B8044815"/>
    <s v="1504"/>
    <s v="FC"/>
    <s v="00134665-00134697"/>
    <s v=""/>
    <s v=""/>
    <s v=""/>
    <s v=""/>
    <n v="0"/>
    <s v=""/>
    <s v="VENTAS NO CONTRIBUYENTES"/>
    <s v=""/>
    <n v="86246545.596799999"/>
    <n v="0"/>
    <n v="59937165.329999998"/>
    <n v="0"/>
    <s v="-"/>
    <n v="0"/>
    <n v="22680500.23"/>
    <m/>
    <n v="3628880.0368000004"/>
    <n v="0"/>
    <s v="-"/>
    <n v="0"/>
    <n v="0"/>
    <s v="-"/>
    <n v="0"/>
  </r>
  <r>
    <s v="179"/>
    <x v="48"/>
    <x v="1"/>
    <s v="006"/>
    <s v="Z1F0017787"/>
    <s v="0070"/>
    <s v="FC"/>
    <s v="00000168"/>
    <m/>
    <m/>
    <m/>
    <m/>
    <n v="0"/>
    <m/>
    <s v="CAJA SIN ACTIVIDAD"/>
    <m/>
    <n v="0"/>
    <n v="0"/>
    <n v="0"/>
    <n v="0"/>
    <s v="-"/>
    <n v="0"/>
    <n v="0"/>
    <m/>
    <n v="0"/>
    <n v="0"/>
    <s v="-"/>
    <n v="0"/>
    <n v="0"/>
    <s v="-"/>
    <n v="0"/>
  </r>
  <r>
    <s v="180"/>
    <x v="48"/>
    <x v="0"/>
    <s v="007"/>
    <s v="Z1B8050013"/>
    <s v="1562"/>
    <s v="FC"/>
    <s v="00162172-00162217"/>
    <s v=""/>
    <s v=""/>
    <s v=""/>
    <s v=""/>
    <n v="0"/>
    <s v=""/>
    <s v="VENTAS NO CONTRIBUYENTES"/>
    <s v=""/>
    <n v="94701365.683880016"/>
    <n v="0"/>
    <n v="69516874.290000007"/>
    <n v="0"/>
    <s v="-"/>
    <n v="0"/>
    <n v="21710768.443"/>
    <m/>
    <n v="3473722.9508799999"/>
    <n v="0"/>
    <s v="-"/>
    <n v="0"/>
    <n v="0"/>
    <s v="-"/>
    <n v="0"/>
  </r>
  <r>
    <s v="181"/>
    <x v="48"/>
    <x v="0"/>
    <s v="008"/>
    <s v="Z1B8050003"/>
    <s v="1518"/>
    <s v="FC"/>
    <s v="00161696-00161734"/>
    <s v=""/>
    <s v=""/>
    <s v=""/>
    <s v=""/>
    <n v="0"/>
    <s v=""/>
    <s v="VENTAS NO CONTRIBUYENTES"/>
    <s v=""/>
    <n v="53637585.658399999"/>
    <n v="0"/>
    <n v="38827428.640000001"/>
    <n v="0"/>
    <s v="-"/>
    <n v="0"/>
    <n v="12767376.74"/>
    <m/>
    <n v="2042780.2784000002"/>
    <n v="0"/>
    <s v="-"/>
    <n v="0"/>
    <n v="0"/>
    <s v="-"/>
    <n v="0"/>
  </r>
  <r>
    <s v="182"/>
    <x v="48"/>
    <x v="0"/>
    <s v="009"/>
    <s v="Z1B8014458"/>
    <s v="1514"/>
    <s v="FC"/>
    <s v="00168054-00168089"/>
    <s v=""/>
    <s v=""/>
    <s v=""/>
    <s v=""/>
    <n v="0"/>
    <s v=""/>
    <s v="VENTAS NO CONTRIBUYENTES"/>
    <s v=""/>
    <n v="52724255.877999991"/>
    <n v="0"/>
    <n v="37707839.189999998"/>
    <n v="0"/>
    <s v="-"/>
    <n v="0"/>
    <n v="12945186.800000001"/>
    <m/>
    <n v="2071229.8880000003"/>
    <n v="0"/>
    <s v="-"/>
    <n v="0"/>
    <n v="0"/>
    <s v="-"/>
    <n v="0"/>
  </r>
  <r>
    <s v="183"/>
    <x v="48"/>
    <x v="0"/>
    <s v="010"/>
    <s v="Z1F0000341"/>
    <s v="1037"/>
    <s v="FC"/>
    <s v="00067654-00067689"/>
    <s v=""/>
    <s v=""/>
    <s v=""/>
    <s v=""/>
    <n v="0"/>
    <s v=""/>
    <s v="VENTAS NO CONTRIBUYENTES"/>
    <s v=""/>
    <n v="54823902.101599999"/>
    <n v="0"/>
    <n v="40692488.899999999"/>
    <n v="0"/>
    <s v="-"/>
    <n v="0"/>
    <n v="12182252.76"/>
    <m/>
    <n v="1949160.4416"/>
    <n v="0"/>
    <s v="-"/>
    <n v="0"/>
    <n v="0"/>
    <s v="-"/>
    <n v="0"/>
  </r>
  <r>
    <s v="184"/>
    <x v="48"/>
    <x v="0"/>
    <s v="011"/>
    <s v="Z1F0004616"/>
    <s v="0418"/>
    <s v="FC"/>
    <s v="00062423-00062473"/>
    <s v=""/>
    <s v=""/>
    <s v=""/>
    <s v=""/>
    <n v="0"/>
    <s v=""/>
    <s v="VENTAS NO CONTRIBUYENTES"/>
    <s v=""/>
    <n v="18270703.440899998"/>
    <n v="0"/>
    <n v="16820123.440899998"/>
    <n v="0"/>
    <s v="-"/>
    <n v="0"/>
    <n v="1250500"/>
    <s v="16"/>
    <n v="200080"/>
    <n v="0"/>
    <s v="-"/>
    <n v="0"/>
    <n v="0"/>
    <s v="-"/>
    <n v="0"/>
  </r>
  <r>
    <s v="185"/>
    <x v="48"/>
    <x v="0"/>
    <s v="012"/>
    <s v="Z1B8038506"/>
    <s v="1368"/>
    <s v="FC"/>
    <s v="00069685-00069704"/>
    <s v=""/>
    <s v=""/>
    <s v=""/>
    <s v=""/>
    <n v="0"/>
    <s v=""/>
    <s v="VENTAS NO CONTRIBUYENTES"/>
    <s v=""/>
    <n v="10757523.457999999"/>
    <n v="0"/>
    <n v="5234943.49"/>
    <n v="0"/>
    <s v="-"/>
    <n v="0"/>
    <n v="4760844.8"/>
    <m/>
    <n v="761735.16799999995"/>
    <n v="0"/>
    <s v="-"/>
    <n v="0"/>
    <n v="0"/>
    <s v="-"/>
    <n v="0"/>
  </r>
  <r>
    <s v="186"/>
    <x v="48"/>
    <x v="0"/>
    <s v="013"/>
    <s v="Z1B8050578"/>
    <s v="1327"/>
    <s v="FC"/>
    <s v="00129567-00129585"/>
    <s v=""/>
    <s v=""/>
    <s v=""/>
    <s v=""/>
    <n v="0"/>
    <s v=""/>
    <s v="VENTAS NO CONTRIBUYENTES"/>
    <s v=""/>
    <n v="4663915.5877999989"/>
    <n v="0"/>
    <n v="4349043.981399999"/>
    <n v="0"/>
    <s v="-"/>
    <n v="0"/>
    <n v="271441.03999999998"/>
    <s v="-"/>
    <n v="43430.566399999996"/>
    <n v="0"/>
    <s v="-"/>
    <n v="0"/>
    <n v="0"/>
    <s v="-"/>
    <n v="0"/>
  </r>
  <r>
    <s v="187"/>
    <x v="48"/>
    <x v="0"/>
    <s v="014"/>
    <s v="Z1F0000338"/>
    <s v="1207"/>
    <s v="FC"/>
    <s v="00047996-00048000"/>
    <s v=""/>
    <s v=""/>
    <s v=""/>
    <s v=""/>
    <n v="0"/>
    <s v=""/>
    <s v="VENTAS NO CONTRIBUYENTES"/>
    <s v=""/>
    <n v="728579.99640000006"/>
    <n v="0"/>
    <n v="79950"/>
    <n v="0"/>
    <s v="-"/>
    <n v="0"/>
    <n v="559163.79"/>
    <m/>
    <n v="89466.20640000001"/>
    <n v="0"/>
    <s v="-"/>
    <n v="0"/>
    <n v="0"/>
    <s v="-"/>
    <n v="0"/>
  </r>
  <r>
    <s v="188"/>
    <x v="48"/>
    <x v="0"/>
    <s v="015"/>
    <s v="Z1B8050356"/>
    <s v="1340"/>
    <s v="FC"/>
    <s v="00083326-00083343"/>
    <s v=""/>
    <s v=""/>
    <s v=""/>
    <s v=""/>
    <n v="0"/>
    <s v=""/>
    <s v="VENTAS NO CONTRIBUYENTES"/>
    <s v=""/>
    <n v="58908643.002800003"/>
    <n v="0"/>
    <n v="46595837.700000003"/>
    <n v="0"/>
    <s v="-"/>
    <n v="0"/>
    <n v="10614487.33"/>
    <m/>
    <n v="1698317.9728000001"/>
    <n v="0"/>
    <s v="-"/>
    <n v="0"/>
    <n v="0"/>
    <s v="-"/>
    <n v="0"/>
  </r>
  <r>
    <s v="1"/>
    <x v="49"/>
    <x v="0"/>
    <s v="001"/>
    <s v="Z1F0000700"/>
    <s v="1184"/>
    <s v="FC"/>
    <s v="00097211-00097253"/>
    <s v=""/>
    <s v=""/>
    <s v=""/>
    <s v=""/>
    <n v="0"/>
    <s v=""/>
    <s v="VENTAS NO CONTRIBUYENTES"/>
    <s v=""/>
    <n v="35443703.737199999"/>
    <n v="0"/>
    <n v="29988282.41"/>
    <n v="0"/>
    <s v="-"/>
    <n v="0"/>
    <n v="4702949.42"/>
    <s v="16"/>
    <n v="752471.90720000002"/>
    <n v="0"/>
    <s v="-"/>
    <n v="0"/>
    <n v="0"/>
    <s v="-"/>
    <n v="0"/>
  </r>
  <r>
    <s v="3"/>
    <x v="49"/>
    <x v="0"/>
    <s v="002"/>
    <s v="Z1B8050002"/>
    <s v="1519"/>
    <s v="FC"/>
    <s v="00152750-00152769"/>
    <s v=""/>
    <s v=""/>
    <s v=""/>
    <s v=""/>
    <n v="0"/>
    <s v=""/>
    <s v="VENTAS NO CONTRIBUYENTES"/>
    <s v=""/>
    <n v="28530518.7104"/>
    <n v="0"/>
    <n v="18309773.280000001"/>
    <n v="0"/>
    <s v="-"/>
    <n v="0"/>
    <n v="8810987.4399999995"/>
    <s v="16"/>
    <n v="1409757.9904"/>
    <n v="0"/>
    <s v="-"/>
    <n v="0"/>
    <n v="0"/>
    <s v="-"/>
    <n v="0"/>
  </r>
  <r>
    <s v="4"/>
    <x v="49"/>
    <x v="0"/>
    <s v="002"/>
    <s v="Z1B8050149"/>
    <s v="1446"/>
    <s v="FC"/>
    <s v="00189451-00189500"/>
    <s v=""/>
    <s v=""/>
    <s v=""/>
    <s v=""/>
    <n v="0"/>
    <s v=""/>
    <s v="VENTAS NO CONTRIBUYENTES"/>
    <s v=""/>
    <n v="21123392.09"/>
    <n v="0"/>
    <n v="21123392.09"/>
    <n v="0"/>
    <s v="-"/>
    <n v="0"/>
    <n v="0"/>
    <s v="16"/>
    <n v="0"/>
    <n v="0"/>
    <s v="-"/>
    <n v="0"/>
    <n v="0"/>
    <s v="-"/>
    <n v="0"/>
  </r>
  <r>
    <s v="7"/>
    <x v="49"/>
    <x v="0"/>
    <s v="003"/>
    <s v="Z1B8051199"/>
    <s v="1606"/>
    <s v="FC"/>
    <s v="00174463-00174484"/>
    <s v=""/>
    <s v=""/>
    <s v=""/>
    <s v=""/>
    <n v="0"/>
    <s v=""/>
    <s v="VENTAS NO CONTRIBUYENTES"/>
    <s v=""/>
    <n v="26873990.701200001"/>
    <n v="0"/>
    <n v="21799623.690000001"/>
    <n v="0"/>
    <s v="-"/>
    <n v="0"/>
    <n v="4374454.32"/>
    <s v="16"/>
    <n v="699912.69120000012"/>
    <n v="0"/>
    <s v="-"/>
    <n v="0"/>
    <n v="0"/>
    <s v="-"/>
    <n v="0"/>
  </r>
  <r>
    <s v="12"/>
    <x v="49"/>
    <x v="0"/>
    <s v="004"/>
    <s v="Z1B8050937"/>
    <s v="1444"/>
    <s v="FC"/>
    <s v="00144620-00144645"/>
    <s v=""/>
    <s v=""/>
    <s v=""/>
    <s v=""/>
    <n v="0"/>
    <s v=""/>
    <s v="VENTAS NO CONTRIBUYENTES"/>
    <s v=""/>
    <n v="31507222.944800001"/>
    <n v="0"/>
    <n v="27834593.890000001"/>
    <n v="0"/>
    <s v="-"/>
    <n v="0"/>
    <n v="3166059.53"/>
    <s v="16"/>
    <n v="506569.52479999996"/>
    <n v="0"/>
    <s v="-"/>
    <n v="0"/>
    <n v="0"/>
    <s v="-"/>
    <n v="0"/>
  </r>
  <r>
    <s v="15"/>
    <x v="49"/>
    <x v="0"/>
    <s v="005"/>
    <s v="Z1B8050363"/>
    <s v="1597"/>
    <s v="FC"/>
    <s v="00154720-00154749"/>
    <s v=""/>
    <s v=""/>
    <s v=""/>
    <s v=""/>
    <n v="0"/>
    <s v=""/>
    <s v="VENTAS NO CONTRIBUYENTES"/>
    <s v=""/>
    <n v="59936829.339199997"/>
    <n v="0"/>
    <n v="36877317.960000001"/>
    <n v="0"/>
    <s v="-"/>
    <n v="0"/>
    <n v="19878889.120000001"/>
    <s v="16"/>
    <n v="3180622.2592000002"/>
    <n v="0"/>
    <s v="-"/>
    <n v="0"/>
    <n v="0"/>
    <s v="-"/>
    <n v="0"/>
  </r>
  <r>
    <s v="21"/>
    <x v="49"/>
    <x v="0"/>
    <s v="006"/>
    <s v="Z1B8044815"/>
    <s v="1505"/>
    <s v="FC"/>
    <s v="00134698-00134726"/>
    <s v=""/>
    <s v=""/>
    <s v=""/>
    <s v=""/>
    <n v="0"/>
    <s v=""/>
    <s v="VENTAS NO CONTRIBUYENTES"/>
    <s v=""/>
    <n v="46367616.740800001"/>
    <n v="0"/>
    <n v="38786493.719999999"/>
    <n v="0"/>
    <s v="-"/>
    <n v="0"/>
    <n v="6535450.8799999999"/>
    <s v="16"/>
    <n v="1045672.1408000001"/>
    <n v="0"/>
    <s v="-"/>
    <n v="0"/>
    <n v="0"/>
    <s v="-"/>
    <n v="0"/>
  </r>
  <r>
    <s v="23"/>
    <x v="49"/>
    <x v="0"/>
    <s v="007"/>
    <s v="Z1B8050013"/>
    <s v="1563"/>
    <s v="FC"/>
    <s v="00162218-00162241"/>
    <s v=""/>
    <s v=""/>
    <s v=""/>
    <s v=""/>
    <n v="0"/>
    <s v=""/>
    <s v="VENTAS NO CONTRIBUYENTES"/>
    <s v=""/>
    <n v="55415816.366000004"/>
    <n v="0"/>
    <n v="44894704.990000002"/>
    <n v="0"/>
    <s v="-"/>
    <n v="0"/>
    <n v="9069923.5999999996"/>
    <s v="16"/>
    <n v="1451187.7760000001"/>
    <n v="0"/>
    <s v="-"/>
    <n v="0"/>
    <n v="0"/>
    <s v="-"/>
    <n v="0"/>
  </r>
  <r>
    <s v="24"/>
    <x v="49"/>
    <x v="0"/>
    <s v="008"/>
    <s v="Z1B8050003"/>
    <s v="1519"/>
    <s v="FC"/>
    <s v="00161735-00161769"/>
    <s v=""/>
    <s v=""/>
    <s v=""/>
    <s v=""/>
    <n v="0"/>
    <s v=""/>
    <s v="VENTAS NO CONTRIBUYENTES"/>
    <s v=""/>
    <n v="32359518.763999999"/>
    <n v="0"/>
    <n v="26148492.600000001"/>
    <n v="0"/>
    <s v="-"/>
    <n v="0"/>
    <n v="5354332.9000000004"/>
    <s v="16"/>
    <n v="856693.26400000008"/>
    <n v="0"/>
    <s v="-"/>
    <n v="0"/>
    <n v="0"/>
    <s v="-"/>
    <n v="0"/>
  </r>
  <r>
    <s v="25"/>
    <x v="49"/>
    <x v="0"/>
    <s v="009"/>
    <s v="Z1B8014458"/>
    <s v="1515"/>
    <s v="FC"/>
    <s v="00168090-00168108"/>
    <s v=""/>
    <s v=""/>
    <s v=""/>
    <s v=""/>
    <n v="0"/>
    <s v=""/>
    <s v="VENTAS NO CONTRIBUYENTES"/>
    <s v=""/>
    <n v="29105966.318000004"/>
    <n v="0"/>
    <n v="23562634.530000001"/>
    <n v="0"/>
    <s v="-"/>
    <n v="0"/>
    <n v="4778734.3"/>
    <s v="16"/>
    <n v="764597.48800000001"/>
    <n v="0"/>
    <s v="-"/>
    <n v="0"/>
    <n v="0"/>
    <s v="-"/>
    <n v="0"/>
  </r>
  <r>
    <s v="26"/>
    <x v="49"/>
    <x v="0"/>
    <s v="010"/>
    <s v="Z1F0000341"/>
    <s v="1038"/>
    <s v="FC"/>
    <s v="00067690-00067724"/>
    <s v=""/>
    <s v=""/>
    <s v=""/>
    <s v=""/>
    <n v="0"/>
    <s v=""/>
    <s v="VENTAS NO CONTRIBUYENTES"/>
    <s v=""/>
    <n v="34749513.064800002"/>
    <n v="0"/>
    <n v="28335881.440000001"/>
    <n v="0"/>
    <s v="-"/>
    <n v="0"/>
    <n v="5528992.7800000003"/>
    <s v="16"/>
    <n v="884638.84480000008"/>
    <n v="0"/>
    <s v="-"/>
    <n v="0"/>
    <n v="0"/>
    <s v="-"/>
    <n v="0"/>
  </r>
  <r>
    <s v="27"/>
    <x v="49"/>
    <x v="0"/>
    <s v="011"/>
    <s v="Z1F0004616"/>
    <s v="0419"/>
    <s v="FC"/>
    <s v="00062474-00062543"/>
    <s v=""/>
    <s v=""/>
    <s v=""/>
    <s v=""/>
    <n v="0"/>
    <s v=""/>
    <s v="VENTAS NO CONTRIBUYENTES"/>
    <s v=""/>
    <n v="23523675.772499997"/>
    <n v="0"/>
    <n v="21093359.772499997"/>
    <n v="0"/>
    <s v="-"/>
    <n v="0"/>
    <n v="2095100"/>
    <s v="-"/>
    <n v="335216"/>
    <n v="0"/>
    <s v="-"/>
    <n v="0"/>
    <n v="0"/>
    <s v="-"/>
    <n v="0"/>
  </r>
  <r>
    <s v="28"/>
    <x v="49"/>
    <x v="0"/>
    <s v="011"/>
    <s v="Z1F0004616"/>
    <s v="0419"/>
    <s v="NC"/>
    <s v=""/>
    <s v="00000071"/>
    <s v=""/>
    <s v="00062493"/>
    <s v="10/11/2019"/>
    <n v="25999"/>
    <s v="VEN"/>
    <s v="JHONNY VILLAFRANCIA"/>
    <s v="V17963640"/>
    <n v="-71340"/>
    <n v="0"/>
    <n v="0"/>
    <n v="0"/>
    <s v="-"/>
    <n v="0"/>
    <n v="-61500"/>
    <s v="16"/>
    <n v="-9840"/>
    <n v="0"/>
    <s v="-"/>
    <n v="0"/>
    <n v="0"/>
    <s v="-"/>
    <n v="0"/>
  </r>
  <r>
    <s v="29"/>
    <x v="49"/>
    <x v="0"/>
    <s v="012"/>
    <s v="Z1B8038506"/>
    <s v="1369"/>
    <s v="FC"/>
    <s v="00069705-00069710"/>
    <s v=""/>
    <s v=""/>
    <s v=""/>
    <s v=""/>
    <n v="0"/>
    <s v=""/>
    <s v="VENTAS NO CONTRIBUYENTES"/>
    <s v=""/>
    <n v="3878518"/>
    <n v="0"/>
    <n v="1010650"/>
    <n v="0"/>
    <s v="-"/>
    <n v="0"/>
    <n v="2472300"/>
    <s v="16"/>
    <n v="395568"/>
    <n v="0"/>
    <s v="-"/>
    <n v="0"/>
    <n v="0"/>
    <s v="-"/>
    <n v="0"/>
  </r>
  <r>
    <s v="30"/>
    <x v="49"/>
    <x v="0"/>
    <s v="013"/>
    <s v="Z1B8050578"/>
    <s v="1328"/>
    <s v="FC"/>
    <s v="00129586-00129622"/>
    <s v=""/>
    <s v=""/>
    <s v=""/>
    <s v=""/>
    <n v="0"/>
    <s v=""/>
    <s v="VENTAS NO CONTRIBUYENTES"/>
    <s v=""/>
    <n v="15350660.2609"/>
    <n v="0"/>
    <n v="13997578.2609"/>
    <n v="0"/>
    <s v="-"/>
    <n v="0"/>
    <n v="1166450"/>
    <s v="-"/>
    <n v="186632"/>
    <n v="0"/>
    <s v="-"/>
    <n v="0"/>
    <n v="0"/>
    <s v="-"/>
    <n v="0"/>
  </r>
  <r>
    <s v="31"/>
    <x v="49"/>
    <x v="0"/>
    <s v="014"/>
    <s v="Z1F0000338"/>
    <s v="1208"/>
    <s v="FC"/>
    <s v="00048001-00048005"/>
    <s v=""/>
    <s v=""/>
    <s v=""/>
    <s v=""/>
    <n v="0"/>
    <s v=""/>
    <s v="VENTAS NO CONTRIBUYENTES"/>
    <s v=""/>
    <n v="941566.25199999998"/>
    <n v="0"/>
    <n v="642710"/>
    <n v="0"/>
    <s v="-"/>
    <n v="0"/>
    <n v="257634.7"/>
    <s v="16"/>
    <n v="41221.552000000003"/>
    <n v="0"/>
    <s v="-"/>
    <n v="0"/>
    <n v="0"/>
    <s v="-"/>
    <n v="0"/>
  </r>
  <r>
    <s v="32"/>
    <x v="49"/>
    <x v="0"/>
    <s v="015"/>
    <s v="Z1B8050356"/>
    <s v="1341"/>
    <s v="FC"/>
    <s v="00083344-00083348"/>
    <s v=""/>
    <s v=""/>
    <s v=""/>
    <s v=""/>
    <n v="0"/>
    <s v=""/>
    <s v="VENTAS NO CONTRIBUYENTES"/>
    <s v=""/>
    <n v="27717848.262800004"/>
    <n v="0"/>
    <n v="19212768.190000001"/>
    <n v="0"/>
    <s v="-"/>
    <n v="0"/>
    <n v="7331965.5800000001"/>
    <s v="16"/>
    <n v="1173114.4928000001"/>
    <n v="0"/>
    <s v="-"/>
    <n v="0"/>
    <n v="0"/>
    <s v="-"/>
    <n v="0"/>
  </r>
  <r>
    <s v="33"/>
    <x v="50"/>
    <x v="0"/>
    <s v="001"/>
    <s v="Z1F0000700"/>
    <s v="1185"/>
    <s v="FC"/>
    <s v="00097254-00097286"/>
    <s v=""/>
    <s v=""/>
    <s v=""/>
    <s v=""/>
    <n v="0"/>
    <s v=""/>
    <s v="VENTAS NO CONTRIBUYENTES"/>
    <s v=""/>
    <n v="28751422.818"/>
    <n v="0"/>
    <n v="23336147.489999998"/>
    <n v="0"/>
    <s v="-"/>
    <n v="0"/>
    <n v="4668340.8"/>
    <s v="-"/>
    <n v="746934.52799999993"/>
    <n v="0"/>
    <s v="-"/>
    <n v="0"/>
    <n v="0"/>
    <s v="-"/>
    <n v="0"/>
  </r>
  <r>
    <s v="37"/>
    <x v="50"/>
    <x v="0"/>
    <s v="002"/>
    <s v="Z1B8050002"/>
    <s v="1520"/>
    <s v="FC"/>
    <s v="00152770-00152787"/>
    <s v=""/>
    <s v=""/>
    <s v=""/>
    <s v=""/>
    <n v="0"/>
    <s v=""/>
    <s v="VENTAS NO CONTRIBUYENTES"/>
    <s v=""/>
    <n v="68096209.088"/>
    <n v="0"/>
    <n v="52970575.210000001"/>
    <n v="0"/>
    <s v="-"/>
    <n v="0"/>
    <n v="13039339.550000001"/>
    <s v="-"/>
    <n v="2086294.3280000002"/>
    <n v="0"/>
    <s v="-"/>
    <n v="0"/>
    <n v="0"/>
    <s v="-"/>
    <n v="0"/>
  </r>
  <r>
    <s v="38"/>
    <x v="50"/>
    <x v="0"/>
    <s v="002"/>
    <s v="Z1B8050149"/>
    <s v="1447"/>
    <s v="FC"/>
    <s v="00189501-00189525"/>
    <s v=""/>
    <s v=""/>
    <s v=""/>
    <s v=""/>
    <n v="0"/>
    <s v=""/>
    <s v="VENTAS NO CONTRIBUYENTES"/>
    <s v=""/>
    <n v="16870852.809999999"/>
    <n v="0"/>
    <n v="16870852.809999999"/>
    <n v="0"/>
    <s v="-"/>
    <n v="0"/>
    <n v="0"/>
    <s v="-"/>
    <n v="0"/>
    <n v="0"/>
    <s v="-"/>
    <n v="0"/>
    <n v="0"/>
    <s v="-"/>
    <n v="0"/>
  </r>
  <r>
    <s v="41"/>
    <x v="50"/>
    <x v="0"/>
    <s v="003"/>
    <s v="Z1B8051199"/>
    <s v="1607"/>
    <s v="FC"/>
    <s v="00174485-00174521"/>
    <s v=""/>
    <s v=""/>
    <s v=""/>
    <s v=""/>
    <n v="0"/>
    <s v=""/>
    <s v="VENTAS NO CONTRIBUYENTES"/>
    <s v=""/>
    <n v="27743495.138"/>
    <n v="0"/>
    <n v="21383124.02"/>
    <n v="0"/>
    <s v="-"/>
    <n v="0"/>
    <n v="5483078.5499999998"/>
    <s v="-"/>
    <n v="877292.56799999997"/>
    <n v="0"/>
    <s v="-"/>
    <n v="0"/>
    <n v="0"/>
    <s v="-"/>
    <n v="0"/>
  </r>
  <r>
    <s v="44"/>
    <x v="50"/>
    <x v="0"/>
    <s v="004"/>
    <s v="Z1B8050937"/>
    <s v="1445"/>
    <s v="FC"/>
    <s v="00144646-00144664"/>
    <s v=""/>
    <s v=""/>
    <s v=""/>
    <s v=""/>
    <n v="0"/>
    <s v=""/>
    <s v="VENTAS NO CONTRIBUYENTES"/>
    <s v=""/>
    <n v="29522038.146000002"/>
    <n v="0"/>
    <n v="21760749.18"/>
    <n v="0"/>
    <s v="-"/>
    <n v="0"/>
    <n v="6690766.3499999996"/>
    <s v="-"/>
    <n v="1070522.6159999999"/>
    <n v="0"/>
    <s v="-"/>
    <n v="0"/>
    <n v="0"/>
    <s v="-"/>
    <n v="0"/>
  </r>
  <r>
    <s v="46"/>
    <x v="50"/>
    <x v="0"/>
    <s v="005"/>
    <s v="Z1B8050363"/>
    <s v="1598"/>
    <s v="FC"/>
    <s v="00154750-00154793"/>
    <s v=""/>
    <s v=""/>
    <s v=""/>
    <s v=""/>
    <n v="0"/>
    <s v=""/>
    <s v="VENTAS NO CONTRIBUYENTES"/>
    <s v=""/>
    <n v="83218433.2016"/>
    <n v="0"/>
    <n v="55443411.460000001"/>
    <n v="0"/>
    <s v="-"/>
    <n v="0"/>
    <n v="23943984.260000002"/>
    <s v="-"/>
    <n v="3831037.4816000005"/>
    <n v="0"/>
    <s v="-"/>
    <n v="0"/>
    <n v="0"/>
    <s v="-"/>
    <n v="0"/>
  </r>
  <r>
    <s v="48"/>
    <x v="50"/>
    <x v="0"/>
    <s v="006"/>
    <s v="Z1B8044815"/>
    <s v="1506"/>
    <s v="FC"/>
    <s v="00134727-00134766"/>
    <s v=""/>
    <s v=""/>
    <s v=""/>
    <s v=""/>
    <n v="0"/>
    <s v=""/>
    <s v="VENTAS NO CONTRIBUYENTES"/>
    <s v=""/>
    <n v="62348923.614800006"/>
    <n v="0"/>
    <n v="46700763.700000003"/>
    <n v="0"/>
    <s v="-"/>
    <n v="0"/>
    <n v="13489793.029999999"/>
    <s v="-"/>
    <n v="2158366.8848000001"/>
    <n v="0"/>
    <s v="-"/>
    <n v="0"/>
    <n v="0"/>
    <s v="-"/>
    <n v="0"/>
  </r>
  <r>
    <s v="50"/>
    <x v="50"/>
    <x v="0"/>
    <s v="007"/>
    <s v="Z1B8050013"/>
    <s v="1564"/>
    <s v="FC"/>
    <s v="00162242-00162264"/>
    <s v=""/>
    <s v=""/>
    <s v=""/>
    <s v=""/>
    <n v="0"/>
    <s v=""/>
    <s v="VENTAS NO CONTRIBUYENTES"/>
    <s v=""/>
    <n v="49762943.282400005"/>
    <n v="0"/>
    <n v="39152858.700000003"/>
    <n v="0"/>
    <s v="-"/>
    <n v="0"/>
    <n v="9146624.6400000006"/>
    <s v="-"/>
    <n v="1463459.9424000001"/>
    <n v="0"/>
    <s v="-"/>
    <n v="0"/>
    <n v="0"/>
    <s v="-"/>
    <n v="0"/>
  </r>
  <r>
    <s v="51"/>
    <x v="50"/>
    <x v="0"/>
    <s v="008"/>
    <s v="Z1B8050003"/>
    <s v="1520"/>
    <s v="FC"/>
    <s v="00161770-00161812"/>
    <s v=""/>
    <s v=""/>
    <s v=""/>
    <s v=""/>
    <n v="0"/>
    <s v=""/>
    <s v="VENTAS NO CONTRIBUYENTES"/>
    <s v=""/>
    <n v="48443343.741999999"/>
    <n v="0"/>
    <n v="39666394.909999996"/>
    <n v="0"/>
    <s v="-"/>
    <n v="0"/>
    <n v="7566335.2000000002"/>
    <s v="-"/>
    <n v="1210613.632"/>
    <n v="0"/>
    <s v="-"/>
    <n v="0"/>
    <n v="0"/>
    <s v="-"/>
    <n v="0"/>
  </r>
  <r>
    <s v="52"/>
    <x v="50"/>
    <x v="0"/>
    <s v="009"/>
    <s v="Z1B8014458"/>
    <s v="1516"/>
    <s v="FC"/>
    <s v="00168109-00168130"/>
    <s v=""/>
    <s v=""/>
    <s v=""/>
    <s v=""/>
    <n v="0"/>
    <s v=""/>
    <s v="VENTAS NO CONTRIBUYENTES"/>
    <s v=""/>
    <n v="48691284.069999993"/>
    <n v="0"/>
    <n v="31472874.239999998"/>
    <n v="0"/>
    <s v="-"/>
    <n v="0"/>
    <n v="14843456.75"/>
    <s v="-"/>
    <n v="2374953.08"/>
    <n v="0"/>
    <s v="-"/>
    <n v="0"/>
    <n v="0"/>
    <s v="-"/>
    <n v="0"/>
  </r>
  <r>
    <s v="53"/>
    <x v="50"/>
    <x v="0"/>
    <s v="010"/>
    <s v="Z1F0000341"/>
    <s v="1039"/>
    <s v="FC"/>
    <s v="00067725-00067765"/>
    <s v=""/>
    <s v=""/>
    <s v=""/>
    <s v=""/>
    <n v="0"/>
    <s v=""/>
    <s v="VENTAS NO CONTRIBUYENTES"/>
    <s v=""/>
    <n v="61099103.975599997"/>
    <n v="0"/>
    <n v="47240356.140000001"/>
    <n v="0"/>
    <s v="-"/>
    <n v="0"/>
    <n v="11947196.41"/>
    <s v="-"/>
    <n v="1911551.4256"/>
    <n v="0"/>
    <s v="-"/>
    <n v="0"/>
    <n v="0"/>
    <s v="-"/>
    <n v="0"/>
  </r>
  <r>
    <s v="54"/>
    <x v="50"/>
    <x v="0"/>
    <s v="011"/>
    <s v="Z1F0004616"/>
    <s v="0420"/>
    <s v="FC"/>
    <s v="00062544-00062626"/>
    <s v=""/>
    <s v=""/>
    <s v=""/>
    <s v=""/>
    <n v="0"/>
    <s v=""/>
    <s v="VENTAS NO CONTRIBUYENTES"/>
    <s v=""/>
    <n v="29374526.301399995"/>
    <n v="0"/>
    <n v="28456618.301399995"/>
    <n v="0"/>
    <s v="-"/>
    <n v="0"/>
    <n v="791300"/>
    <s v="-"/>
    <n v="126608"/>
    <n v="0"/>
    <s v="-"/>
    <n v="0"/>
    <n v="0"/>
    <s v="-"/>
    <n v="0"/>
  </r>
  <r>
    <s v="55"/>
    <x v="50"/>
    <x v="0"/>
    <s v="012"/>
    <s v="Z1B8038506"/>
    <s v="1370"/>
    <s v="FC"/>
    <s v="00069711-00069721"/>
    <s v=""/>
    <s v=""/>
    <s v=""/>
    <s v=""/>
    <n v="0"/>
    <s v=""/>
    <s v="VENTAS NO CONTRIBUYENTES"/>
    <s v=""/>
    <n v="4659513.0987999998"/>
    <n v="0"/>
    <n v="2620250"/>
    <n v="0"/>
    <s v="-"/>
    <n v="0"/>
    <n v="1757985.43"/>
    <s v="-"/>
    <n v="281277.66879999998"/>
    <n v="0"/>
    <s v="-"/>
    <n v="0"/>
    <n v="0"/>
    <s v="-"/>
    <n v="0"/>
  </r>
  <r>
    <s v="56"/>
    <x v="50"/>
    <x v="0"/>
    <s v="013"/>
    <s v="Z1B8050578"/>
    <s v="1329"/>
    <s v="FC"/>
    <s v="00129623-00129671"/>
    <s v=""/>
    <s v=""/>
    <s v=""/>
    <s v=""/>
    <n v="0"/>
    <s v=""/>
    <s v="VENTAS NO CONTRIBUYENTES"/>
    <s v=""/>
    <n v="24520984.972399995"/>
    <n v="0"/>
    <n v="21115688.972399995"/>
    <n v="0"/>
    <s v="-"/>
    <n v="0"/>
    <n v="2935600"/>
    <s v="-"/>
    <n v="469696"/>
    <n v="0"/>
    <s v="-"/>
    <n v="0"/>
    <n v="0"/>
    <s v="-"/>
    <n v="0"/>
  </r>
  <r>
    <s v="57"/>
    <x v="50"/>
    <x v="0"/>
    <s v="014"/>
    <s v="Z1F0000338"/>
    <s v="1209"/>
    <s v="FC"/>
    <s v="00048006-00048017"/>
    <s v=""/>
    <s v=""/>
    <s v=""/>
    <s v=""/>
    <n v="0"/>
    <s v=""/>
    <s v="VENTAS NO CONTRIBUYENTES"/>
    <s v=""/>
    <n v="3176442.1156000001"/>
    <n v="0"/>
    <n v="1613837.83"/>
    <n v="0"/>
    <s v="-"/>
    <n v="0"/>
    <n v="1347072.66"/>
    <s v="-"/>
    <n v="215531.6256"/>
    <n v="0"/>
    <s v="-"/>
    <n v="0"/>
    <n v="0"/>
    <s v="-"/>
    <n v="0"/>
  </r>
  <r>
    <s v="58"/>
    <x v="50"/>
    <x v="0"/>
    <s v="015"/>
    <s v="Z1B8050356"/>
    <s v="1342"/>
    <s v="FC"/>
    <s v="00083349-00083361"/>
    <s v=""/>
    <s v=""/>
    <s v=""/>
    <s v=""/>
    <n v="0"/>
    <s v=""/>
    <s v="VENTAS NO CONTRIBUYENTES"/>
    <s v=""/>
    <n v="48987198.8904"/>
    <n v="0"/>
    <n v="35204216.710000001"/>
    <n v="0"/>
    <s v="-"/>
    <n v="0"/>
    <n v="11881881.189999999"/>
    <s v="-"/>
    <n v="1901100.9904"/>
    <n v="0"/>
    <s v="-"/>
    <n v="0"/>
    <n v="0"/>
    <s v="-"/>
    <n v="0"/>
  </r>
  <r>
    <s v="59"/>
    <x v="51"/>
    <x v="0"/>
    <s v="001"/>
    <s v="Z1F0000700"/>
    <s v="1186"/>
    <s v="FC"/>
    <s v="00097287-00097329"/>
    <s v=""/>
    <s v=""/>
    <s v=""/>
    <s v=""/>
    <n v="0"/>
    <s v=""/>
    <s v="VENTAS NO CONTRIBUYENTES"/>
    <s v=""/>
    <n v="30693822.736800004"/>
    <n v="0"/>
    <n v="25382516.260000002"/>
    <n v="0"/>
    <s v="-"/>
    <n v="0"/>
    <n v="4578712.4800000004"/>
    <s v="16"/>
    <n v="732593.99680000008"/>
    <n v="0"/>
    <s v="-"/>
    <n v="0"/>
    <n v="0"/>
    <s v="-"/>
    <n v="0"/>
  </r>
  <r>
    <s v="61"/>
    <x v="51"/>
    <x v="0"/>
    <s v="002"/>
    <s v="Z1B8050002"/>
    <s v="1521"/>
    <s v="FC"/>
    <s v="00152788-00152801"/>
    <s v=""/>
    <s v=""/>
    <s v=""/>
    <s v=""/>
    <n v="0"/>
    <s v=""/>
    <s v="VENTAS NO CONTRIBUYENTES"/>
    <s v=""/>
    <n v="22398806.902000003"/>
    <n v="0"/>
    <n v="16196844.92"/>
    <n v="0"/>
    <s v="-"/>
    <n v="0"/>
    <n v="5346518.95"/>
    <s v="16"/>
    <n v="855443.03200000001"/>
    <n v="0"/>
    <s v="-"/>
    <n v="0"/>
    <n v="0"/>
    <s v="-"/>
    <n v="0"/>
  </r>
  <r>
    <s v="62"/>
    <x v="51"/>
    <x v="0"/>
    <s v="002"/>
    <s v="Z1B8050149"/>
    <s v="1449"/>
    <s v="FC"/>
    <s v="00189526-00189554"/>
    <s v=""/>
    <s v=""/>
    <s v=""/>
    <s v=""/>
    <n v="0"/>
    <s v=""/>
    <s v="VENTAS NO CONTRIBUYENTES"/>
    <s v=""/>
    <n v="7367310"/>
    <n v="0"/>
    <n v="7367310"/>
    <n v="0"/>
    <s v="-"/>
    <n v="0"/>
    <n v="0"/>
    <s v="16"/>
    <n v="0"/>
    <n v="0"/>
    <s v="-"/>
    <n v="0"/>
    <n v="0"/>
    <s v="-"/>
    <n v="0"/>
  </r>
  <r>
    <s v="65"/>
    <x v="51"/>
    <x v="0"/>
    <s v="003"/>
    <s v="Z1B8051199"/>
    <s v="1608"/>
    <s v="FC"/>
    <s v="00174522-00174586"/>
    <s v=""/>
    <s v=""/>
    <s v=""/>
    <s v=""/>
    <n v="0"/>
    <s v=""/>
    <s v="VENTAS NO CONTRIBUYENTES"/>
    <s v=""/>
    <n v="41999920.090399995"/>
    <n v="0"/>
    <n v="34993917.75"/>
    <n v="0"/>
    <s v="-"/>
    <n v="0"/>
    <n v="6039657.1900000004"/>
    <s v="16"/>
    <n v="966345.15040000004"/>
    <n v="0"/>
    <s v="-"/>
    <n v="0"/>
    <n v="0"/>
    <s v="-"/>
    <n v="0"/>
  </r>
  <r>
    <s v="68"/>
    <x v="51"/>
    <x v="0"/>
    <s v="004"/>
    <s v="Z1B8050937"/>
    <s v="1446"/>
    <s v="FC"/>
    <s v="00144665-00144682"/>
    <s v=""/>
    <s v=""/>
    <s v=""/>
    <s v=""/>
    <n v="0"/>
    <s v=""/>
    <s v="VENTAS NO CONTRIBUYENTES"/>
    <s v=""/>
    <n v="61417282.055200003"/>
    <n v="0"/>
    <n v="45083505.950000003"/>
    <n v="0"/>
    <s v="-"/>
    <n v="0"/>
    <n v="14080841.470000001"/>
    <s v="16"/>
    <n v="2252934.6352000004"/>
    <n v="0"/>
    <s v="-"/>
    <n v="0"/>
    <n v="0"/>
    <s v="-"/>
    <n v="0"/>
  </r>
  <r>
    <s v="70"/>
    <x v="51"/>
    <x v="0"/>
    <s v="005"/>
    <s v="Z1B8050363"/>
    <s v="1599"/>
    <s v="FC"/>
    <s v="00154794-00154848"/>
    <s v=""/>
    <s v=""/>
    <s v=""/>
    <s v=""/>
    <n v="0"/>
    <s v=""/>
    <s v="VENTAS NO CONTRIBUYENTES"/>
    <s v=""/>
    <n v="94154330.997200012"/>
    <n v="0"/>
    <n v="67179881.620000005"/>
    <n v="0"/>
    <s v="-"/>
    <n v="0"/>
    <n v="23253835.670000002"/>
    <s v="16"/>
    <n v="3720613.7072000005"/>
    <n v="0"/>
    <s v="-"/>
    <n v="0"/>
    <n v="0"/>
    <s v="-"/>
    <n v="0"/>
  </r>
  <r>
    <s v="72"/>
    <x v="51"/>
    <x v="0"/>
    <s v="006"/>
    <s v="Z1B8044815"/>
    <s v="1507"/>
    <s v="FC"/>
    <s v="00134767-00134794"/>
    <s v=""/>
    <s v=""/>
    <s v=""/>
    <s v=""/>
    <n v="0"/>
    <s v=""/>
    <s v="VENTAS NO CONTRIBUYENTES"/>
    <s v=""/>
    <n v="80462055.733199999"/>
    <n v="0"/>
    <n v="54626469.590000004"/>
    <n v="0"/>
    <s v="-"/>
    <n v="0"/>
    <n v="22272057.02"/>
    <s v="16"/>
    <n v="3563529.1231999998"/>
    <n v="0"/>
    <s v="-"/>
    <n v="0"/>
    <n v="0"/>
    <s v="-"/>
    <n v="0"/>
  </r>
  <r>
    <s v="74"/>
    <x v="51"/>
    <x v="0"/>
    <s v="007"/>
    <s v="Z1B8050013"/>
    <s v="1565"/>
    <s v="FC"/>
    <s v="00162265-00162301"/>
    <s v=""/>
    <s v=""/>
    <s v=""/>
    <s v=""/>
    <n v="0"/>
    <s v=""/>
    <s v="VENTAS NO CONTRIBUYENTES"/>
    <s v=""/>
    <n v="58709513.373200007"/>
    <n v="0"/>
    <n v="36730389.57"/>
    <n v="0"/>
    <s v="-"/>
    <n v="0"/>
    <n v="18947520.52"/>
    <s v="16"/>
    <n v="3031603.2831999999"/>
    <n v="0"/>
    <s v="-"/>
    <n v="0"/>
    <n v="0"/>
    <s v="-"/>
    <n v="0"/>
  </r>
  <r>
    <s v="75"/>
    <x v="51"/>
    <x v="0"/>
    <s v="008"/>
    <s v="Z1B8050003"/>
    <s v="1521"/>
    <s v="FC"/>
    <s v="00161813-00161849"/>
    <s v=""/>
    <s v=""/>
    <s v=""/>
    <s v=""/>
    <n v="0"/>
    <s v=""/>
    <s v="VENTAS NO CONTRIBUYENTES"/>
    <s v=""/>
    <n v="44437510.0176"/>
    <n v="0"/>
    <n v="34543954.859999999"/>
    <n v="0"/>
    <s v="-"/>
    <n v="0"/>
    <n v="8528926.8599999994"/>
    <s v="16"/>
    <n v="1364628.2975999999"/>
    <n v="0"/>
    <s v="-"/>
    <n v="0"/>
    <n v="0"/>
    <s v="-"/>
    <n v="0"/>
  </r>
  <r>
    <s v="76"/>
    <x v="51"/>
    <x v="0"/>
    <s v="009"/>
    <s v="Z1B8014458"/>
    <s v="1518"/>
    <s v="FC"/>
    <s v="00168131-00168153"/>
    <s v=""/>
    <s v=""/>
    <s v=""/>
    <s v=""/>
    <n v="0"/>
    <s v=""/>
    <s v="VENTAS NO CONTRIBUYENTES"/>
    <s v=""/>
    <n v="37363344.077199996"/>
    <n v="0"/>
    <n v="30605451.84"/>
    <n v="0"/>
    <s v="-"/>
    <n v="0"/>
    <n v="5825769.1699999999"/>
    <s v="16"/>
    <n v="932123.06720000005"/>
    <n v="0"/>
    <s v="-"/>
    <n v="0"/>
    <n v="0"/>
    <s v="-"/>
    <n v="0"/>
  </r>
  <r>
    <s v="77"/>
    <x v="51"/>
    <x v="0"/>
    <s v="010"/>
    <s v="Z1F0000341"/>
    <s v="1040"/>
    <s v="FC"/>
    <s v="00067766-00067784"/>
    <s v=""/>
    <s v=""/>
    <s v=""/>
    <s v=""/>
    <n v="0"/>
    <s v=""/>
    <s v="VENTAS NO CONTRIBUYENTES"/>
    <s v=""/>
    <n v="37501837.451199993"/>
    <n v="0"/>
    <n v="28919739.48"/>
    <n v="0"/>
    <s v="-"/>
    <n v="0"/>
    <n v="7398360.3200000003"/>
    <s v="16"/>
    <n v="1183737.6512"/>
    <n v="0"/>
    <s v="-"/>
    <n v="0"/>
    <n v="0"/>
    <s v="-"/>
    <n v="0"/>
  </r>
  <r>
    <s v="78"/>
    <x v="51"/>
    <x v="0"/>
    <s v="011"/>
    <s v="Z1F0004616"/>
    <s v="0421"/>
    <s v="FC"/>
    <s v="00062627-00062717"/>
    <s v=""/>
    <s v=""/>
    <s v=""/>
    <s v=""/>
    <n v="0"/>
    <s v=""/>
    <s v="VENTAS NO CONTRIBUYENTES"/>
    <s v=""/>
    <n v="38047577.232500002"/>
    <n v="0"/>
    <n v="32711888.854900002"/>
    <n v="0"/>
    <s v="-"/>
    <n v="0"/>
    <n v="4599731.3599999994"/>
    <s v="-"/>
    <n v="735957.01760000002"/>
    <n v="0"/>
    <s v="-"/>
    <n v="0"/>
    <n v="0"/>
    <s v="-"/>
    <n v="0"/>
  </r>
  <r>
    <s v="79"/>
    <x v="51"/>
    <x v="0"/>
    <s v="012"/>
    <s v="Z1B8038506"/>
    <s v="1371"/>
    <s v="FC"/>
    <s v="00069721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80"/>
    <x v="51"/>
    <x v="0"/>
    <s v="013"/>
    <s v="Z1B8050578"/>
    <s v="1330"/>
    <s v="FC"/>
    <s v="00129672-00129698"/>
    <s v=""/>
    <s v=""/>
    <s v=""/>
    <s v=""/>
    <n v="0"/>
    <s v=""/>
    <s v="VENTAS NO CONTRIBUYENTES"/>
    <s v=""/>
    <n v="10318997.292199999"/>
    <n v="0"/>
    <n v="8572750.5181999989"/>
    <n v="0"/>
    <s v="-"/>
    <n v="0"/>
    <n v="1505385.15"/>
    <s v="-"/>
    <n v="240861.62400000001"/>
    <n v="0"/>
    <s v="-"/>
    <n v="0"/>
    <n v="0"/>
    <s v="-"/>
    <n v="0"/>
  </r>
  <r>
    <s v="81"/>
    <x v="51"/>
    <x v="0"/>
    <s v="014"/>
    <s v="Z1F0000338"/>
    <s v="1210"/>
    <s v="FC"/>
    <s v="00048018-00048019"/>
    <s v=""/>
    <s v=""/>
    <s v=""/>
    <s v=""/>
    <n v="0"/>
    <s v=""/>
    <s v="VENTAS NO CONTRIBUYENTES"/>
    <s v=""/>
    <n v="2359363"/>
    <n v="0"/>
    <n v="632935"/>
    <n v="0"/>
    <s v="-"/>
    <n v="0"/>
    <n v="1488300"/>
    <s v="16"/>
    <n v="238128"/>
    <n v="0"/>
    <s v="-"/>
    <n v="0"/>
    <n v="0"/>
    <s v="-"/>
    <n v="0"/>
  </r>
  <r>
    <s v="82"/>
    <x v="51"/>
    <x v="0"/>
    <s v="015"/>
    <s v="Z1B8050356"/>
    <s v="1343"/>
    <s v="FC"/>
    <s v="00083362-00083370"/>
    <s v=""/>
    <s v=""/>
    <s v=""/>
    <s v=""/>
    <n v="0"/>
    <s v=""/>
    <s v="VENTAS NO CONTRIBUYENTES"/>
    <s v=""/>
    <n v="13878210.632000001"/>
    <n v="0"/>
    <n v="9996754.1199999992"/>
    <n v="0"/>
    <s v="-"/>
    <n v="0"/>
    <n v="3346083.2"/>
    <s v="16"/>
    <n v="535373.31200000003"/>
    <n v="0"/>
    <s v="-"/>
    <n v="0"/>
    <n v="0"/>
    <s v="-"/>
    <n v="0"/>
  </r>
  <r>
    <s v="83"/>
    <x v="52"/>
    <x v="0"/>
    <s v="001"/>
    <s v="Z1F0000700"/>
    <s v="1187"/>
    <s v="FC"/>
    <s v="00097330-00097371"/>
    <s v=""/>
    <s v=""/>
    <s v=""/>
    <s v=""/>
    <n v="0"/>
    <s v=""/>
    <s v="VENTAS NO CONTRIBUYENTES"/>
    <s v=""/>
    <n v="41078282.220800005"/>
    <n v="0"/>
    <n v="34673880.020000003"/>
    <n v="0"/>
    <s v="-"/>
    <n v="0"/>
    <n v="5521036.3799999999"/>
    <s v="-"/>
    <n v="883365.82079999999"/>
    <n v="0"/>
    <s v="-"/>
    <n v="0"/>
    <n v="0"/>
    <s v="-"/>
    <n v="0"/>
  </r>
  <r>
    <s v="85"/>
    <x v="52"/>
    <x v="0"/>
    <s v="002"/>
    <s v="Z1B8050002"/>
    <s v="1522"/>
    <s v="FC"/>
    <s v="00152802-00152832"/>
    <s v=""/>
    <s v=""/>
    <s v=""/>
    <s v=""/>
    <n v="0"/>
    <s v=""/>
    <s v="VENTAS NO CONTRIBUYENTES"/>
    <s v=""/>
    <n v="59105300.790399998"/>
    <n v="0"/>
    <n v="45785146.719999999"/>
    <n v="0"/>
    <s v="-"/>
    <n v="0"/>
    <n v="11482891.439999999"/>
    <s v="-"/>
    <n v="1837262.6303999999"/>
    <n v="0"/>
    <s v="-"/>
    <n v="0"/>
    <n v="0"/>
    <s v="-"/>
    <n v="0"/>
  </r>
  <r>
    <s v="86"/>
    <x v="52"/>
    <x v="0"/>
    <s v="002"/>
    <s v="Z1B8050149"/>
    <s v="1450"/>
    <s v="FC"/>
    <s v="00189555-00189595"/>
    <s v=""/>
    <s v=""/>
    <s v=""/>
    <s v=""/>
    <n v="0"/>
    <s v=""/>
    <s v="VENTAS NO CONTRIBUYENTES"/>
    <s v=""/>
    <n v="19958110"/>
    <n v="0"/>
    <n v="19958110"/>
    <n v="0"/>
    <s v="-"/>
    <n v="0"/>
    <n v="0"/>
    <s v="-"/>
    <n v="0"/>
    <n v="0"/>
    <s v="-"/>
    <n v="0"/>
    <n v="0"/>
    <s v="-"/>
    <n v="0"/>
  </r>
  <r>
    <s v="91"/>
    <x v="52"/>
    <x v="0"/>
    <s v="003"/>
    <s v="Z1B8051199"/>
    <s v="1609"/>
    <s v="FC"/>
    <s v="00174587-00174552"/>
    <s v=""/>
    <s v=""/>
    <s v=""/>
    <s v=""/>
    <n v="0"/>
    <s v=""/>
    <s v="VENTAS NO CONTRIBUYENTES"/>
    <s v=""/>
    <n v="59234753.842000008"/>
    <n v="0"/>
    <n v="47072186.090000004"/>
    <n v="0"/>
    <s v="-"/>
    <n v="0"/>
    <n v="10484972.199999999"/>
    <s v="-"/>
    <n v="1677595.5519999999"/>
    <n v="0"/>
    <s v="-"/>
    <n v="0"/>
    <n v="0"/>
    <s v="-"/>
    <n v="0"/>
  </r>
  <r>
    <s v="97"/>
    <x v="52"/>
    <x v="0"/>
    <s v="004"/>
    <s v="Z1B8050937"/>
    <s v="1447"/>
    <s v="FC"/>
    <s v="00144683-00144714"/>
    <s v=""/>
    <s v=""/>
    <s v=""/>
    <s v=""/>
    <n v="0"/>
    <s v=""/>
    <s v="VENTAS NO CONTRIBUYENTES"/>
    <s v=""/>
    <n v="45088553.966399997"/>
    <n v="0"/>
    <n v="35589820.549999997"/>
    <n v="0"/>
    <s v="-"/>
    <n v="0"/>
    <n v="8188563.29"/>
    <s v="-"/>
    <n v="1310170.1264"/>
    <n v="0"/>
    <s v="-"/>
    <n v="0"/>
    <n v="0"/>
    <s v="-"/>
    <n v="0"/>
  </r>
  <r>
    <s v="98"/>
    <x v="52"/>
    <x v="0"/>
    <s v="005"/>
    <s v="Z1B8050363"/>
    <s v="1600"/>
    <s v="FC"/>
    <s v="00154849-00154898"/>
    <s v=""/>
    <s v=""/>
    <s v=""/>
    <s v=""/>
    <n v="0"/>
    <s v=""/>
    <s v="VENTAS NO CONTRIBUYENTES"/>
    <s v=""/>
    <n v="95073249.527999997"/>
    <n v="0"/>
    <n v="69131416.629999995"/>
    <n v="0"/>
    <s v="-"/>
    <n v="0"/>
    <n v="22363649.050000001"/>
    <s v="-"/>
    <n v="3578183.8480000002"/>
    <n v="0"/>
    <s v="-"/>
    <n v="0"/>
    <n v="0"/>
    <s v="-"/>
    <n v="0"/>
  </r>
  <r>
    <s v="102"/>
    <x v="52"/>
    <x v="0"/>
    <s v="006"/>
    <s v="Z1B8044815"/>
    <s v="1508"/>
    <s v="FC"/>
    <s v="00134795-00134842"/>
    <s v=""/>
    <s v=""/>
    <s v=""/>
    <s v=""/>
    <n v="0"/>
    <s v=""/>
    <s v="VENTAS NO CONTRIBUYENTES"/>
    <s v=""/>
    <n v="46284948.647600003"/>
    <n v="0"/>
    <n v="34908612.18"/>
    <n v="0"/>
    <s v="-"/>
    <n v="0"/>
    <n v="9807186.6099999994"/>
    <s v="-"/>
    <n v="1569149.8576"/>
    <n v="0"/>
    <s v="-"/>
    <n v="0"/>
    <n v="0"/>
    <s v="-"/>
    <n v="0"/>
  </r>
  <r>
    <s v="104"/>
    <x v="52"/>
    <x v="0"/>
    <s v="007"/>
    <s v="Z1B8050013"/>
    <s v="1566"/>
    <s v="FC"/>
    <s v="00162302-00162331"/>
    <s v=""/>
    <s v=""/>
    <s v=""/>
    <s v=""/>
    <n v="0"/>
    <s v=""/>
    <s v="VENTAS NO CONTRIBUYENTES"/>
    <s v=""/>
    <n v="53400378.021600001"/>
    <n v="0"/>
    <n v="45242323.630000003"/>
    <n v="0"/>
    <s v="-"/>
    <n v="0"/>
    <n v="7032805.5099999998"/>
    <s v="-"/>
    <n v="1125248.8816"/>
    <n v="0"/>
    <s v="-"/>
    <n v="0"/>
    <n v="0"/>
    <s v="-"/>
    <n v="0"/>
  </r>
  <r>
    <s v="105"/>
    <x v="52"/>
    <x v="0"/>
    <s v="008"/>
    <s v="Z1B8050003"/>
    <s v="1522"/>
    <s v="FC"/>
    <s v="00161850-00161896"/>
    <s v=""/>
    <s v=""/>
    <s v=""/>
    <s v=""/>
    <n v="0"/>
    <s v=""/>
    <s v="VENTAS NO CONTRIBUYENTES"/>
    <s v=""/>
    <n v="67416401.995199993"/>
    <n v="0"/>
    <n v="49036186.369999997"/>
    <n v="0"/>
    <s v="-"/>
    <n v="0"/>
    <n v="15845013.470000001"/>
    <s v="-"/>
    <n v="2535202.1552000004"/>
    <n v="0"/>
    <s v="-"/>
    <n v="0"/>
    <n v="0"/>
    <s v="-"/>
    <n v="0"/>
  </r>
  <r>
    <s v="106"/>
    <x v="52"/>
    <x v="0"/>
    <s v="009"/>
    <s v="Z1B8014458"/>
    <s v="1519"/>
    <s v="FC"/>
    <s v="00168154-00168184"/>
    <s v=""/>
    <s v=""/>
    <s v=""/>
    <s v=""/>
    <n v="0"/>
    <s v=""/>
    <s v="VENTAS NO CONTRIBUYENTES"/>
    <s v=""/>
    <n v="51198368.423999995"/>
    <n v="0"/>
    <n v="35601934.219999999"/>
    <n v="0"/>
    <s v="-"/>
    <n v="0"/>
    <n v="13445201.9"/>
    <s v="-"/>
    <n v="2151232.304"/>
    <n v="0"/>
    <s v="-"/>
    <n v="0"/>
    <n v="0"/>
    <s v="-"/>
    <n v="0"/>
  </r>
  <r>
    <s v="107"/>
    <x v="52"/>
    <x v="0"/>
    <s v="010"/>
    <s v="Z1F0000341"/>
    <s v="1041"/>
    <s v="FC"/>
    <s v="00067785-00067795"/>
    <s v=""/>
    <s v=""/>
    <s v=""/>
    <s v=""/>
    <n v="0"/>
    <s v=""/>
    <s v="VENTAS NO CONTRIBUYENTES"/>
    <s v=""/>
    <n v="15171463.991999999"/>
    <n v="0"/>
    <n v="14109922.82"/>
    <n v="0"/>
    <s v="-"/>
    <n v="0"/>
    <n v="915121.7"/>
    <s v="-"/>
    <n v="146419.47200000001"/>
    <n v="0"/>
    <s v="-"/>
    <n v="0"/>
    <n v="0"/>
    <s v="-"/>
    <n v="0"/>
  </r>
  <r>
    <s v="108"/>
    <x v="52"/>
    <x v="0"/>
    <s v="011"/>
    <s v="Z1F0004616"/>
    <s v="0422"/>
    <s v="FC"/>
    <s v="00062718-00062846"/>
    <s v=""/>
    <s v=""/>
    <s v=""/>
    <s v=""/>
    <n v="0"/>
    <s v=""/>
    <s v="VENTAS NO CONTRIBUYENTES"/>
    <s v=""/>
    <n v="54092674.950400002"/>
    <n v="0"/>
    <n v="48259440.950400002"/>
    <n v="0"/>
    <s v="-"/>
    <n v="0"/>
    <n v="5028650"/>
    <s v="-"/>
    <n v="804584"/>
    <n v="0"/>
    <s v="-"/>
    <n v="0"/>
    <n v="0"/>
    <s v="-"/>
    <n v="0"/>
  </r>
  <r>
    <s v="109"/>
    <x v="52"/>
    <x v="0"/>
    <s v="012"/>
    <s v="Z1B8038506"/>
    <s v="1372"/>
    <s v="FC"/>
    <s v="00069721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10"/>
    <x v="52"/>
    <x v="0"/>
    <s v="013"/>
    <s v="Z1B8050578"/>
    <s v="1331"/>
    <s v="FC"/>
    <s v="00129699-00129737"/>
    <s v=""/>
    <s v=""/>
    <s v=""/>
    <s v=""/>
    <n v="0"/>
    <s v=""/>
    <s v="VENTAS NO CONTRIBUYENTES"/>
    <s v=""/>
    <n v="22646853.702799998"/>
    <n v="0"/>
    <n v="20623175.702799998"/>
    <n v="0"/>
    <s v="-"/>
    <n v="0"/>
    <n v="1744550"/>
    <s v="-"/>
    <n v="279128"/>
    <n v="0"/>
    <s v="-"/>
    <n v="0"/>
    <n v="0"/>
    <s v="-"/>
    <n v="0"/>
  </r>
  <r>
    <s v="111"/>
    <x v="52"/>
    <x v="0"/>
    <s v="014"/>
    <s v="Z1F0000338"/>
    <s v="1211"/>
    <s v="FC"/>
    <s v="00048020-00048023"/>
    <s v=""/>
    <s v=""/>
    <s v=""/>
    <s v=""/>
    <n v="0"/>
    <s v=""/>
    <s v="VENTAS NO CONTRIBUYENTES"/>
    <s v=""/>
    <n v="1434180"/>
    <n v="0"/>
    <n v="459200"/>
    <n v="0"/>
    <s v="-"/>
    <n v="0"/>
    <n v="840500"/>
    <s v="-"/>
    <n v="134480"/>
    <n v="0"/>
    <s v="-"/>
    <n v="0"/>
    <n v="0"/>
    <s v="-"/>
    <n v="0"/>
  </r>
  <r>
    <s v="112"/>
    <x v="52"/>
    <x v="0"/>
    <s v="015"/>
    <s v="Z1B8050356"/>
    <s v="1344"/>
    <s v="FC"/>
    <s v="00083371-00083378"/>
    <s v=""/>
    <s v=""/>
    <s v=""/>
    <s v=""/>
    <n v="0"/>
    <s v=""/>
    <s v="VENTAS NO CONTRIBUYENTES"/>
    <s v=""/>
    <n v="64256807.090000004"/>
    <n v="0"/>
    <n v="62443843.090000004"/>
    <n v="0"/>
    <s v="-"/>
    <n v="0"/>
    <n v="1562900"/>
    <s v="-"/>
    <n v="250064"/>
    <n v="0"/>
    <s v="-"/>
    <n v="0"/>
    <n v="0"/>
    <s v="-"/>
    <n v="0"/>
  </r>
  <r>
    <s v="113"/>
    <x v="53"/>
    <x v="0"/>
    <s v="001"/>
    <s v="Z1F0000700"/>
    <s v="1188"/>
    <s v="FC"/>
    <s v="00097372-00097414"/>
    <s v=""/>
    <s v=""/>
    <s v=""/>
    <s v=""/>
    <n v="0"/>
    <s v=""/>
    <s v="VENTAS NO CONTRIBUYENTES"/>
    <s v=""/>
    <n v="199563131.4804"/>
    <n v="0"/>
    <n v="142234241.72"/>
    <n v="0"/>
    <s v="-"/>
    <n v="0"/>
    <n v="49421456.689999998"/>
    <s v="-"/>
    <n v="7907433.0703999996"/>
    <n v="0"/>
    <s v="-"/>
    <n v="0"/>
    <n v="0"/>
    <s v="-"/>
    <n v="0"/>
  </r>
  <r>
    <s v="115"/>
    <x v="53"/>
    <x v="0"/>
    <s v="002"/>
    <s v="Z1B8050002"/>
    <s v="1523"/>
    <s v="FC"/>
    <s v="00152833-00152874"/>
    <s v=""/>
    <s v=""/>
    <s v=""/>
    <s v=""/>
    <n v="0"/>
    <s v=""/>
    <s v="VENTAS NO CONTRIBUYENTES"/>
    <s v=""/>
    <n v="68987750.232799992"/>
    <n v="0"/>
    <n v="54267652.32"/>
    <n v="0"/>
    <s v="-"/>
    <n v="0"/>
    <n v="12689739.58"/>
    <s v="-"/>
    <n v="2030358.3328"/>
    <n v="0"/>
    <s v="-"/>
    <n v="0"/>
    <n v="0"/>
    <s v="-"/>
    <n v="0"/>
  </r>
  <r>
    <s v="116"/>
    <x v="53"/>
    <x v="0"/>
    <s v="002"/>
    <s v="Z1B8050149"/>
    <s v="1451"/>
    <s v="FC"/>
    <s v="00189596-00189645"/>
    <s v=""/>
    <s v=""/>
    <s v=""/>
    <s v=""/>
    <n v="0"/>
    <s v=""/>
    <s v="VENTAS NO CONTRIBUYENTES"/>
    <s v=""/>
    <n v="39101824.100000001"/>
    <n v="0"/>
    <n v="39101824.100000001"/>
    <n v="0"/>
    <s v="-"/>
    <n v="0"/>
    <m/>
    <s v="-"/>
    <n v="0"/>
    <n v="0"/>
    <s v="-"/>
    <n v="0"/>
    <n v="0"/>
    <s v="-"/>
    <n v="0"/>
  </r>
  <r>
    <s v="119"/>
    <x v="53"/>
    <x v="0"/>
    <s v="003"/>
    <s v="Z1B8051199"/>
    <s v="1610"/>
    <s v="FC"/>
    <s v="00174553-00174673"/>
    <s v=""/>
    <s v=""/>
    <s v=""/>
    <s v=""/>
    <n v="0"/>
    <s v=""/>
    <s v="VENTAS NO CONTRIBUYENTES"/>
    <s v=""/>
    <n v="167840205.60680002"/>
    <n v="0"/>
    <n v="122129922.2"/>
    <n v="0"/>
    <s v="-"/>
    <n v="0"/>
    <n v="39405416.729999997"/>
    <s v="-"/>
    <n v="6304866.6767999995"/>
    <n v="0"/>
    <s v="-"/>
    <n v="0"/>
    <n v="0"/>
    <s v="-"/>
    <n v="0"/>
  </r>
  <r>
    <s v="124"/>
    <x v="53"/>
    <x v="0"/>
    <s v="004"/>
    <s v="Z1B8050937"/>
    <s v="1448"/>
    <s v="FC"/>
    <s v="00144715-00144767"/>
    <s v=""/>
    <s v=""/>
    <s v=""/>
    <s v=""/>
    <n v="0"/>
    <s v=""/>
    <s v="VENTAS NO CONTRIBUYENTES"/>
    <s v=""/>
    <n v="131499157.00399998"/>
    <n v="0"/>
    <n v="97825116.339999989"/>
    <n v="0"/>
    <s v="-"/>
    <n v="0"/>
    <n v="29029345.399999999"/>
    <s v="-"/>
    <n v="4644695.2639999995"/>
    <n v="0"/>
    <s v="-"/>
    <n v="0"/>
    <n v="0"/>
    <s v="-"/>
    <n v="0"/>
  </r>
  <r>
    <s v="126"/>
    <x v="53"/>
    <x v="0"/>
    <s v="005"/>
    <s v="Z1B8050363"/>
    <s v="1601"/>
    <s v="FC"/>
    <s v="00154899-00154952"/>
    <s v=""/>
    <s v=""/>
    <s v=""/>
    <s v=""/>
    <n v="0"/>
    <s v=""/>
    <s v="VENTAS NO CONTRIBUYENTES"/>
    <s v=""/>
    <n v="79932840.228"/>
    <n v="0"/>
    <n v="53125022.670000002"/>
    <n v="0"/>
    <s v="-"/>
    <n v="0"/>
    <n v="23110187.550000001"/>
    <s v="-"/>
    <n v="3697630.0080000004"/>
    <n v="0"/>
    <s v="-"/>
    <n v="0"/>
    <n v="0"/>
    <s v="-"/>
    <n v="0"/>
  </r>
  <r>
    <s v="128"/>
    <x v="53"/>
    <x v="0"/>
    <s v="006"/>
    <s v="Z1B8044815"/>
    <s v="1509"/>
    <s v="FC"/>
    <s v="00134843-00134902"/>
    <s v=""/>
    <s v=""/>
    <s v=""/>
    <s v=""/>
    <n v="0"/>
    <s v=""/>
    <s v="VENTAS NO CONTRIBUYENTES"/>
    <s v=""/>
    <n v="100525587.80240001"/>
    <n v="0"/>
    <n v="75235412.060000002"/>
    <n v="0"/>
    <s v="-"/>
    <n v="0"/>
    <n v="21801875.640000001"/>
    <s v="-"/>
    <n v="3488300.1024000002"/>
    <n v="0"/>
    <s v="-"/>
    <n v="0"/>
    <n v="0"/>
    <s v="-"/>
    <n v="0"/>
  </r>
  <r>
    <s v="134"/>
    <x v="53"/>
    <x v="0"/>
    <s v="007"/>
    <s v="Z1B8050013"/>
    <s v="1567"/>
    <s v="FC"/>
    <s v="00162332-00162378"/>
    <s v=""/>
    <s v=""/>
    <s v=""/>
    <s v=""/>
    <n v="0"/>
    <s v=""/>
    <s v="VENTAS NO CONTRIBUYENTES"/>
    <s v=""/>
    <n v="93542540.836400002"/>
    <n v="0"/>
    <n v="72565491.420000002"/>
    <n v="0"/>
    <s v="-"/>
    <n v="0"/>
    <n v="18083663.289999999"/>
    <s v="-"/>
    <n v="2893386.1264"/>
    <n v="0"/>
    <s v="-"/>
    <n v="0"/>
    <n v="0"/>
    <s v="-"/>
    <n v="0"/>
  </r>
  <r>
    <s v="135"/>
    <x v="53"/>
    <x v="0"/>
    <s v="008"/>
    <s v="Z1B8050003"/>
    <s v="1523"/>
    <s v="FC"/>
    <s v="00161897-00161916"/>
    <s v=""/>
    <s v=""/>
    <s v=""/>
    <s v=""/>
    <n v="0"/>
    <s v=""/>
    <s v="VENTAS NO CONTRIBUYENTES"/>
    <s v=""/>
    <n v="57019394.318000004"/>
    <n v="0"/>
    <n v="38263822.32"/>
    <n v="0"/>
    <s v="-"/>
    <n v="0"/>
    <n v="16168596.550000001"/>
    <s v="-"/>
    <n v="2586975.4480000003"/>
    <n v="0"/>
    <s v="-"/>
    <n v="0"/>
    <n v="0"/>
    <s v="-"/>
    <n v="0"/>
  </r>
  <r>
    <s v="136"/>
    <x v="53"/>
    <x v="0"/>
    <s v="009"/>
    <s v="Z1B8014458"/>
    <s v="1520"/>
    <s v="FC"/>
    <s v="00168185-00168210"/>
    <s v=""/>
    <s v=""/>
    <s v=""/>
    <s v=""/>
    <n v="0"/>
    <s v=""/>
    <s v="VENTAS NO CONTRIBUYENTES"/>
    <s v=""/>
    <n v="25828767.915999997"/>
    <n v="0"/>
    <n v="20245417.52"/>
    <n v="0"/>
    <s v="-"/>
    <n v="0"/>
    <n v="4813233.0999999996"/>
    <s v="-"/>
    <n v="770117.29599999997"/>
    <n v="0"/>
    <s v="-"/>
    <n v="0"/>
    <n v="0"/>
    <s v="-"/>
    <n v="0"/>
  </r>
  <r>
    <s v="137"/>
    <x v="53"/>
    <x v="0"/>
    <s v="010"/>
    <s v="Z1F0000341"/>
    <s v="1042"/>
    <s v="FC"/>
    <s v="00067796-00067824"/>
    <s v=""/>
    <s v=""/>
    <s v=""/>
    <s v=""/>
    <n v="0"/>
    <s v=""/>
    <s v="VENTAS NO CONTRIBUYENTES"/>
    <s v=""/>
    <n v="59190332.599200003"/>
    <n v="0"/>
    <n v="43582029.020000003"/>
    <n v="0"/>
    <s v="-"/>
    <n v="0"/>
    <n v="13455434.119999999"/>
    <s v="-"/>
    <n v="2152869.4591999999"/>
    <n v="0"/>
    <s v="-"/>
    <n v="0"/>
    <n v="0"/>
    <s v="-"/>
    <n v="0"/>
  </r>
  <r>
    <s v="138"/>
    <x v="53"/>
    <x v="0"/>
    <s v="011"/>
    <s v="Z1F0004616"/>
    <s v="0423"/>
    <s v="FC"/>
    <s v="00062847-00062957"/>
    <s v=""/>
    <s v=""/>
    <s v=""/>
    <s v=""/>
    <n v="0"/>
    <s v=""/>
    <s v="VENTAS NO CONTRIBUYENTES"/>
    <s v=""/>
    <n v="44843839.807999998"/>
    <n v="0"/>
    <n v="42705437.807999998"/>
    <n v="0"/>
    <s v="-"/>
    <n v="0"/>
    <n v="1843450"/>
    <s v="-"/>
    <n v="294952"/>
    <n v="0"/>
    <s v="-"/>
    <n v="0"/>
    <n v="0"/>
    <s v="-"/>
    <n v="0"/>
  </r>
  <r>
    <s v="139"/>
    <x v="53"/>
    <x v="0"/>
    <s v="012"/>
    <s v="Z1B8038506"/>
    <s v="1373"/>
    <s v="FC"/>
    <s v="00069722-0069740"/>
    <s v=""/>
    <s v=""/>
    <s v=""/>
    <s v=""/>
    <n v="0"/>
    <s v=""/>
    <s v="VENTAS NO CONTRIBUYENTES"/>
    <s v=""/>
    <n v="12045068.98"/>
    <n v="0"/>
    <n v="8047708.9800000004"/>
    <n v="0"/>
    <s v="-"/>
    <n v="0"/>
    <n v="3446000"/>
    <s v="-"/>
    <n v="551360"/>
    <n v="0"/>
    <s v="-"/>
    <n v="0"/>
    <n v="0"/>
    <s v="-"/>
    <n v="0"/>
  </r>
  <r>
    <s v="140"/>
    <x v="53"/>
    <x v="0"/>
    <s v="013"/>
    <s v="Z1B8050578"/>
    <s v="1332"/>
    <s v="FC"/>
    <s v="00129738-00129773"/>
    <s v=""/>
    <s v=""/>
    <s v=""/>
    <s v=""/>
    <n v="0"/>
    <s v=""/>
    <s v="VENTAS NO CONTRIBUYENTES"/>
    <s v=""/>
    <n v="12909027.394200001"/>
    <n v="0"/>
    <n v="10416303.394200001"/>
    <n v="0"/>
    <s v="-"/>
    <n v="0"/>
    <n v="2148900"/>
    <s v="-"/>
    <n v="343824"/>
    <n v="0"/>
    <s v="-"/>
    <n v="0"/>
    <n v="0"/>
    <s v="-"/>
    <n v="0"/>
  </r>
  <r>
    <s v="141"/>
    <x v="53"/>
    <x v="0"/>
    <s v="014"/>
    <s v="Z1F0000338"/>
    <s v="1212"/>
    <s v="FC"/>
    <s v="00048024-00048027"/>
    <s v=""/>
    <s v=""/>
    <s v=""/>
    <s v=""/>
    <n v="0"/>
    <s v=""/>
    <s v="VENTAS NO CONTRIBUYENTES"/>
    <s v=""/>
    <n v="1103282.112"/>
    <n v="0"/>
    <n v="640441.30000000005"/>
    <n v="0"/>
    <s v="-"/>
    <n v="0"/>
    <n v="399000.7"/>
    <s v="-"/>
    <n v="63840.112000000001"/>
    <n v="0"/>
    <s v="-"/>
    <n v="0"/>
    <n v="0"/>
    <s v="-"/>
    <n v="0"/>
  </r>
  <r>
    <s v="142"/>
    <x v="53"/>
    <x v="0"/>
    <s v="015"/>
    <s v="Z1B8050356"/>
    <s v="1345"/>
    <s v="FC"/>
    <s v="00083379-00083396"/>
    <s v=""/>
    <s v=""/>
    <s v=""/>
    <s v=""/>
    <n v="0"/>
    <s v=""/>
    <s v="VENTAS NO CONTRIBUYENTES"/>
    <s v=""/>
    <n v="80297300.022"/>
    <n v="0"/>
    <n v="60587463.710000001"/>
    <n v="0"/>
    <s v="-"/>
    <n v="0"/>
    <n v="16991238.199999999"/>
    <s v="-"/>
    <n v="2718598.1119999997"/>
    <n v="0"/>
    <s v="-"/>
    <n v="0"/>
    <n v="0"/>
    <s v="-"/>
    <n v="0"/>
  </r>
  <r>
    <s v="143"/>
    <x v="54"/>
    <x v="0"/>
    <s v="001"/>
    <s v="Z1F0000700"/>
    <s v="1189"/>
    <s v="FC"/>
    <s v="00097415-00097473"/>
    <s v=""/>
    <s v=""/>
    <s v=""/>
    <s v=""/>
    <n v="0"/>
    <s v=""/>
    <s v="VENTAS NO CONTRIBUYENTES"/>
    <s v=""/>
    <n v="108541743.50240001"/>
    <n v="0"/>
    <n v="82419736.400000006"/>
    <n v="0"/>
    <s v="-"/>
    <n v="0"/>
    <n v="22518971.640000001"/>
    <s v="-"/>
    <n v="3603035.4624000001"/>
    <n v="0"/>
    <s v="-"/>
    <n v="0"/>
    <n v="0"/>
    <s v="-"/>
    <n v="0"/>
  </r>
  <r>
    <s v="147"/>
    <x v="54"/>
    <x v="0"/>
    <s v="002"/>
    <s v="Z1B8050002"/>
    <s v="1524"/>
    <s v="FC"/>
    <s v="00152875-00152933"/>
    <s v=""/>
    <s v=""/>
    <s v=""/>
    <s v=""/>
    <n v="0"/>
    <s v=""/>
    <s v="VENTAS NO CONTRIBUYENTES"/>
    <s v=""/>
    <n v="109887143.5608"/>
    <n v="0"/>
    <n v="86806112.430000007"/>
    <n v="0"/>
    <s v="-"/>
    <n v="0"/>
    <n v="19897440.629999999"/>
    <s v="-"/>
    <n v="3183590.5008"/>
    <n v="0"/>
    <s v="-"/>
    <n v="0"/>
    <n v="0"/>
    <s v="-"/>
    <n v="0"/>
  </r>
  <r>
    <s v="148"/>
    <x v="54"/>
    <x v="0"/>
    <s v="002"/>
    <s v="Z1B8050149"/>
    <s v="1452"/>
    <s v="FC"/>
    <s v="00189646-00189721"/>
    <s v=""/>
    <s v=""/>
    <s v=""/>
    <s v=""/>
    <n v="0"/>
    <s v=""/>
    <s v="VENTAS NO CONTRIBUYENTES"/>
    <s v=""/>
    <n v="46759077.600000001"/>
    <n v="0"/>
    <n v="46759077.600000001"/>
    <n v="0"/>
    <s v="-"/>
    <n v="0"/>
    <m/>
    <s v="-"/>
    <n v="0"/>
    <n v="0"/>
    <s v="-"/>
    <n v="0"/>
    <n v="0"/>
    <s v="-"/>
    <n v="0"/>
  </r>
  <r>
    <s v="151"/>
    <x v="54"/>
    <x v="0"/>
    <s v="003"/>
    <s v="Z1B8051199"/>
    <s v="1611"/>
    <s v="FC"/>
    <s v="00174674-00174726"/>
    <s v=""/>
    <s v=""/>
    <s v=""/>
    <s v=""/>
    <n v="0"/>
    <s v=""/>
    <s v="VENTAS NO CONTRIBUYENTES"/>
    <s v=""/>
    <n v="119048456.06479999"/>
    <n v="0"/>
    <n v="80174596.640000001"/>
    <n v="0"/>
    <s v="-"/>
    <n v="0"/>
    <n v="33511947.780000001"/>
    <s v="-"/>
    <n v="5361911.6447999999"/>
    <n v="0"/>
    <s v="-"/>
    <n v="0"/>
    <n v="0"/>
    <s v="-"/>
    <n v="0"/>
  </r>
  <r>
    <s v="154"/>
    <x v="54"/>
    <x v="0"/>
    <s v="004"/>
    <s v="Z1B8050937"/>
    <s v="1449"/>
    <s v="FC"/>
    <s v="00144768-00144829"/>
    <s v=""/>
    <s v=""/>
    <s v=""/>
    <s v=""/>
    <n v="0"/>
    <s v=""/>
    <s v="VENTAS NO CONTRIBUYENTES"/>
    <s v=""/>
    <n v="137671933.23480001"/>
    <n v="0"/>
    <n v="105605155.65000001"/>
    <n v="0"/>
    <s v="-"/>
    <n v="0"/>
    <n v="27643773.780000001"/>
    <s v="-"/>
    <n v="4423003.8048"/>
    <n v="0"/>
    <s v="-"/>
    <n v="0"/>
    <n v="0"/>
    <s v="-"/>
    <n v="0"/>
  </r>
  <r>
    <s v="156"/>
    <x v="54"/>
    <x v="0"/>
    <s v="005"/>
    <s v="Z1B8050363"/>
    <s v="1602"/>
    <s v="FC"/>
    <s v="00154953-00155001"/>
    <s v=""/>
    <s v=""/>
    <s v=""/>
    <s v=""/>
    <n v="0"/>
    <s v=""/>
    <s v="VENTAS NO CONTRIBUYENTES"/>
    <s v=""/>
    <n v="130215269.4436"/>
    <n v="0"/>
    <n v="90967016.329999998"/>
    <n v="0"/>
    <s v="-"/>
    <n v="0"/>
    <n v="33834700.960000001"/>
    <s v="-"/>
    <n v="5413552.1535999998"/>
    <n v="0"/>
    <s v="-"/>
    <n v="0"/>
    <n v="0"/>
    <s v="-"/>
    <n v="0"/>
  </r>
  <r>
    <s v="158"/>
    <x v="54"/>
    <x v="0"/>
    <s v="006"/>
    <s v="Z1B8044815"/>
    <s v="1510"/>
    <s v="FC"/>
    <s v="00134903-00134965"/>
    <s v=""/>
    <s v=""/>
    <s v=""/>
    <s v=""/>
    <n v="0"/>
    <s v=""/>
    <s v="VENTAS NO CONTRIBUYENTES"/>
    <s v=""/>
    <n v="120551818.03480001"/>
    <n v="0"/>
    <n v="93928455.290000007"/>
    <n v="0"/>
    <s v="-"/>
    <n v="0"/>
    <n v="22951174.780000001"/>
    <s v="-"/>
    <n v="3672187.9648000002"/>
    <n v="0"/>
    <s v="-"/>
    <n v="0"/>
    <n v="0"/>
    <s v="-"/>
    <n v="0"/>
  </r>
  <r>
    <s v="160"/>
    <x v="54"/>
    <x v="0"/>
    <s v="007"/>
    <s v="Z1B8050013"/>
    <s v="1568"/>
    <s v="FC"/>
    <s v="00162379-00162421"/>
    <s v=""/>
    <s v=""/>
    <s v=""/>
    <s v=""/>
    <n v="0"/>
    <s v=""/>
    <s v="VENTAS NO CONTRIBUYENTES"/>
    <s v=""/>
    <n v="116154357.742"/>
    <n v="0"/>
    <n v="82061334.299999997"/>
    <n v="0"/>
    <s v="-"/>
    <n v="0"/>
    <n v="29390537.449999999"/>
    <s v="-"/>
    <n v="4702485.9919999996"/>
    <n v="0"/>
    <s v="-"/>
    <n v="0"/>
    <n v="0"/>
    <s v="-"/>
    <n v="0"/>
  </r>
  <r>
    <s v="161"/>
    <x v="54"/>
    <x v="0"/>
    <s v="008"/>
    <s v="Z1B8050003"/>
    <s v="1524"/>
    <s v="FC"/>
    <s v="00161917-00161960"/>
    <s v=""/>
    <s v=""/>
    <s v=""/>
    <s v=""/>
    <n v="0"/>
    <s v=""/>
    <s v="VENTAS NO CONTRIBUYENTES"/>
    <s v=""/>
    <n v="98342256.7852"/>
    <n v="0"/>
    <n v="75113705.450000003"/>
    <n v="0"/>
    <s v="-"/>
    <n v="0"/>
    <n v="20024613.219999999"/>
    <s v="-"/>
    <n v="3203938.1151999999"/>
    <n v="0"/>
    <s v="-"/>
    <n v="0"/>
    <n v="0"/>
    <s v="-"/>
    <n v="0"/>
  </r>
  <r>
    <s v="162"/>
    <x v="54"/>
    <x v="0"/>
    <s v="009"/>
    <s v="Z1B8014458"/>
    <s v="1521"/>
    <s v="FC"/>
    <s v="00168211-00168246"/>
    <s v=""/>
    <s v=""/>
    <s v=""/>
    <s v=""/>
    <n v="0"/>
    <s v=""/>
    <s v="VENTAS NO CONTRIBUYENTES"/>
    <s v=""/>
    <n v="82270617.372400001"/>
    <n v="0"/>
    <n v="59110551.950000003"/>
    <n v="0"/>
    <s v="-"/>
    <n v="0"/>
    <n v="19965573.640000001"/>
    <s v="-"/>
    <n v="3194491.7824000004"/>
    <n v="0"/>
    <s v="-"/>
    <n v="0"/>
    <n v="0"/>
    <s v="-"/>
    <n v="0"/>
  </r>
  <r>
    <s v="163"/>
    <x v="54"/>
    <x v="0"/>
    <s v="010"/>
    <s v="Z1F0000341"/>
    <s v="1043"/>
    <s v="FC"/>
    <s v="00067825-00067875"/>
    <s v=""/>
    <s v=""/>
    <s v=""/>
    <s v=""/>
    <n v="0"/>
    <s v=""/>
    <s v="VENTAS NO CONTRIBUYENTES"/>
    <s v=""/>
    <n v="93199929.274000004"/>
    <n v="0"/>
    <n v="73945255.849999994"/>
    <n v="0"/>
    <s v="-"/>
    <n v="0"/>
    <n v="16598856.4"/>
    <s v="-"/>
    <n v="2655817.0240000002"/>
    <n v="0"/>
    <s v="-"/>
    <n v="0"/>
    <n v="0"/>
    <s v="-"/>
    <n v="0"/>
  </r>
  <r>
    <s v="164"/>
    <x v="54"/>
    <x v="0"/>
    <s v="011"/>
    <s v="Z1F0004616"/>
    <s v="0424"/>
    <s v="FC"/>
    <s v="00062958-00063042"/>
    <s v=""/>
    <s v=""/>
    <s v=""/>
    <s v=""/>
    <n v="0"/>
    <s v=""/>
    <s v="VENTAS NO CONTRIBUYENTES"/>
    <s v=""/>
    <n v="41997501.411400005"/>
    <n v="0"/>
    <n v="38517501.411400005"/>
    <n v="0"/>
    <s v="-"/>
    <n v="0"/>
    <n v="3000000"/>
    <s v="-"/>
    <n v="480000"/>
    <n v="0"/>
    <s v="-"/>
    <n v="0"/>
    <n v="0"/>
    <s v="-"/>
    <n v="0"/>
  </r>
  <r>
    <s v="165"/>
    <x v="54"/>
    <x v="0"/>
    <s v="012"/>
    <s v="Z1B8038506"/>
    <s v="1374"/>
    <s v="FC"/>
    <s v="00069741-00069766"/>
    <s v=""/>
    <s v=""/>
    <s v=""/>
    <s v=""/>
    <n v="0"/>
    <s v=""/>
    <s v="VENTAS NO CONTRIBUYENTES"/>
    <s v=""/>
    <n v="24408117.3116"/>
    <n v="0"/>
    <n v="13845040.720000001"/>
    <n v="0"/>
    <s v="-"/>
    <n v="0"/>
    <n v="9106100.5099999998"/>
    <s v="-"/>
    <n v="1456976.0815999999"/>
    <n v="0"/>
    <s v="-"/>
    <n v="0"/>
    <n v="0"/>
    <s v="-"/>
    <n v="0"/>
  </r>
  <r>
    <s v="166"/>
    <x v="54"/>
    <x v="0"/>
    <s v="013"/>
    <s v="Z1B8050578"/>
    <s v="1333"/>
    <s v="FC"/>
    <s v="00129774-00129809"/>
    <s v=""/>
    <s v=""/>
    <s v=""/>
    <s v=""/>
    <n v="0"/>
    <s v=""/>
    <s v="VENTAS NO CONTRIBUYENTES"/>
    <s v=""/>
    <n v="20479014.313600004"/>
    <n v="0"/>
    <n v="17305254.313600004"/>
    <n v="0"/>
    <s v="-"/>
    <n v="0"/>
    <n v="2736000"/>
    <s v="-"/>
    <n v="437760"/>
    <n v="0"/>
    <s v="-"/>
    <n v="0"/>
    <n v="0"/>
    <s v="-"/>
    <n v="0"/>
  </r>
  <r>
    <s v="167"/>
    <x v="54"/>
    <x v="0"/>
    <s v="014"/>
    <s v="Z1F0000338"/>
    <s v="1213"/>
    <s v="FC"/>
    <s v="00048028-00048030"/>
    <s v=""/>
    <s v=""/>
    <s v=""/>
    <s v=""/>
    <n v="0"/>
    <s v=""/>
    <s v="VENTAS NO CONTRIBUYENTES"/>
    <s v=""/>
    <n v="1244500"/>
    <n v="0"/>
    <n v="863440"/>
    <n v="0"/>
    <s v="-"/>
    <n v="0"/>
    <n v="328500"/>
    <s v="-"/>
    <n v="52560"/>
    <n v="0"/>
    <s v="-"/>
    <n v="0"/>
    <n v="0"/>
    <s v="-"/>
    <n v="0"/>
  </r>
  <r>
    <s v="168"/>
    <x v="54"/>
    <x v="0"/>
    <s v="015"/>
    <s v="Z1B8050356"/>
    <s v="1346"/>
    <s v="FC"/>
    <s v="00083397-00083423"/>
    <s v=""/>
    <s v=""/>
    <s v=""/>
    <s v=""/>
    <n v="0"/>
    <s v=""/>
    <s v="VENTAS NO CONTRIBUYENTES"/>
    <s v=""/>
    <n v="132594301.51879999"/>
    <n v="0"/>
    <n v="93824507.260000005"/>
    <n v="0"/>
    <s v="-"/>
    <n v="0"/>
    <n v="33422236.43"/>
    <s v="-"/>
    <n v="5347557.8288000003"/>
    <n v="0"/>
    <s v="-"/>
    <n v="0"/>
    <n v="0"/>
    <s v="-"/>
    <n v="0"/>
  </r>
  <r>
    <s v="169"/>
    <x v="55"/>
    <x v="0"/>
    <s v="001"/>
    <s v="Z1F0000700"/>
    <s v="1190"/>
    <s v="FC"/>
    <s v="00097474-00097524"/>
    <s v=""/>
    <s v=""/>
    <s v=""/>
    <s v=""/>
    <n v="0"/>
    <s v=""/>
    <s v="VENTAS NO CONTRIBUYENTES"/>
    <s v=""/>
    <n v="83505211.539200008"/>
    <n v="0"/>
    <n v="64163285.270000003"/>
    <n v="0"/>
    <s v="-"/>
    <n v="0"/>
    <n v="16674074.369999999"/>
    <s v="-"/>
    <n v="2667851.8991999999"/>
    <n v="0"/>
    <s v="-"/>
    <n v="0"/>
    <n v="0"/>
    <s v="-"/>
    <n v="0"/>
  </r>
  <r>
    <s v="171"/>
    <x v="55"/>
    <x v="0"/>
    <s v="002"/>
    <s v="Z1B8050002"/>
    <s v="1525"/>
    <s v="FC"/>
    <s v="00152934-00152971"/>
    <s v=""/>
    <s v=""/>
    <s v=""/>
    <s v=""/>
    <n v="0"/>
    <s v=""/>
    <s v="VENTAS NO CONTRIBUYENTES"/>
    <s v=""/>
    <n v="51236237.994800001"/>
    <n v="0"/>
    <n v="42252595.340000004"/>
    <n v="0"/>
    <s v="-"/>
    <n v="0"/>
    <n v="7744519.5300000003"/>
    <s v="-"/>
    <n v="1239123.1248000001"/>
    <n v="0"/>
    <s v="-"/>
    <n v="0"/>
    <n v="0"/>
    <s v="-"/>
    <n v="0"/>
  </r>
  <r>
    <s v="172"/>
    <x v="55"/>
    <x v="0"/>
    <s v="002"/>
    <s v="Z1B8050149"/>
    <s v="1453"/>
    <s v="FC"/>
    <s v="00189722-00189781"/>
    <s v=""/>
    <s v=""/>
    <s v=""/>
    <s v=""/>
    <n v="0"/>
    <s v=""/>
    <s v="VENTAS NO CONTRIBUYENTES"/>
    <s v=""/>
    <n v="26001637.469999999"/>
    <n v="0"/>
    <n v="26001637.469999999"/>
    <n v="0"/>
    <s v="-"/>
    <n v="0"/>
    <m/>
    <s v="-"/>
    <n v="0"/>
    <n v="0"/>
    <s v="-"/>
    <n v="0"/>
    <n v="0"/>
    <s v="-"/>
    <n v="0"/>
  </r>
  <r>
    <s v="177"/>
    <x v="55"/>
    <x v="0"/>
    <s v="003"/>
    <s v="Z1B8051199"/>
    <s v="1612"/>
    <s v="FC"/>
    <s v="00174727-00174786"/>
    <s v=""/>
    <s v=""/>
    <s v=""/>
    <s v=""/>
    <n v="0"/>
    <s v=""/>
    <s v="VENTAS NO CONTRIBUYENTES"/>
    <s v=""/>
    <n v="92586762.917599991"/>
    <n v="0"/>
    <n v="64326166.799999997"/>
    <n v="0"/>
    <s v="-"/>
    <n v="0"/>
    <n v="24362582.859999999"/>
    <s v="-"/>
    <n v="3898013.2576000001"/>
    <n v="0"/>
    <s v="-"/>
    <n v="0"/>
    <n v="0"/>
    <s v="-"/>
    <n v="0"/>
  </r>
  <r>
    <s v="180"/>
    <x v="55"/>
    <x v="0"/>
    <s v="004"/>
    <s v="Z1B8050937"/>
    <s v="1450"/>
    <s v="FC"/>
    <s v="00144830-00144884"/>
    <s v=""/>
    <s v=""/>
    <s v=""/>
    <s v=""/>
    <n v="0"/>
    <s v=""/>
    <s v="VENTAS NO CONTRIBUYENTES"/>
    <s v=""/>
    <n v="104033547.8356"/>
    <n v="0"/>
    <n v="79216512.870000005"/>
    <n v="0"/>
    <s v="-"/>
    <n v="0"/>
    <n v="21393995.66"/>
    <s v="-"/>
    <n v="3423039.3056000001"/>
    <n v="0"/>
    <s v="-"/>
    <n v="0"/>
    <n v="0"/>
    <s v="-"/>
    <n v="0"/>
  </r>
  <r>
    <s v="182"/>
    <x v="55"/>
    <x v="0"/>
    <s v="005"/>
    <s v="Z1B8050363"/>
    <s v="1603"/>
    <s v="FC"/>
    <s v="00155002-00155046"/>
    <s v=""/>
    <s v=""/>
    <s v=""/>
    <s v=""/>
    <n v="0"/>
    <s v=""/>
    <s v="VENTAS NO CONTRIBUYENTES"/>
    <s v=""/>
    <n v="101411564.89040001"/>
    <n v="0"/>
    <n v="68625263.480000004"/>
    <n v="0"/>
    <s v="-"/>
    <n v="0"/>
    <n v="28264052.940000001"/>
    <s v="-"/>
    <n v="4522248.4704"/>
    <n v="0"/>
    <s v="-"/>
    <n v="0"/>
    <n v="0"/>
    <s v="-"/>
    <n v="0"/>
  </r>
  <r>
    <s v="184"/>
    <x v="55"/>
    <x v="0"/>
    <s v="006"/>
    <s v="Z1B8044815"/>
    <s v="1511"/>
    <s v="FC"/>
    <s v="00134966-00134998"/>
    <s v=""/>
    <s v=""/>
    <s v=""/>
    <s v=""/>
    <n v="0"/>
    <s v=""/>
    <s v="VENTAS NO CONTRIBUYENTES"/>
    <s v=""/>
    <n v="88556369.0704"/>
    <n v="0"/>
    <n v="69685617.030000001"/>
    <n v="0"/>
    <s v="-"/>
    <n v="0"/>
    <n v="16267889.689999999"/>
    <s v="-"/>
    <n v="2602862.3503999999"/>
    <n v="0"/>
    <s v="-"/>
    <n v="0"/>
    <n v="0"/>
    <s v="-"/>
    <n v="0"/>
  </r>
  <r>
    <s v="186"/>
    <x v="55"/>
    <x v="0"/>
    <s v="007"/>
    <s v="Z1B8050013"/>
    <s v="1569"/>
    <s v="FC"/>
    <s v="00162422-00162449"/>
    <s v=""/>
    <s v=""/>
    <s v=""/>
    <s v=""/>
    <n v="0"/>
    <s v=""/>
    <s v="VENTAS NO CONTRIBUYENTES"/>
    <s v=""/>
    <n v="41524314.543599993"/>
    <n v="0"/>
    <n v="30175829.559999999"/>
    <n v="0"/>
    <s v="-"/>
    <n v="0"/>
    <n v="9783176.7100000009"/>
    <s v="-"/>
    <n v="1565308.2736000002"/>
    <n v="0"/>
    <s v="-"/>
    <n v="0"/>
    <n v="0"/>
    <s v="-"/>
    <n v="0"/>
  </r>
  <r>
    <s v="187"/>
    <x v="55"/>
    <x v="0"/>
    <s v="008"/>
    <s v="Z1B8050003"/>
    <s v="1525"/>
    <s v="FC"/>
    <s v="00161961-00161993"/>
    <s v=""/>
    <s v=""/>
    <s v=""/>
    <s v=""/>
    <n v="0"/>
    <s v=""/>
    <s v="VENTAS NO CONTRIBUYENTES"/>
    <s v=""/>
    <n v="44110656.220799997"/>
    <n v="0"/>
    <n v="34053720.259999998"/>
    <n v="0"/>
    <s v="-"/>
    <n v="0"/>
    <n v="8669772.3800000008"/>
    <s v="-"/>
    <n v="1387163.5808000001"/>
    <n v="0"/>
    <s v="-"/>
    <n v="0"/>
    <n v="0"/>
    <s v="-"/>
    <n v="0"/>
  </r>
  <r>
    <s v="188"/>
    <x v="55"/>
    <x v="0"/>
    <s v="009"/>
    <s v="Z1B8014458"/>
    <s v="1522"/>
    <s v="FC"/>
    <s v="00168247-00168273"/>
    <s v=""/>
    <s v=""/>
    <s v=""/>
    <s v=""/>
    <n v="0"/>
    <s v=""/>
    <s v="VENTAS NO CONTRIBUYENTES"/>
    <s v=""/>
    <n v="94235265.737200007"/>
    <n v="0"/>
    <n v="63924629.390000001"/>
    <n v="0"/>
    <s v="-"/>
    <n v="0"/>
    <n v="26129858.920000002"/>
    <s v="-"/>
    <n v="4180777.4272000003"/>
    <n v="0"/>
    <s v="-"/>
    <n v="0"/>
    <n v="0"/>
    <s v="-"/>
    <n v="0"/>
  </r>
  <r>
    <s v="189"/>
    <x v="55"/>
    <x v="0"/>
    <s v="010"/>
    <s v="Z1F0000341"/>
    <s v="1044"/>
    <s v="FC"/>
    <s v="00067876-00067924"/>
    <s v=""/>
    <s v=""/>
    <s v=""/>
    <s v=""/>
    <n v="0"/>
    <s v=""/>
    <s v="VENTAS NO CONTRIBUYENTES"/>
    <s v=""/>
    <n v="64653167.442400001"/>
    <n v="0"/>
    <n v="48455862.82"/>
    <n v="0"/>
    <s v="-"/>
    <n v="0"/>
    <n v="13963193.640000001"/>
    <s v="-"/>
    <n v="2234110.9824000001"/>
    <n v="0"/>
    <s v="-"/>
    <n v="0"/>
    <n v="0"/>
    <s v="-"/>
    <n v="0"/>
  </r>
  <r>
    <s v="190"/>
    <x v="55"/>
    <x v="0"/>
    <s v="011"/>
    <s v="Z1F0004616"/>
    <s v="0425"/>
    <s v="FC"/>
    <s v="00063043-00063103"/>
    <s v=""/>
    <s v=""/>
    <s v=""/>
    <s v=""/>
    <n v="0"/>
    <s v=""/>
    <s v="VENTAS NO CONTRIBUYENTES"/>
    <s v=""/>
    <n v="24363239.118000001"/>
    <n v="0"/>
    <n v="22182439.118000001"/>
    <n v="0"/>
    <s v="-"/>
    <n v="0"/>
    <n v="1880000"/>
    <s v="-"/>
    <n v="300800"/>
    <n v="0"/>
    <s v="-"/>
    <n v="0"/>
    <n v="0"/>
    <s v="-"/>
    <n v="0"/>
  </r>
  <r>
    <s v="191"/>
    <x v="55"/>
    <x v="0"/>
    <s v="011"/>
    <s v="Z1F0004616"/>
    <s v="0425"/>
    <s v="FC"/>
    <s v="001080393"/>
    <s v=""/>
    <s v=""/>
    <s v=""/>
    <s v=""/>
    <n v="0"/>
    <s v=""/>
    <s v="LUIS RAMIREZ"/>
    <s v="V27538728 "/>
    <n v="164000"/>
    <n v="0"/>
    <n v="164000"/>
    <n v="0"/>
    <s v="-"/>
    <n v="0"/>
    <n v="0"/>
    <s v="-"/>
    <n v="0"/>
    <n v="0"/>
    <s v="-"/>
    <n v="0"/>
    <n v="0"/>
    <s v="-"/>
    <n v="0"/>
  </r>
  <r>
    <s v="192"/>
    <x v="55"/>
    <x v="0"/>
    <s v="012"/>
    <s v="Z1B8038506"/>
    <s v="1375"/>
    <s v="FC"/>
    <s v="00069767-00069788"/>
    <s v=""/>
    <s v=""/>
    <s v=""/>
    <s v=""/>
    <n v="0"/>
    <s v=""/>
    <s v="VENTAS NO CONTRIBUYENTES"/>
    <s v=""/>
    <n v="9901741.6539999992"/>
    <n v="0"/>
    <n v="5964088.1299999999"/>
    <n v="0"/>
    <s v="-"/>
    <n v="0"/>
    <n v="3394528.9"/>
    <s v="-"/>
    <n v="543124.62399999995"/>
    <n v="0"/>
    <s v="-"/>
    <n v="0"/>
    <n v="0"/>
    <s v="-"/>
    <n v="0"/>
  </r>
  <r>
    <s v="193"/>
    <x v="55"/>
    <x v="0"/>
    <s v="013"/>
    <s v="Z1B8050578"/>
    <s v="1334"/>
    <s v="FC"/>
    <s v="00129810-00129842"/>
    <s v=""/>
    <s v=""/>
    <s v=""/>
    <s v=""/>
    <n v="0"/>
    <s v=""/>
    <s v="VENTAS NO CONTRIBUYENTES"/>
    <s v=""/>
    <n v="12713390.212200001"/>
    <n v="0"/>
    <n v="9857470.2122000009"/>
    <n v="0"/>
    <s v="-"/>
    <n v="0"/>
    <n v="2462000"/>
    <s v="16"/>
    <n v="393920"/>
    <n v="0"/>
    <s v="-"/>
    <n v="0"/>
    <n v="0"/>
    <s v="-"/>
    <n v="0"/>
  </r>
  <r>
    <s v="194"/>
    <x v="55"/>
    <x v="0"/>
    <s v="014"/>
    <s v="Z1F0000338"/>
    <s v="1214"/>
    <s v="FC"/>
    <s v="00048030-00048032"/>
    <s v=""/>
    <s v=""/>
    <s v=""/>
    <s v=""/>
    <n v="0"/>
    <s v=""/>
    <s v="VENTAS NO CONTRIBUYENTES"/>
    <s v=""/>
    <n v="2258185"/>
    <n v="0"/>
    <n v="1288425"/>
    <n v="0"/>
    <s v="-"/>
    <n v="0"/>
    <n v="836000"/>
    <s v="-"/>
    <n v="133760"/>
    <n v="0"/>
    <s v="-"/>
    <n v="0"/>
    <n v="0"/>
    <s v="-"/>
    <n v="0"/>
  </r>
  <r>
    <s v="195"/>
    <x v="55"/>
    <x v="0"/>
    <s v="015"/>
    <s v="Z1B8050356"/>
    <s v="1347"/>
    <s v="FC"/>
    <s v="00083424-00083437"/>
    <s v=""/>
    <s v=""/>
    <s v=""/>
    <s v=""/>
    <n v="0"/>
    <s v=""/>
    <s v="VENTAS NO CONTRIBUYENTES"/>
    <s v=""/>
    <n v="67569499.714400008"/>
    <n v="0"/>
    <n v="54789754.670000002"/>
    <n v="0"/>
    <s v="-"/>
    <n v="0"/>
    <n v="11017021.59"/>
    <s v="-"/>
    <n v="1762723.4543999999"/>
    <n v="0"/>
    <s v="-"/>
    <n v="0"/>
    <n v="0"/>
    <s v="-"/>
    <n v="0"/>
  </r>
  <r>
    <s v="6"/>
    <x v="49"/>
    <x v="2"/>
    <s v="002"/>
    <s v="Z1F0008858"/>
    <s v="0545"/>
    <s v="FC"/>
    <s v="00078788-00078843"/>
    <s v=""/>
    <s v=""/>
    <s v=""/>
    <s v=""/>
    <n v="0"/>
    <s v=""/>
    <s v="VENTAS NO CONTRIBUYENTES"/>
    <s v=""/>
    <n v="24995671.559099998"/>
    <n v="0"/>
    <n v="23395277.559099998"/>
    <n v="0"/>
    <s v="-"/>
    <n v="0"/>
    <n v="1379650"/>
    <s v="16"/>
    <n v="220744"/>
    <n v="0"/>
    <s v="-"/>
    <n v="0"/>
    <n v="0"/>
    <s v="-"/>
    <n v="0"/>
  </r>
  <r>
    <s v="11"/>
    <x v="49"/>
    <x v="2"/>
    <s v="003"/>
    <s v="Z1F0008965"/>
    <s v="0539"/>
    <s v="FC"/>
    <s v="00077717-00077776"/>
    <s v=""/>
    <s v=""/>
    <s v=""/>
    <s v=""/>
    <n v="0"/>
    <s v=""/>
    <s v="VENTAS NO CONTRIBUYENTES"/>
    <s v=""/>
    <n v="28760693.181499995"/>
    <n v="0"/>
    <n v="23554909.816699993"/>
    <n v="0"/>
    <s v="-"/>
    <n v="0"/>
    <n v="4487744.28"/>
    <s v="16"/>
    <n v="718039.08480000007"/>
    <n v="0"/>
    <s v="-"/>
    <n v="0"/>
    <n v="0"/>
    <s v="-"/>
    <n v="0"/>
  </r>
  <r>
    <s v="39"/>
    <x v="50"/>
    <x v="2"/>
    <s v="002"/>
    <s v="Z1F0008858"/>
    <s v="0546"/>
    <s v="FC"/>
    <s v="00078844-00078921"/>
    <s v=""/>
    <s v=""/>
    <s v=""/>
    <s v=""/>
    <n v="0"/>
    <s v=""/>
    <s v="VENTAS NO CONTRIBUYENTES"/>
    <s v=""/>
    <n v="30721985.478799999"/>
    <n v="0"/>
    <n v="28795805.478799999"/>
    <n v="0"/>
    <s v="-"/>
    <n v="0"/>
    <n v="1660500"/>
    <s v="-"/>
    <n v="265680"/>
    <n v="0"/>
    <s v="-"/>
    <n v="0"/>
    <n v="0"/>
    <s v="-"/>
    <n v="0"/>
  </r>
  <r>
    <s v="42"/>
    <x v="50"/>
    <x v="2"/>
    <s v="003"/>
    <s v="Z1F0008965"/>
    <s v="0540"/>
    <s v="FC"/>
    <s v="00077777-00077837"/>
    <s v=""/>
    <s v=""/>
    <s v=""/>
    <s v=""/>
    <n v="0"/>
    <s v=""/>
    <s v="VENTAS NO CONTRIBUYENTES"/>
    <s v=""/>
    <n v="27007186.401899997"/>
    <n v="0"/>
    <n v="24008528.401899997"/>
    <n v="0"/>
    <s v="-"/>
    <n v="0"/>
    <n v="2585050"/>
    <s v="-"/>
    <n v="413608"/>
    <n v="0"/>
    <s v="-"/>
    <n v="0"/>
    <n v="0"/>
    <s v="-"/>
    <n v="0"/>
  </r>
  <r>
    <s v="63"/>
    <x v="51"/>
    <x v="2"/>
    <s v="002"/>
    <s v="Z1F0008858"/>
    <s v="0547"/>
    <s v="FC"/>
    <s v="00078922-00079005"/>
    <s v=""/>
    <s v=""/>
    <s v=""/>
    <s v=""/>
    <n v="0"/>
    <s v=""/>
    <s v="VENTAS NO CONTRIBUYENTES"/>
    <s v=""/>
    <n v="36904924.615000002"/>
    <n v="0"/>
    <n v="31152216.096799999"/>
    <n v="0"/>
    <s v="-"/>
    <n v="0"/>
    <n v="4959231.4812000003"/>
    <s v="16"/>
    <n v="793477.03700000001"/>
    <n v="0"/>
    <s v="-"/>
    <n v="0"/>
    <n v="0"/>
    <s v="-"/>
    <n v="0"/>
  </r>
  <r>
    <s v="66"/>
    <x v="51"/>
    <x v="2"/>
    <s v="003"/>
    <s v="Z1F0008965"/>
    <s v="0541"/>
    <s v="FC"/>
    <s v="00077838-00077941"/>
    <s v=""/>
    <s v=""/>
    <s v=""/>
    <s v=""/>
    <n v="0"/>
    <s v=""/>
    <s v="VENTAS NO CONTRIBUYENTES"/>
    <s v=""/>
    <n v="43461580.094400004"/>
    <n v="0"/>
    <n v="38610460.094400004"/>
    <n v="0"/>
    <s v="-"/>
    <n v="0"/>
    <n v="4182000"/>
    <s v="16"/>
    <n v="669120"/>
    <n v="0"/>
    <s v="-"/>
    <n v="0"/>
    <n v="0"/>
    <s v="-"/>
    <n v="0"/>
  </r>
  <r>
    <s v="87"/>
    <x v="52"/>
    <x v="2"/>
    <s v="002"/>
    <s v="Z1F0008858"/>
    <s v="0548"/>
    <s v="FC"/>
    <s v="00079006-00079116"/>
    <s v=""/>
    <s v=""/>
    <s v=""/>
    <s v=""/>
    <n v="0"/>
    <s v=""/>
    <s v="VENTAS NO CONTRIBUYENTES"/>
    <s v=""/>
    <n v="51185374.510800004"/>
    <n v="0"/>
    <n v="46144014.510800004"/>
    <n v="0"/>
    <s v="-"/>
    <n v="0"/>
    <n v="4346000"/>
    <s v="-"/>
    <n v="695360"/>
    <n v="0"/>
    <s v="-"/>
    <n v="0"/>
    <n v="0"/>
    <s v="-"/>
    <n v="0"/>
  </r>
  <r>
    <s v="92"/>
    <x v="52"/>
    <x v="2"/>
    <s v="003"/>
    <s v="Z1F0008965"/>
    <s v="0542"/>
    <s v="FC"/>
    <s v="00077942-00077994"/>
    <s v=""/>
    <s v=""/>
    <s v=""/>
    <s v=""/>
    <n v="0"/>
    <s v=""/>
    <s v="VENTAS NO CONTRIBUYENTES"/>
    <s v=""/>
    <n v="18724632.761799999"/>
    <n v="0"/>
    <n v="16482178.761799999"/>
    <n v="0"/>
    <s v="-"/>
    <n v="0"/>
    <n v="1933150"/>
    <s v="-"/>
    <n v="309304"/>
    <n v="0"/>
    <s v="-"/>
    <n v="0"/>
    <n v="0"/>
    <s v="-"/>
    <n v="0"/>
  </r>
  <r>
    <s v="93"/>
    <x v="52"/>
    <x v="2"/>
    <s v="003"/>
    <s v="Z1F0008965"/>
    <s v="0542"/>
    <s v="FC"/>
    <s v="00077995"/>
    <s v=""/>
    <s v=""/>
    <s v=""/>
    <s v=""/>
    <n v="0"/>
    <s v=""/>
    <s v="INVERSIONES YAS FRANK"/>
    <s v="J407555715 "/>
    <n v="248050"/>
    <n v="0"/>
    <n v="248050"/>
    <n v="0"/>
    <s v="-"/>
    <n v="0"/>
    <n v="0"/>
    <s v="-"/>
    <n v="0"/>
    <n v="0"/>
    <s v="-"/>
    <n v="0"/>
    <n v="0"/>
    <s v="-"/>
    <n v="0"/>
  </r>
  <r>
    <s v="94"/>
    <x v="52"/>
    <x v="2"/>
    <s v="003"/>
    <s v="Z1F0008965"/>
    <s v="0542"/>
    <s v="FC"/>
    <s v="00077996-00078043"/>
    <s v=""/>
    <s v=""/>
    <s v=""/>
    <s v=""/>
    <n v="0"/>
    <s v=""/>
    <s v="VENTAS NO CONTRIBUYENTES"/>
    <s v=""/>
    <n v="15900971.837199999"/>
    <n v="0"/>
    <n v="13977169.837199999"/>
    <n v="0"/>
    <s v="-"/>
    <n v="0"/>
    <n v="1658450"/>
    <s v="-"/>
    <n v="265352"/>
    <n v="0"/>
    <s v="-"/>
    <n v="0"/>
    <n v="0"/>
    <s v="-"/>
    <n v="0"/>
  </r>
  <r>
    <s v="95"/>
    <x v="52"/>
    <x v="2"/>
    <s v="003"/>
    <s v="Z1F0008965"/>
    <s v="0542"/>
    <s v="NC"/>
    <s v=""/>
    <s v="00000085"/>
    <s v=""/>
    <s v="00078018"/>
    <s v="28/5/2020"/>
    <n v="642060"/>
    <s v="VEN"/>
    <s v="ANA ANGARILLO"/>
    <s v="V13816469 "/>
    <n v="-466088"/>
    <n v="0"/>
    <n v="0"/>
    <n v="0"/>
    <s v="-"/>
    <n v="0"/>
    <n v="-401800"/>
    <s v="16"/>
    <n v="-64288"/>
    <n v="0"/>
    <s v="-"/>
    <n v="0"/>
    <n v="0"/>
    <s v="-"/>
    <n v="0"/>
  </r>
  <r>
    <s v="117"/>
    <x v="53"/>
    <x v="2"/>
    <s v="002"/>
    <s v="Z1F0008858"/>
    <s v="0549"/>
    <s v="FC"/>
    <s v="00079117-00079224"/>
    <s v=""/>
    <s v=""/>
    <s v=""/>
    <s v=""/>
    <n v="0"/>
    <s v=""/>
    <s v="VENTAS NO CONTRIBUYENTES"/>
    <s v=""/>
    <n v="44936340.350899994"/>
    <n v="0"/>
    <n v="42460378.350899994"/>
    <n v="0"/>
    <s v="-"/>
    <n v="0"/>
    <n v="2134450"/>
    <s v="-"/>
    <n v="341512"/>
    <n v="0"/>
    <s v="-"/>
    <n v="0"/>
    <n v="0"/>
    <s v="-"/>
    <n v="0"/>
  </r>
  <r>
    <s v="120"/>
    <x v="53"/>
    <x v="2"/>
    <s v="003"/>
    <s v="Z1F0008965"/>
    <s v="0543"/>
    <s v="FC"/>
    <s v="00078044-00078089"/>
    <s v=""/>
    <s v=""/>
    <s v=""/>
    <s v=""/>
    <n v="0"/>
    <s v=""/>
    <s v="VENTAS NO CONTRIBUYENTES"/>
    <s v=""/>
    <n v="19273887.484000001"/>
    <n v="0"/>
    <n v="18275417.484000001"/>
    <n v="0"/>
    <s v="-"/>
    <n v="0"/>
    <n v="860750"/>
    <s v="-"/>
    <n v="137720"/>
    <n v="0"/>
    <s v="-"/>
    <n v="0"/>
    <n v="0"/>
    <s v="-"/>
    <n v="0"/>
  </r>
  <r>
    <s v="121"/>
    <x v="53"/>
    <x v="2"/>
    <s v="003"/>
    <s v="Z1F0008965"/>
    <s v="0543"/>
    <s v="FC"/>
    <s v="00078090"/>
    <s v=""/>
    <s v=""/>
    <s v=""/>
    <s v=""/>
    <n v="0"/>
    <s v=""/>
    <s v="HECTOR GARCIA"/>
    <s v="V223507668 "/>
    <n v="960724.59199999995"/>
    <n v="0"/>
    <n v="960724.59199999995"/>
    <n v="0"/>
    <s v="-"/>
    <n v="0"/>
    <n v="0"/>
    <s v="-"/>
    <n v="0"/>
    <n v="0"/>
    <s v="-"/>
    <n v="0"/>
    <n v="0"/>
    <s v="-"/>
    <n v="0"/>
  </r>
  <r>
    <s v="122"/>
    <x v="53"/>
    <x v="2"/>
    <s v="003"/>
    <s v="Z1F0008965"/>
    <s v="0543"/>
    <s v="FC"/>
    <s v="00078091-00078131"/>
    <s v=""/>
    <s v=""/>
    <s v=""/>
    <s v=""/>
    <n v="0"/>
    <s v=""/>
    <s v="VENTAS NO CONTRIBUYENTES"/>
    <s v=""/>
    <n v="18331210.339600001"/>
    <n v="0"/>
    <n v="15825610.339600001"/>
    <n v="0"/>
    <s v="-"/>
    <n v="0"/>
    <n v="2160000"/>
    <s v="-"/>
    <n v="345600"/>
    <n v="0"/>
    <s v="-"/>
    <n v="0"/>
    <n v="0"/>
    <s v="-"/>
    <n v="0"/>
  </r>
  <r>
    <s v="149"/>
    <x v="54"/>
    <x v="2"/>
    <s v="002"/>
    <s v="Z1F0008858"/>
    <s v="0550"/>
    <s v="FC"/>
    <s v="00079225-00079336"/>
    <s v=""/>
    <s v=""/>
    <s v=""/>
    <s v=""/>
    <n v="0"/>
    <s v=""/>
    <s v="VENTAS NO CONTRIBUYENTES"/>
    <s v=""/>
    <n v="57471253.459800005"/>
    <n v="0"/>
    <n v="55489973.459800005"/>
    <n v="0"/>
    <s v="-"/>
    <n v="0"/>
    <n v="1708000"/>
    <s v="-"/>
    <n v="273280"/>
    <n v="0"/>
    <s v="-"/>
    <n v="0"/>
    <n v="0"/>
    <s v="-"/>
    <n v="0"/>
  </r>
  <r>
    <s v="152"/>
    <x v="54"/>
    <x v="2"/>
    <s v="003"/>
    <s v="Z1F0008965"/>
    <s v="0544"/>
    <s v="FC"/>
    <s v="00078132-00078227"/>
    <s v=""/>
    <s v=""/>
    <s v=""/>
    <s v=""/>
    <n v="0"/>
    <s v=""/>
    <s v="VENTAS NO CONTRIBUYENTES"/>
    <s v=""/>
    <n v="52518665.761199996"/>
    <n v="0"/>
    <n v="48421545.761199996"/>
    <n v="0"/>
    <s v="-"/>
    <n v="0"/>
    <n v="3532000"/>
    <s v="-"/>
    <n v="565120"/>
    <n v="0"/>
    <s v="-"/>
    <n v="0"/>
    <n v="0"/>
    <s v="-"/>
    <n v="0"/>
  </r>
  <r>
    <s v="173"/>
    <x v="55"/>
    <x v="2"/>
    <s v="002"/>
    <s v="Z1F0008858"/>
    <s v="0551"/>
    <s v="FC"/>
    <s v="00079337-00079413"/>
    <s v=""/>
    <s v=""/>
    <s v=""/>
    <s v=""/>
    <n v="0"/>
    <s v=""/>
    <s v="VENTAS NO CONTRIBUYENTES"/>
    <s v=""/>
    <n v="37480522.249400005"/>
    <n v="0"/>
    <n v="32165764.749400005"/>
    <n v="0"/>
    <s v="-"/>
    <n v="0"/>
    <n v="4581687.5"/>
    <s v="-"/>
    <n v="733070"/>
    <n v="0"/>
    <s v="-"/>
    <n v="0"/>
    <n v="0"/>
    <s v="-"/>
    <n v="0"/>
  </r>
  <r>
    <s v="178"/>
    <x v="55"/>
    <x v="2"/>
    <s v="003"/>
    <s v="Z1F0008965"/>
    <s v="0545"/>
    <s v="FC"/>
    <s v="00078228-00078318"/>
    <s v=""/>
    <s v=""/>
    <s v=""/>
    <s v=""/>
    <n v="0"/>
    <s v=""/>
    <s v="VENTAS NO CONTRIBUYENTES"/>
    <s v=""/>
    <n v="38070075.550400004"/>
    <n v="0"/>
    <n v="34975195.550400004"/>
    <n v="0"/>
    <s v="-"/>
    <n v="0"/>
    <n v="2668000"/>
    <s v="-"/>
    <n v="426880"/>
    <n v="0"/>
    <s v="-"/>
    <n v="0"/>
    <n v="0"/>
    <s v="-"/>
    <n v="0"/>
  </r>
  <r>
    <s v="2"/>
    <x v="49"/>
    <x v="1"/>
    <s v="001"/>
    <s v="Z1F0017854"/>
    <s v="0098"/>
    <s v="FC"/>
    <s v="001004943-001004970"/>
    <s v=""/>
    <s v=""/>
    <s v=""/>
    <s v=""/>
    <n v="0"/>
    <s v=""/>
    <s v="VENTAS NO CONTRIBUYENTES"/>
    <s v=""/>
    <n v="57740106.430950001"/>
    <n v="0"/>
    <n v="48076996.316549994"/>
    <n v="0"/>
    <s v="-"/>
    <n v="0"/>
    <n v="8330267.3400000008"/>
    <s v="16"/>
    <n v="1332842.7743999998"/>
    <n v="0"/>
    <s v="-"/>
    <n v="0"/>
    <n v="0"/>
    <s v="-"/>
    <n v="0"/>
  </r>
  <r>
    <s v="5"/>
    <x v="49"/>
    <x v="1"/>
    <s v="002"/>
    <s v="Z1F0017966"/>
    <s v="0099"/>
    <s v="FC"/>
    <s v="002002070"/>
    <m/>
    <m/>
    <m/>
    <m/>
    <n v="0"/>
    <m/>
    <s v="CAJA SIN ACTIVIDAD"/>
    <m/>
    <n v="0"/>
    <n v="0"/>
    <n v="0"/>
    <n v="0"/>
    <m/>
    <m/>
    <n v="0"/>
    <m/>
    <n v="0"/>
    <m/>
    <m/>
    <m/>
    <m/>
    <m/>
    <m/>
  </r>
  <r>
    <s v="8"/>
    <x v="49"/>
    <x v="1"/>
    <s v="003"/>
    <s v="Z1F0017848"/>
    <s v="0098"/>
    <s v="FC"/>
    <s v="003004146"/>
    <s v=""/>
    <s v=""/>
    <s v=""/>
    <s v=""/>
    <n v="0"/>
    <s v=""/>
    <s v="LUIS CASTILLO"/>
    <s v="V5144302"/>
    <n v="320000"/>
    <n v="0"/>
    <n v="320000"/>
    <n v="0"/>
    <s v="-"/>
    <n v="0"/>
    <n v="0"/>
    <s v="-"/>
    <n v="0"/>
    <n v="0"/>
    <s v="-"/>
    <n v="0"/>
    <n v="0"/>
    <s v="-"/>
    <n v="0"/>
  </r>
  <r>
    <s v="9"/>
    <x v="49"/>
    <x v="1"/>
    <s v="003"/>
    <s v="Z1F0017848"/>
    <s v="0098"/>
    <s v="FC"/>
    <s v="003004147"/>
    <s v=""/>
    <s v=""/>
    <s v=""/>
    <s v=""/>
    <n v="0"/>
    <s v=""/>
    <s v="DOMENICO DELMELO"/>
    <s v="V065562878"/>
    <n v="1388170"/>
    <n v="0"/>
    <n v="1388170"/>
    <n v="0"/>
    <s v="-"/>
    <n v="0"/>
    <n v="0"/>
    <s v="-"/>
    <n v="0"/>
    <n v="0"/>
    <s v="-"/>
    <n v="0"/>
    <n v="0"/>
    <s v="-"/>
    <n v="0"/>
  </r>
  <r>
    <s v="10"/>
    <x v="49"/>
    <x v="1"/>
    <s v="003"/>
    <s v="Z1F0017848"/>
    <s v="0098"/>
    <s v="FC"/>
    <s v="003004148-003004171"/>
    <s v=""/>
    <s v=""/>
    <s v=""/>
    <s v=""/>
    <n v="0"/>
    <s v=""/>
    <s v="VENTAS NO CONTRIBUYENTES"/>
    <s v=""/>
    <n v="49750086.575400002"/>
    <n v="0"/>
    <n v="37415230.159800008"/>
    <n v="0"/>
    <s v="-"/>
    <n v="0"/>
    <n v="10633496.909999998"/>
    <s v="-"/>
    <n v="1701359.5056000003"/>
    <n v="0"/>
    <s v="-"/>
    <n v="0"/>
    <n v="0"/>
    <s v="-"/>
    <n v="0"/>
  </r>
  <r>
    <s v="13"/>
    <x v="49"/>
    <x v="1"/>
    <s v="004"/>
    <s v="Z1F0017963"/>
    <s v="0096"/>
    <s v="FC"/>
    <s v="004002109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14"/>
    <x v="49"/>
    <x v="1"/>
    <s v="004"/>
    <s v="Z1F0017963"/>
    <s v="0100"/>
    <s v="FC"/>
    <s v="004002109"/>
    <m/>
    <m/>
    <m/>
    <m/>
    <m/>
    <m/>
    <s v="CAJA SIN ACTIVIDAD"/>
    <m/>
    <n v="0"/>
    <n v="0"/>
    <n v="0"/>
    <n v="0"/>
    <m/>
    <n v="0"/>
    <n v="0"/>
    <m/>
    <n v="0"/>
    <n v="0"/>
    <m/>
    <m/>
    <m/>
    <m/>
    <m/>
  </r>
  <r>
    <s v="16"/>
    <x v="49"/>
    <x v="1"/>
    <s v="005"/>
    <s v="Z1F0017998"/>
    <s v="0092"/>
    <s v="FC"/>
    <s v="005002616-005002625"/>
    <s v=""/>
    <s v=""/>
    <s v=""/>
    <s v=""/>
    <n v="0"/>
    <s v=""/>
    <s v="VENTAS NO CONTRIBUYENTES"/>
    <s v=""/>
    <n v="14601445.932800001"/>
    <n v="0"/>
    <n v="11848298.127999999"/>
    <n v="0"/>
    <s v="-"/>
    <n v="0"/>
    <n v="2373403.2800000003"/>
    <s v="-"/>
    <n v="379744.52480000001"/>
    <n v="0"/>
    <s v="-"/>
    <n v="0"/>
    <n v="0"/>
    <s v="-"/>
    <n v="0"/>
  </r>
  <r>
    <s v="17"/>
    <x v="49"/>
    <x v="1"/>
    <s v="005"/>
    <s v="Z1F0017998"/>
    <s v="0092"/>
    <s v="FC"/>
    <s v="005002626"/>
    <s v=""/>
    <s v=""/>
    <s v=""/>
    <s v=""/>
    <n v="0"/>
    <s v=""/>
    <s v="CHOCOLATES EL GLOBO C.A"/>
    <s v="J301229347"/>
    <n v="1262718"/>
    <n v="0"/>
    <n v="0"/>
    <n v="1088550"/>
    <s v="16"/>
    <n v="174168"/>
    <n v="0"/>
    <s v="-"/>
    <n v="0"/>
    <n v="0"/>
    <s v="-"/>
    <n v="0"/>
    <n v="0"/>
    <s v="-"/>
    <n v="0"/>
  </r>
  <r>
    <s v="18"/>
    <x v="49"/>
    <x v="1"/>
    <s v="005"/>
    <s v="Z1F0017998"/>
    <s v="0092"/>
    <s v="FC"/>
    <s v="005002627-005002632"/>
    <s v=""/>
    <s v=""/>
    <s v=""/>
    <s v=""/>
    <n v="0"/>
    <s v=""/>
    <s v="VENTAS NO CONTRIBUYENTES"/>
    <s v=""/>
    <n v="7241505.625"/>
    <n v="0"/>
    <n v="7028436.8250000002"/>
    <n v="0"/>
    <s v="-"/>
    <n v="0"/>
    <n v="183680"/>
    <s v="-"/>
    <n v="29388.799999999999"/>
    <n v="0"/>
    <s v="-"/>
    <n v="0"/>
    <n v="0"/>
    <s v="-"/>
    <n v="0"/>
  </r>
  <r>
    <s v="19"/>
    <x v="49"/>
    <x v="1"/>
    <s v="005"/>
    <s v="Z1F0017998"/>
    <s v="0092"/>
    <s v="FC"/>
    <s v="005002633"/>
    <s v=""/>
    <s v=""/>
    <s v=""/>
    <s v=""/>
    <n v="0"/>
    <s v=""/>
    <s v="INTEGRAMAX"/>
    <s v="J310642060"/>
    <n v="845343.59"/>
    <n v="0"/>
    <n v="845343.59"/>
    <n v="0"/>
    <s v="-"/>
    <n v="0"/>
    <n v="0"/>
    <s v="-"/>
    <n v="0"/>
    <n v="0"/>
    <s v="-"/>
    <n v="0"/>
    <n v="0"/>
    <s v="-"/>
    <n v="0"/>
  </r>
  <r>
    <s v="20"/>
    <x v="49"/>
    <x v="1"/>
    <s v="005"/>
    <s v="Z1F0017998"/>
    <s v="0092"/>
    <s v="FC"/>
    <s v="005002634-005002645"/>
    <s v=""/>
    <s v=""/>
    <s v=""/>
    <s v=""/>
    <n v="0"/>
    <s v=""/>
    <s v="VENTAS NO CONTRIBUYENTES"/>
    <s v=""/>
    <n v="14995909.2633"/>
    <n v="0"/>
    <n v="9492750.5373"/>
    <n v="0"/>
    <s v="-"/>
    <n v="0"/>
    <n v="4744102.3499999996"/>
    <s v="16"/>
    <n v="759056.37599999993"/>
    <n v="0"/>
    <s v="-"/>
    <n v="0"/>
    <n v="0"/>
    <s v="-"/>
    <n v="0"/>
  </r>
  <r>
    <s v="22"/>
    <x v="49"/>
    <x v="1"/>
    <s v="006"/>
    <s v="Z1F0017787"/>
    <s v="0071"/>
    <s v="FC"/>
    <s v="00000168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34"/>
    <x v="50"/>
    <x v="1"/>
    <s v="001"/>
    <s v="Z1F0017854"/>
    <s v="0099"/>
    <s v="FC"/>
    <s v="001004971-001004990"/>
    <s v=""/>
    <s v=""/>
    <s v=""/>
    <s v=""/>
    <n v="0"/>
    <s v=""/>
    <s v="VENTAS NO CONTRIBUYENTES"/>
    <s v=""/>
    <n v="53486087.647599995"/>
    <n v="0"/>
    <n v="41172224.552399993"/>
    <n v="0"/>
    <s v="-"/>
    <n v="0"/>
    <n v="10615399.219999999"/>
    <s v="-"/>
    <n v="1698463.8752000001"/>
    <n v="0"/>
    <s v="-"/>
    <n v="0"/>
    <n v="0"/>
    <s v="-"/>
    <n v="0"/>
  </r>
  <r>
    <s v="35"/>
    <x v="50"/>
    <x v="1"/>
    <s v="001"/>
    <s v="Z1F0017854"/>
    <s v="0099"/>
    <s v="FC"/>
    <s v="001004991"/>
    <s v=""/>
    <s v=""/>
    <s v=""/>
    <s v=""/>
    <n v="0"/>
    <s v=""/>
    <s v="GUIFEL CAFE"/>
    <s v="J406087882"/>
    <n v="6669896.0397999994"/>
    <n v="0"/>
    <n v="4960447.4469999997"/>
    <n v="1473662.58"/>
    <s v="16"/>
    <n v="235786.0128"/>
    <n v="0"/>
    <s v="-"/>
    <n v="0"/>
    <n v="0"/>
    <s v="-"/>
    <n v="0"/>
    <n v="0"/>
    <s v="-"/>
    <n v="0"/>
  </r>
  <r>
    <s v="36"/>
    <x v="50"/>
    <x v="1"/>
    <s v="001"/>
    <s v="Z1F0017854"/>
    <s v="0099"/>
    <s v="FC"/>
    <s v="001004992-001005009"/>
    <s v=""/>
    <s v=""/>
    <s v=""/>
    <s v=""/>
    <n v="0"/>
    <s v=""/>
    <s v="VENTAS NO CONTRIBUYENTES"/>
    <s v=""/>
    <n v="32629502.719549999"/>
    <n v="0"/>
    <n v="19322594.051150002"/>
    <n v="0"/>
    <s v="-"/>
    <n v="0"/>
    <n v="11471472.989999998"/>
    <s v="16"/>
    <n v="1835435.6784000001"/>
    <n v="0"/>
    <s v="-"/>
    <n v="0"/>
    <n v="0"/>
    <s v="-"/>
    <n v="0"/>
  </r>
  <r>
    <s v="40"/>
    <x v="50"/>
    <x v="1"/>
    <s v="002"/>
    <s v="Z1F0017966"/>
    <s v="0100"/>
    <s v="FC"/>
    <s v="002002072-002002082"/>
    <s v=""/>
    <s v=""/>
    <s v=""/>
    <s v=""/>
    <n v="0"/>
    <s v=""/>
    <s v="VENTAS NO CONTRIBUYENTES"/>
    <s v=""/>
    <n v="10191702.1296"/>
    <n v="0"/>
    <n v="8586552.1295999996"/>
    <n v="0"/>
    <s v="-"/>
    <n v="0"/>
    <n v="1383750"/>
    <s v="16"/>
    <n v="221400"/>
    <n v="0"/>
    <s v="-"/>
    <n v="0"/>
    <n v="0"/>
    <s v="-"/>
    <n v="0"/>
  </r>
  <r>
    <s v="43"/>
    <x v="50"/>
    <x v="1"/>
    <s v="003"/>
    <s v="Z1F0017848"/>
    <s v="0099"/>
    <s v="FC"/>
    <s v="003004172-003004193"/>
    <s v=""/>
    <s v=""/>
    <s v=""/>
    <s v=""/>
    <n v="0"/>
    <s v=""/>
    <s v="VENTAS NO CONTRIBUYENTES"/>
    <s v=""/>
    <n v="36962769.704149991"/>
    <n v="0"/>
    <n v="24979322.215349995"/>
    <n v="0"/>
    <s v="-"/>
    <n v="0"/>
    <n v="10330558.180000002"/>
    <s v="-"/>
    <n v="1652889.3088000002"/>
    <n v="0"/>
    <s v="-"/>
    <n v="0"/>
    <n v="0"/>
    <s v="-"/>
    <n v="0"/>
  </r>
  <r>
    <s v="45"/>
    <x v="50"/>
    <x v="1"/>
    <s v="004"/>
    <s v="Z1F0017963"/>
    <s v="0097"/>
    <s v="FC"/>
    <s v="004002109"/>
    <m/>
    <m/>
    <m/>
    <m/>
    <m/>
    <m/>
    <s v="CAJA SIN ACTIVIDAD"/>
    <m/>
    <n v="0"/>
    <n v="0"/>
    <n v="0"/>
    <n v="0"/>
    <m/>
    <n v="0"/>
    <n v="0"/>
    <m/>
    <n v="0"/>
    <n v="0"/>
    <m/>
    <m/>
    <m/>
    <m/>
    <m/>
  </r>
  <r>
    <s v="47"/>
    <x v="50"/>
    <x v="1"/>
    <s v="005"/>
    <s v="Z1F0017998"/>
    <s v="0093"/>
    <s v="FC"/>
    <s v="005002646-005002659"/>
    <s v=""/>
    <s v=""/>
    <s v=""/>
    <s v=""/>
    <n v="0"/>
    <s v=""/>
    <s v="VENTAS NO CONTRIBUYENTES"/>
    <s v=""/>
    <n v="31394023.110849999"/>
    <n v="0"/>
    <n v="20575335.89085"/>
    <n v="0"/>
    <s v="-"/>
    <n v="0"/>
    <n v="9326454.5"/>
    <s v="-"/>
    <n v="1492232.7199999997"/>
    <n v="0"/>
    <s v="-"/>
    <n v="0"/>
    <n v="0"/>
    <s v="-"/>
    <n v="0"/>
  </r>
  <r>
    <s v="49"/>
    <x v="50"/>
    <x v="1"/>
    <s v="006"/>
    <s v="Z1F0017787"/>
    <s v="0072"/>
    <s v="FC"/>
    <s v="00000168"/>
    <m/>
    <m/>
    <m/>
    <m/>
    <m/>
    <m/>
    <s v="CAJA SIN ACTIVIDAD"/>
    <m/>
    <n v="0"/>
    <n v="0"/>
    <n v="0"/>
    <m/>
    <m/>
    <m/>
    <n v="0"/>
    <m/>
    <n v="0"/>
    <m/>
    <m/>
    <m/>
    <m/>
    <m/>
    <m/>
  </r>
  <r>
    <s v="60"/>
    <x v="51"/>
    <x v="1"/>
    <s v="001"/>
    <s v="Z1F0017854"/>
    <s v="0100"/>
    <s v="FC"/>
    <s v="001005010-001005038"/>
    <s v=""/>
    <s v=""/>
    <s v=""/>
    <s v=""/>
    <n v="0"/>
    <s v=""/>
    <s v="VENTAS NO CONTRIBUYENTES"/>
    <s v=""/>
    <n v="40260729.123599991"/>
    <n v="0"/>
    <n v="33014883.315599989"/>
    <n v="0"/>
    <s v="-"/>
    <n v="0"/>
    <n v="6246418.8000000007"/>
    <s v="-"/>
    <n v="999427.00799999991"/>
    <n v="0"/>
    <s v="-"/>
    <n v="0"/>
    <n v="0"/>
    <s v="-"/>
    <n v="0"/>
  </r>
  <r>
    <s v="64"/>
    <x v="51"/>
    <x v="1"/>
    <s v="002"/>
    <s v="Z1F0017966"/>
    <s v="0101"/>
    <s v="FC"/>
    <s v="002002083-002002090"/>
    <s v=""/>
    <s v=""/>
    <s v=""/>
    <s v=""/>
    <n v="0"/>
    <s v=""/>
    <s v="VENTAS NO CONTRIBUYENTES"/>
    <s v=""/>
    <n v="30133271.414550003"/>
    <n v="0"/>
    <n v="18711397.441750005"/>
    <n v="0"/>
    <s v="-"/>
    <n v="0"/>
    <n v="9846443.0800000001"/>
    <s v="16"/>
    <n v="1575430.8928"/>
    <n v="0"/>
    <s v="-"/>
    <n v="0"/>
    <n v="0"/>
    <s v="-"/>
    <n v="0"/>
  </r>
  <r>
    <s v="67"/>
    <x v="51"/>
    <x v="1"/>
    <s v="003"/>
    <s v="Z1F0017848"/>
    <s v="0100"/>
    <s v="FC"/>
    <s v="003004194-003004206"/>
    <s v=""/>
    <s v=""/>
    <s v=""/>
    <s v=""/>
    <n v="0"/>
    <s v=""/>
    <s v="VENTAS NO CONTRIBUYENTES"/>
    <s v=""/>
    <n v="58636696.863999993"/>
    <n v="0"/>
    <n v="38606551.265799992"/>
    <n v="0"/>
    <s v="-"/>
    <n v="0"/>
    <n v="17267366.895000003"/>
    <s v="-"/>
    <n v="2762778.7031999999"/>
    <n v="0"/>
    <s v="-"/>
    <n v="0"/>
    <n v="0"/>
    <s v="-"/>
    <n v="0"/>
  </r>
  <r>
    <s v="69"/>
    <x v="51"/>
    <x v="1"/>
    <s v="004"/>
    <s v="Z1F0017963"/>
    <s v="0098"/>
    <s v="FC"/>
    <s v="004002109"/>
    <m/>
    <m/>
    <m/>
    <m/>
    <m/>
    <m/>
    <s v="CAJA SIN ACTIVIDAD"/>
    <m/>
    <n v="0"/>
    <n v="0"/>
    <n v="0"/>
    <n v="0"/>
    <m/>
    <n v="0"/>
    <n v="0"/>
    <m/>
    <n v="0"/>
    <n v="0"/>
    <m/>
    <m/>
    <m/>
    <m/>
    <m/>
  </r>
  <r>
    <s v="71"/>
    <x v="51"/>
    <x v="1"/>
    <s v="005"/>
    <s v="Z1F0017998"/>
    <s v="0094"/>
    <s v="FC"/>
    <s v="005002660-005002679"/>
    <s v=""/>
    <s v=""/>
    <s v=""/>
    <s v=""/>
    <n v="0"/>
    <s v=""/>
    <s v="VENTAS NO CONTRIBUYENTES"/>
    <s v=""/>
    <n v="61427206.006549992"/>
    <n v="0"/>
    <n v="40475867.560949996"/>
    <n v="0"/>
    <s v="-"/>
    <n v="0"/>
    <n v="18061498.66"/>
    <s v="16"/>
    <n v="2889839.7856000001"/>
    <n v="0"/>
    <s v="-"/>
    <n v="0"/>
    <n v="0"/>
    <s v="-"/>
    <n v="0"/>
  </r>
  <r>
    <s v="73"/>
    <x v="51"/>
    <x v="1"/>
    <s v="006"/>
    <s v="Z1F0017787"/>
    <s v="0073"/>
    <s v="FC"/>
    <s v="00000168"/>
    <m/>
    <m/>
    <m/>
    <m/>
    <m/>
    <m/>
    <s v="CAJA SIN ACTIVIDAD"/>
    <m/>
    <n v="0"/>
    <n v="0"/>
    <n v="0"/>
    <m/>
    <m/>
    <m/>
    <n v="0"/>
    <m/>
    <n v="0"/>
    <m/>
    <m/>
    <m/>
    <m/>
    <m/>
    <m/>
  </r>
  <r>
    <s v="84"/>
    <x v="52"/>
    <x v="1"/>
    <s v="001"/>
    <s v="Z1F0017854"/>
    <s v="0101"/>
    <s v="FC"/>
    <s v="001005039-001005084"/>
    <s v=""/>
    <s v=""/>
    <s v=""/>
    <s v=""/>
    <n v="0"/>
    <s v=""/>
    <s v="VENTAS NO CONTRIBUYENTES"/>
    <s v=""/>
    <n v="91236121.836300015"/>
    <n v="0"/>
    <n v="66192302.961500019"/>
    <n v="0"/>
    <s v="-"/>
    <n v="0"/>
    <n v="21589499.029999997"/>
    <s v="-"/>
    <n v="3454319.844800001"/>
    <n v="0"/>
    <s v="-"/>
    <n v="0"/>
    <n v="0"/>
    <s v="-"/>
    <n v="0"/>
  </r>
  <r>
    <s v="88"/>
    <x v="52"/>
    <x v="1"/>
    <s v="002"/>
    <s v="Z1F0017966"/>
    <s v="0102"/>
    <s v="FC"/>
    <s v="002002091-002002110"/>
    <s v=""/>
    <s v=""/>
    <s v=""/>
    <s v=""/>
    <n v="0"/>
    <s v=""/>
    <s v="VENTAS NO CONTRIBUYENTES"/>
    <s v=""/>
    <n v="66809378.648099989"/>
    <n v="0"/>
    <n v="47672647.713699982"/>
    <n v="0"/>
    <s v="-"/>
    <n v="0"/>
    <n v="16497181.84"/>
    <s v="-"/>
    <n v="2639549.0944000003"/>
    <n v="0"/>
    <s v="-"/>
    <n v="0"/>
    <n v="0"/>
    <s v="-"/>
    <n v="0"/>
  </r>
  <r>
    <s v="89"/>
    <x v="52"/>
    <x v="1"/>
    <s v="002"/>
    <s v="Z1F0017966"/>
    <s v="0102"/>
    <s v="FC"/>
    <s v="002002111"/>
    <s v=""/>
    <s v=""/>
    <s v=""/>
    <s v=""/>
    <n v="0"/>
    <s v=""/>
    <s v="HIGH SYSTEM 421 C.A."/>
    <s v="J307997311"/>
    <n v="303810"/>
    <n v="0"/>
    <n v="303810"/>
    <n v="0"/>
    <s v="-"/>
    <n v="0"/>
    <n v="0"/>
    <s v="-"/>
    <n v="0"/>
    <n v="0"/>
    <s v="-"/>
    <n v="0"/>
    <n v="0"/>
    <s v="-"/>
    <n v="0"/>
  </r>
  <r>
    <s v="90"/>
    <x v="52"/>
    <x v="1"/>
    <s v="002"/>
    <s v="Z1F0017966"/>
    <s v="0102"/>
    <s v="FC"/>
    <s v="002002112-002002119"/>
    <s v=""/>
    <s v=""/>
    <s v=""/>
    <s v=""/>
    <n v="0"/>
    <s v=""/>
    <s v="VENTAS NO CONTRIBUYENTES"/>
    <s v=""/>
    <n v="8272090.0262499992"/>
    <n v="0"/>
    <n v="6893563.4262499996"/>
    <n v="0"/>
    <s v="-"/>
    <n v="0"/>
    <n v="1188385"/>
    <s v="-"/>
    <n v="190141.6"/>
    <n v="0"/>
    <s v="-"/>
    <n v="0"/>
    <n v="0"/>
    <s v="-"/>
    <n v="0"/>
  </r>
  <r>
    <s v="96"/>
    <x v="52"/>
    <x v="1"/>
    <s v="003"/>
    <s v="Z1F0017848"/>
    <s v="0101"/>
    <s v="FC"/>
    <s v="003004207-003004246"/>
    <s v=""/>
    <s v=""/>
    <s v=""/>
    <s v=""/>
    <n v="0"/>
    <s v=""/>
    <s v="VENTAS NO CONTRIBUYENTES"/>
    <s v=""/>
    <n v="116867853.45534998"/>
    <n v="0"/>
    <n v="86538884.433349982"/>
    <n v="0"/>
    <s v="-"/>
    <n v="0"/>
    <n v="26145662.949999999"/>
    <s v="16"/>
    <n v="4183306.0720000002"/>
    <n v="0"/>
    <s v="-"/>
    <n v="0"/>
    <n v="0"/>
    <s v="-"/>
    <n v="0"/>
  </r>
  <r>
    <s v="99"/>
    <x v="52"/>
    <x v="1"/>
    <s v="005"/>
    <s v="Z1F0017998"/>
    <s v="0095"/>
    <s v="FC"/>
    <s v="005002680-005002684"/>
    <s v=""/>
    <s v=""/>
    <s v=""/>
    <s v=""/>
    <n v="0"/>
    <s v=""/>
    <s v="VENTAS NO CONTRIBUYENTES"/>
    <s v=""/>
    <n v="16059403.366599999"/>
    <n v="0"/>
    <n v="8485543.2334000003"/>
    <n v="0"/>
    <s v="-"/>
    <n v="0"/>
    <n v="6529189.7699999996"/>
    <s v="16"/>
    <n v="1044670.3632"/>
    <n v="0"/>
    <s v="-"/>
    <n v="0"/>
    <n v="0"/>
    <s v="-"/>
    <n v="0"/>
  </r>
  <r>
    <s v="100"/>
    <x v="52"/>
    <x v="1"/>
    <s v="005"/>
    <s v="Z1F0017998"/>
    <s v="0095"/>
    <s v="FC"/>
    <s v="005002685"/>
    <s v=""/>
    <s v=""/>
    <s v=""/>
    <s v=""/>
    <n v="0"/>
    <s v=""/>
    <s v="INVERSIONES JUAN IGNACIO G0NCALVESPEREIRA"/>
    <s v="V076621710"/>
    <n v="2053246.47"/>
    <n v="0"/>
    <n v="721566.47"/>
    <n v="1148000"/>
    <s v="16"/>
    <n v="183680"/>
    <n v="0"/>
    <s v="-"/>
    <n v="0"/>
    <n v="0"/>
    <s v="-"/>
    <n v="0"/>
    <n v="0"/>
    <s v="-"/>
    <n v="0"/>
  </r>
  <r>
    <s v="101"/>
    <x v="52"/>
    <x v="1"/>
    <s v="005"/>
    <s v="Z1F0017998"/>
    <s v="0095"/>
    <s v="FC"/>
    <s v="005002686-005002700"/>
    <s v=""/>
    <s v=""/>
    <s v=""/>
    <s v=""/>
    <n v="0"/>
    <s v=""/>
    <s v="VENTAS NO CONTRIBUYENTES"/>
    <s v=""/>
    <n v="35059188.820199996"/>
    <n v="0"/>
    <n v="26867622.411399998"/>
    <n v="0"/>
    <s v="-"/>
    <n v="0"/>
    <n v="7061695.1799999997"/>
    <s v="16"/>
    <n v="1129871.2287999999"/>
    <n v="0"/>
    <s v="-"/>
    <n v="0"/>
    <n v="0"/>
    <s v="-"/>
    <n v="0"/>
  </r>
  <r>
    <s v="103"/>
    <x v="52"/>
    <x v="1"/>
    <s v="006"/>
    <s v="Z1F0017787"/>
    <s v="0074"/>
    <s v="FC"/>
    <s v="00000168"/>
    <m/>
    <m/>
    <m/>
    <m/>
    <m/>
    <m/>
    <s v="CAJA SIN ACTIVIDAD"/>
    <m/>
    <n v="0"/>
    <n v="0"/>
    <n v="0"/>
    <m/>
    <m/>
    <m/>
    <n v="0"/>
    <m/>
    <n v="0"/>
    <m/>
    <m/>
    <m/>
    <m/>
    <m/>
    <m/>
  </r>
  <r>
    <s v="114"/>
    <x v="53"/>
    <x v="1"/>
    <s v="001"/>
    <s v="Z1F0017854"/>
    <s v="0102"/>
    <s v="FC"/>
    <s v="001005085-001005122"/>
    <s v=""/>
    <s v=""/>
    <s v=""/>
    <s v=""/>
    <n v="0"/>
    <s v=""/>
    <s v="VENTAS NO CONTRIBUYENTES"/>
    <s v=""/>
    <n v="104984407.53020002"/>
    <n v="0"/>
    <n v="71142401.835800022"/>
    <n v="0"/>
    <s v="-"/>
    <n v="0"/>
    <n v="29174142.839999996"/>
    <s v="-"/>
    <n v="4667862.8543999996"/>
    <n v="0"/>
    <s v="-"/>
    <n v="0"/>
    <n v="0"/>
    <s v="-"/>
    <n v="0"/>
  </r>
  <r>
    <s v="118"/>
    <x v="53"/>
    <x v="1"/>
    <s v="002"/>
    <s v="Z1F0017966"/>
    <s v="0103"/>
    <s v="FC"/>
    <s v="002002120-002002127"/>
    <s v=""/>
    <s v=""/>
    <s v=""/>
    <s v=""/>
    <n v="0"/>
    <s v=""/>
    <s v="VENTAS NO CONTRIBUYENTES"/>
    <s v=""/>
    <n v="18738576.338400003"/>
    <n v="0"/>
    <n v="14760881.934400002"/>
    <n v="0"/>
    <s v="-"/>
    <n v="0"/>
    <n v="3429046.9"/>
    <s v="16"/>
    <n v="548647.50399999996"/>
    <n v="0"/>
    <s v="-"/>
    <n v="0"/>
    <n v="0"/>
    <s v="-"/>
    <n v="0"/>
  </r>
  <r>
    <s v="123"/>
    <x v="53"/>
    <x v="1"/>
    <s v="003"/>
    <s v="Z1F0017848"/>
    <s v="0102"/>
    <s v="FC"/>
    <s v="003004247-003004302"/>
    <s v=""/>
    <s v=""/>
    <s v=""/>
    <s v=""/>
    <n v="0"/>
    <s v=""/>
    <s v="VENTAS NO CONTRIBUYENTES"/>
    <s v=""/>
    <n v="122849684.22375"/>
    <n v="0"/>
    <n v="88563328.094149992"/>
    <n v="0"/>
    <s v="-"/>
    <n v="0"/>
    <n v="29557203.560000002"/>
    <s v="16"/>
    <n v="4729152.5696"/>
    <n v="0"/>
    <s v="-"/>
    <n v="0"/>
    <n v="0"/>
    <s v="-"/>
    <n v="0"/>
  </r>
  <r>
    <s v="125"/>
    <x v="53"/>
    <x v="1"/>
    <s v="004"/>
    <s v="Z1F0017963"/>
    <s v="0099"/>
    <s v="FC"/>
    <s v="004002110-004002118"/>
    <s v=""/>
    <s v=""/>
    <s v=""/>
    <s v=""/>
    <n v="0"/>
    <s v=""/>
    <s v="VENTAS NO CONTRIBUYENTES"/>
    <s v=""/>
    <n v="39968190.588599995"/>
    <n v="0"/>
    <n v="25491919.571799997"/>
    <n v="0"/>
    <s v="-"/>
    <n v="0"/>
    <n v="12479543.98"/>
    <s v="-"/>
    <n v="1996727.0367999999"/>
    <n v="0"/>
    <s v="-"/>
    <n v="0"/>
    <n v="0"/>
    <s v="-"/>
    <n v="0"/>
  </r>
  <r>
    <s v="127"/>
    <x v="53"/>
    <x v="1"/>
    <s v="005"/>
    <s v="Z1F0017998"/>
    <s v="0096"/>
    <s v="FC"/>
    <s v="005002700"/>
    <m/>
    <m/>
    <m/>
    <m/>
    <m/>
    <m/>
    <s v="CAJA SIN ACTIVIDAD"/>
    <m/>
    <n v="0"/>
    <m/>
    <n v="0"/>
    <n v="0"/>
    <s v="0"/>
    <n v="0"/>
    <n v="0"/>
    <m/>
    <n v="0"/>
    <m/>
    <m/>
    <m/>
    <m/>
    <m/>
    <m/>
  </r>
  <r>
    <s v="129"/>
    <x v="53"/>
    <x v="1"/>
    <s v="006"/>
    <s v="Z1F0017787"/>
    <s v="0075"/>
    <s v="FC"/>
    <s v="006000850-006000857"/>
    <s v=""/>
    <s v=""/>
    <s v=""/>
    <s v=""/>
    <n v="0"/>
    <s v=""/>
    <s v="VENTAS NO CONTRIBUYENTES"/>
    <s v=""/>
    <n v="17816972.629199997"/>
    <n v="0"/>
    <n v="12937316.629199997"/>
    <n v="0"/>
    <s v="-"/>
    <n v="0"/>
    <n v="4206600"/>
    <s v="16"/>
    <n v="673056"/>
    <n v="0"/>
    <s v="-"/>
    <n v="0"/>
    <n v="0"/>
    <s v="-"/>
    <n v="0"/>
  </r>
  <r>
    <s v="130"/>
    <x v="53"/>
    <x v="1"/>
    <s v="006"/>
    <s v="Z1F0017787"/>
    <s v="0075"/>
    <s v="FC"/>
    <s v="006000858"/>
    <s v=""/>
    <s v=""/>
    <s v=""/>
    <s v=""/>
    <n v="0"/>
    <s v=""/>
    <s v="COLOR FANTASY C.A"/>
    <s v="J310585130"/>
    <n v="19786442.9956"/>
    <n v="0"/>
    <n v="11639899.330400001"/>
    <n v="7022882.4699999997"/>
    <s v="16"/>
    <n v="1123661.1952"/>
    <n v="0"/>
    <s v="-"/>
    <n v="0"/>
    <n v="0"/>
    <s v="-"/>
    <n v="0"/>
    <n v="0"/>
    <s v="-"/>
    <n v="0"/>
  </r>
  <r>
    <s v="131"/>
    <x v="53"/>
    <x v="1"/>
    <s v="006"/>
    <s v="Z1F0017787"/>
    <s v="0075"/>
    <s v="FC"/>
    <s v="006000859-006000884"/>
    <s v=""/>
    <s v=""/>
    <s v=""/>
    <s v=""/>
    <n v="0"/>
    <s v=""/>
    <s v="VENTAS NO CONTRIBUYENTES"/>
    <s v=""/>
    <n v="61147506.6074"/>
    <n v="0"/>
    <n v="37253077.792599998"/>
    <n v="0"/>
    <s v="-"/>
    <n v="0"/>
    <n v="20598645.530000001"/>
    <s v="16"/>
    <n v="3295783.2848"/>
    <n v="0"/>
    <s v="-"/>
    <n v="0"/>
    <n v="0"/>
    <s v="-"/>
    <n v="0"/>
  </r>
  <r>
    <s v="132"/>
    <x v="53"/>
    <x v="1"/>
    <s v="006"/>
    <s v="Z1F0017787"/>
    <s v="0075"/>
    <s v="FC"/>
    <s v="006000885"/>
    <s v=""/>
    <s v=""/>
    <s v=""/>
    <s v=""/>
    <n v="0"/>
    <s v=""/>
    <s v="LEON RIVAS Y ASOCIADOS C.A."/>
    <s v="J311038078"/>
    <n v="3936141.2315999996"/>
    <n v="0"/>
    <n v="2498893.3899999997"/>
    <n v="1239006.76"/>
    <s v="16"/>
    <n v="198241.0816"/>
    <n v="0"/>
    <s v="-"/>
    <n v="0"/>
    <n v="0"/>
    <s v="-"/>
    <n v="0"/>
    <n v="0"/>
    <s v="-"/>
    <n v="0"/>
  </r>
  <r>
    <s v="133"/>
    <x v="53"/>
    <x v="1"/>
    <s v="006"/>
    <s v="Z1F0017787"/>
    <s v="0075"/>
    <s v="FC"/>
    <s v="006000886-006000900"/>
    <s v=""/>
    <s v=""/>
    <s v=""/>
    <s v=""/>
    <n v="0"/>
    <s v=""/>
    <s v="VENTAS NO CONTRIBUYENTES"/>
    <s v=""/>
    <n v="15208371.466999998"/>
    <n v="0"/>
    <n v="10730764.866599999"/>
    <n v="0"/>
    <s v="-"/>
    <n v="0"/>
    <n v="3860005.69"/>
    <s v="-"/>
    <n v="617600.91039999994"/>
    <n v="0"/>
    <s v="-"/>
    <n v="0"/>
    <n v="0"/>
    <s v="-"/>
    <n v="0"/>
  </r>
  <r>
    <s v="144"/>
    <x v="54"/>
    <x v="1"/>
    <s v="001"/>
    <s v="Z1F0017854"/>
    <s v="0103"/>
    <s v="FC"/>
    <s v="001005123"/>
    <s v=""/>
    <s v=""/>
    <s v=""/>
    <s v=""/>
    <n v="0"/>
    <s v=""/>
    <s v="JOSE DOS SANTO"/>
    <s v="V6286800"/>
    <n v="1740000"/>
    <n v="0"/>
    <n v="1740000"/>
    <n v="0"/>
    <s v="-"/>
    <n v="0"/>
    <n v="0"/>
    <s v="-"/>
    <n v="0"/>
    <n v="0"/>
    <s v="-"/>
    <n v="0"/>
    <n v="0"/>
    <s v="-"/>
    <n v="0"/>
  </r>
  <r>
    <s v="145"/>
    <x v="54"/>
    <x v="1"/>
    <s v="001"/>
    <s v="Z1F0017854"/>
    <s v="0103"/>
    <s v="FC"/>
    <s v="001005124"/>
    <s v=""/>
    <s v=""/>
    <s v=""/>
    <s v=""/>
    <n v="0"/>
    <s v=""/>
    <s v="HOTEL BOSQUE DORADO C.A"/>
    <s v="J307028793"/>
    <n v="1040000"/>
    <n v="0"/>
    <n v="1040000"/>
    <n v="0"/>
    <s v="-"/>
    <n v="0"/>
    <n v="0"/>
    <s v="-"/>
    <n v="0"/>
    <n v="0"/>
    <s v="-"/>
    <n v="0"/>
    <n v="0"/>
    <s v="-"/>
    <n v="0"/>
  </r>
  <r>
    <s v="146"/>
    <x v="54"/>
    <x v="1"/>
    <s v="001"/>
    <s v="Z1F0017854"/>
    <s v="0103"/>
    <s v="FC"/>
    <s v="001005125-001005178"/>
    <s v=""/>
    <s v=""/>
    <s v=""/>
    <s v=""/>
    <n v="0"/>
    <s v=""/>
    <s v="VENTAS NO CONTRIBUYENTES"/>
    <s v=""/>
    <n v="117071752.15730001"/>
    <n v="0"/>
    <n v="80025807.868100002"/>
    <n v="0"/>
    <s v="-"/>
    <n v="0"/>
    <n v="31936158.870000001"/>
    <s v="16"/>
    <n v="5109785.4192000004"/>
    <n v="0"/>
    <s v="-"/>
    <n v="0"/>
    <n v="0"/>
    <s v="-"/>
    <n v="0"/>
  </r>
  <r>
    <s v="150"/>
    <x v="54"/>
    <x v="1"/>
    <s v="002"/>
    <s v="Z1F0017966"/>
    <s v="0104"/>
    <s v="FC"/>
    <s v="002002128-002002148"/>
    <s v=""/>
    <s v=""/>
    <s v=""/>
    <s v=""/>
    <n v="0"/>
    <s v=""/>
    <s v="VENTAS NO CONTRIBUYENTES"/>
    <s v=""/>
    <n v="61653854.925050005"/>
    <n v="0"/>
    <n v="46987920.103450008"/>
    <n v="0"/>
    <s v="-"/>
    <n v="0"/>
    <n v="12643047.26"/>
    <s v="-"/>
    <n v="2022887.5615999997"/>
    <n v="0"/>
    <s v="-"/>
    <n v="0"/>
    <n v="0"/>
    <s v="-"/>
    <n v="0"/>
  </r>
  <r>
    <s v="153"/>
    <x v="54"/>
    <x v="1"/>
    <s v="003"/>
    <s v="Z1F0017848"/>
    <s v="0103"/>
    <s v="FC"/>
    <s v="003004303-003004376"/>
    <s v=""/>
    <s v=""/>
    <s v=""/>
    <s v=""/>
    <n v="0"/>
    <s v=""/>
    <s v="VENTAS NO CONTRIBUYENTES"/>
    <s v=""/>
    <n v="208860734.29315001"/>
    <n v="0"/>
    <n v="150153675.57235003"/>
    <n v="0"/>
    <s v="-"/>
    <n v="0"/>
    <n v="50609533.380000003"/>
    <s v="-"/>
    <n v="8097525.3407999994"/>
    <n v="0"/>
    <s v="-"/>
    <n v="0"/>
    <n v="0"/>
    <s v="-"/>
    <n v="0"/>
  </r>
  <r>
    <s v="155"/>
    <x v="54"/>
    <x v="1"/>
    <s v="004"/>
    <s v="Z1F0017963"/>
    <s v="0101"/>
    <s v="FC"/>
    <s v="004002118"/>
    <m/>
    <m/>
    <m/>
    <m/>
    <m/>
    <m/>
    <s v="CAJA SIN ACTIVIDAD"/>
    <m/>
    <n v="0"/>
    <n v="0"/>
    <n v="0"/>
    <n v="0"/>
    <m/>
    <n v="0"/>
    <n v="0"/>
    <m/>
    <n v="0"/>
    <n v="0"/>
    <m/>
    <m/>
    <m/>
    <m/>
    <m/>
  </r>
  <r>
    <s v="157"/>
    <x v="54"/>
    <x v="1"/>
    <s v="005"/>
    <s v="Z1F0017998"/>
    <s v="0097"/>
    <s v="FC"/>
    <s v="005002701-005002739"/>
    <s v=""/>
    <s v=""/>
    <s v=""/>
    <s v=""/>
    <n v="0"/>
    <s v=""/>
    <s v="VENTAS NO CONTRIBUYENTES"/>
    <s v=""/>
    <n v="83045962.621000007"/>
    <n v="0"/>
    <n v="59728212.285400003"/>
    <n v="0"/>
    <s v="-"/>
    <n v="0"/>
    <n v="20101508.91"/>
    <s v="16"/>
    <n v="3216241.4256000007"/>
    <n v="0"/>
    <s v="-"/>
    <n v="0"/>
    <n v="0"/>
    <s v="-"/>
    <n v="0"/>
  </r>
  <r>
    <s v="159"/>
    <x v="54"/>
    <x v="1"/>
    <s v="006"/>
    <s v="Z1F0017787"/>
    <s v="0076"/>
    <s v="FC"/>
    <s v="006000900"/>
    <m/>
    <m/>
    <m/>
    <m/>
    <m/>
    <m/>
    <s v="CAJA SIN ACTIVIDAD"/>
    <m/>
    <n v="0"/>
    <n v="0"/>
    <n v="0"/>
    <n v="0"/>
    <s v="0"/>
    <n v="0"/>
    <n v="0"/>
    <s v="0"/>
    <n v="0"/>
    <n v="0"/>
    <m/>
    <m/>
    <m/>
    <m/>
    <m/>
  </r>
  <r>
    <s v="170"/>
    <x v="55"/>
    <x v="1"/>
    <s v="001"/>
    <s v="Z1F0017854"/>
    <s v="0104"/>
    <s v="FC"/>
    <s v="001005179-001005209"/>
    <s v=""/>
    <s v=""/>
    <s v=""/>
    <s v=""/>
    <n v="0"/>
    <s v=""/>
    <s v="VENTAS NO CONTRIBUYENTES"/>
    <s v=""/>
    <n v="102064890.01020001"/>
    <n v="0"/>
    <n v="76206614.928200006"/>
    <n v="0"/>
    <s v="-"/>
    <n v="0"/>
    <n v="22291616.449999999"/>
    <s v="16"/>
    <n v="3566658.6320000002"/>
    <n v="0"/>
    <s v="-"/>
    <n v="0"/>
    <n v="0"/>
    <s v="-"/>
    <n v="0"/>
  </r>
  <r>
    <s v="174"/>
    <x v="55"/>
    <x v="1"/>
    <s v="002"/>
    <s v="Z1F0017966"/>
    <s v="0105"/>
    <s v="FC"/>
    <s v="002002149-002002156"/>
    <s v=""/>
    <s v=""/>
    <s v=""/>
    <s v=""/>
    <n v="0"/>
    <s v=""/>
    <s v="VENTAS NO CONTRIBUYENTES"/>
    <s v=""/>
    <n v="29770485.826200001"/>
    <n v="0"/>
    <n v="25212725.824200001"/>
    <n v="0"/>
    <s v="-"/>
    <n v="0"/>
    <n v="3929103.45"/>
    <s v="16"/>
    <n v="628656.55200000003"/>
    <n v="0"/>
    <s v="-"/>
    <n v="0"/>
    <n v="0"/>
    <s v="-"/>
    <n v="0"/>
  </r>
  <r>
    <s v="175"/>
    <x v="55"/>
    <x v="1"/>
    <s v="002"/>
    <s v="Z1F0017966"/>
    <s v="0105"/>
    <s v="FC"/>
    <s v="002002157"/>
    <s v=""/>
    <s v=""/>
    <s v=""/>
    <s v=""/>
    <n v="0"/>
    <s v=""/>
    <s v="CORPORACION LENOTRE GOURMET C.A"/>
    <s v="J317391004"/>
    <n v="954641.7"/>
    <n v="0"/>
    <n v="954641.7"/>
    <n v="0"/>
    <s v="-"/>
    <n v="0"/>
    <n v="0"/>
    <s v="-"/>
    <n v="0"/>
    <n v="0"/>
    <s v="-"/>
    <n v="0"/>
    <n v="0"/>
    <s v="-"/>
    <n v="0"/>
  </r>
  <r>
    <s v="176"/>
    <x v="55"/>
    <x v="1"/>
    <s v="002"/>
    <s v="Z1F0017966"/>
    <s v="0105"/>
    <s v="FC"/>
    <s v="002002158-002002178"/>
    <s v=""/>
    <s v=""/>
    <s v=""/>
    <s v=""/>
    <n v="0"/>
    <s v=""/>
    <s v="VENTAS NO CONTRIBUYENTES"/>
    <s v=""/>
    <n v="17682379.545400001"/>
    <n v="0"/>
    <n v="13041845.9454"/>
    <n v="0"/>
    <s v="-"/>
    <n v="0"/>
    <n v="4000460"/>
    <s v="16"/>
    <n v="640073.6"/>
    <n v="0"/>
    <s v="-"/>
    <n v="0"/>
    <n v="0"/>
    <s v="-"/>
    <n v="0"/>
  </r>
  <r>
    <s v="179"/>
    <x v="55"/>
    <x v="1"/>
    <s v="003"/>
    <s v="Z1F0017848"/>
    <s v="0104"/>
    <s v="FC"/>
    <s v="003004377-003004400"/>
    <s v=""/>
    <s v=""/>
    <s v=""/>
    <s v=""/>
    <n v="0"/>
    <s v=""/>
    <s v="VENTAS NO CONTRIBUYENTES"/>
    <s v=""/>
    <n v="50830499.812349997"/>
    <n v="0"/>
    <n v="37300496.220349997"/>
    <n v="0"/>
    <s v="-"/>
    <n v="0"/>
    <n v="11663796.199999999"/>
    <s v="16"/>
    <n v="1866207.3920000002"/>
    <n v="0"/>
    <s v="-"/>
    <n v="0"/>
    <n v="0"/>
    <s v="-"/>
    <n v="0"/>
  </r>
  <r>
    <s v="181"/>
    <x v="55"/>
    <x v="1"/>
    <s v="004"/>
    <s v="Z1F0017963"/>
    <s v="0102"/>
    <s v="FC"/>
    <s v="004002119-004002123"/>
    <s v=""/>
    <s v=""/>
    <s v=""/>
    <s v=""/>
    <n v="0"/>
    <s v=""/>
    <s v="VENTAS NO CONTRIBUYENTES"/>
    <s v=""/>
    <n v="12098616.9222"/>
    <n v="0"/>
    <n v="9126121.9218000006"/>
    <n v="0"/>
    <s v="-"/>
    <n v="0"/>
    <n v="2562495.69"/>
    <s v="16"/>
    <n v="409999.31040000002"/>
    <n v="0"/>
    <s v="-"/>
    <n v="0"/>
    <n v="0"/>
    <s v="-"/>
    <n v="0"/>
  </r>
  <r>
    <s v="183"/>
    <x v="55"/>
    <x v="1"/>
    <s v="005"/>
    <s v="Z1F0017998"/>
    <s v="0098"/>
    <s v="FC"/>
    <s v="005002739"/>
    <m/>
    <m/>
    <m/>
    <m/>
    <m/>
    <m/>
    <s v="CAJA SIN ACTIVIDAD"/>
    <m/>
    <n v="0"/>
    <m/>
    <n v="0"/>
    <n v="0"/>
    <s v="0"/>
    <n v="0"/>
    <n v="0"/>
    <s v="0"/>
    <n v="0"/>
    <m/>
    <m/>
    <m/>
    <m/>
    <m/>
    <m/>
  </r>
  <r>
    <s v="185"/>
    <x v="55"/>
    <x v="1"/>
    <s v="006"/>
    <s v="Z1F0017787"/>
    <s v="0077"/>
    <s v="FC"/>
    <s v="006000901-006000910"/>
    <s v=""/>
    <s v=""/>
    <s v=""/>
    <s v=""/>
    <n v="0"/>
    <s v=""/>
    <s v="VENTAS NO CONTRIBUYENTES"/>
    <s v=""/>
    <n v="17773405.838800002"/>
    <n v="0"/>
    <n v="12932981.653600004"/>
    <n v="0"/>
    <s v="-"/>
    <n v="0"/>
    <n v="4172779.4699999997"/>
    <s v="-"/>
    <n v="667644.71519999998"/>
    <n v="0"/>
    <s v="-"/>
    <n v="0"/>
    <n v="0"/>
    <s v="-"/>
    <n v="0"/>
  </r>
  <r>
    <s v="1"/>
    <x v="56"/>
    <x v="0"/>
    <s v="001"/>
    <s v="Z1F0000700"/>
    <s v="1191"/>
    <s v="FC"/>
    <s v="00097525-00097571"/>
    <s v=""/>
    <s v=""/>
    <s v=""/>
    <s v=""/>
    <n v="0"/>
    <s v=""/>
    <s v="VENTAS NO CONTRIBUYENTES"/>
    <s v=""/>
    <n v="36408118.271600001"/>
    <n v="0"/>
    <n v="31418950.43"/>
    <n v="0"/>
    <s v="-"/>
    <n v="0"/>
    <n v="4301006.76"/>
    <s v="-"/>
    <n v="688161.08160000003"/>
    <n v="0"/>
    <s v="-"/>
    <n v="0"/>
    <n v="0"/>
    <s v="-"/>
    <n v="0"/>
  </r>
  <r>
    <s v="2"/>
    <x v="56"/>
    <x v="1"/>
    <s v="001"/>
    <s v="Z1F0017854"/>
    <s v="0105"/>
    <s v="FC"/>
    <s v="001005210-001005213"/>
    <s v=""/>
    <s v=""/>
    <s v=""/>
    <s v=""/>
    <n v="0"/>
    <s v=""/>
    <s v="VENTAS NO CONTRIBUYENTES"/>
    <s v=""/>
    <n v="1361218.3"/>
    <n v="0"/>
    <n v="1039457.5"/>
    <n v="0"/>
    <s v="-"/>
    <n v="0"/>
    <n v="277380"/>
    <s v="-"/>
    <n v="44380.800000000003"/>
    <n v="0"/>
    <s v="-"/>
    <n v="0"/>
    <n v="0"/>
    <s v="-"/>
    <n v="0"/>
  </r>
  <r>
    <s v="3"/>
    <x v="56"/>
    <x v="1"/>
    <s v="001"/>
    <s v="Z1F0017854"/>
    <s v="0105"/>
    <s v="FC"/>
    <s v="001005214"/>
    <s v=""/>
    <s v=""/>
    <s v=""/>
    <s v=""/>
    <n v="0"/>
    <s v=""/>
    <s v="COLOR FANTASY C.A"/>
    <s v="J310585130"/>
    <n v="1813004.3032"/>
    <n v="0"/>
    <n v="1813004.3032"/>
    <n v="0"/>
    <s v="-"/>
    <n v="0"/>
    <n v="0"/>
    <s v="-"/>
    <n v="0"/>
    <n v="0"/>
    <s v="-"/>
    <n v="0"/>
    <n v="0"/>
    <s v="-"/>
    <n v="0"/>
  </r>
  <r>
    <s v="4"/>
    <x v="56"/>
    <x v="1"/>
    <s v="001"/>
    <s v="Z1F0017854"/>
    <s v="0105"/>
    <s v="FC"/>
    <s v="001005215-001005217"/>
    <s v=""/>
    <s v=""/>
    <s v=""/>
    <s v=""/>
    <n v="0"/>
    <s v=""/>
    <s v="VENTAS NO CONTRIBUYENTES"/>
    <s v=""/>
    <n v="2703294.59"/>
    <n v="0"/>
    <n v="2065294.5899999999"/>
    <n v="0"/>
    <s v="-"/>
    <n v="0"/>
    <n v="550000"/>
    <s v="-"/>
    <n v="88000"/>
    <n v="0"/>
    <s v="-"/>
    <n v="0"/>
    <n v="0"/>
    <s v="-"/>
    <n v="0"/>
  </r>
  <r>
    <s v="5"/>
    <x v="56"/>
    <x v="1"/>
    <s v="001"/>
    <s v="Z1F0017854"/>
    <s v="0105"/>
    <s v="FC"/>
    <s v="001005218"/>
    <s v=""/>
    <s v=""/>
    <s v=""/>
    <s v=""/>
    <n v="0"/>
    <s v=""/>
    <s v="MOTEL PANORAMA"/>
    <s v="J000532214"/>
    <n v="755897.6"/>
    <n v="0"/>
    <n v="218400"/>
    <n v="463360"/>
    <s v="16"/>
    <n v="74137.600000000006"/>
    <n v="0"/>
    <s v="-"/>
    <n v="0"/>
    <n v="0"/>
    <s v="-"/>
    <n v="0"/>
    <n v="0"/>
    <s v="-"/>
    <n v="0"/>
  </r>
  <r>
    <s v="6"/>
    <x v="56"/>
    <x v="1"/>
    <s v="001"/>
    <s v="Z1F0017854"/>
    <s v="0105"/>
    <s v="FC"/>
    <s v="001005219-001005247"/>
    <s v=""/>
    <s v=""/>
    <s v=""/>
    <s v=""/>
    <n v="0"/>
    <s v=""/>
    <s v="VENTAS NO CONTRIBUYENTES"/>
    <s v=""/>
    <n v="55929680.067799993"/>
    <n v="0"/>
    <n v="38375747.232599996"/>
    <n v="0"/>
    <s v="-"/>
    <n v="0"/>
    <n v="15132700.720000001"/>
    <s v="-"/>
    <n v="2421232.1152000003"/>
    <n v="0"/>
    <s v="-"/>
    <n v="0"/>
    <n v="0"/>
    <s v="-"/>
    <n v="0"/>
  </r>
  <r>
    <s v="7"/>
    <x v="56"/>
    <x v="1"/>
    <s v="001"/>
    <s v="Z1F0017854"/>
    <s v="0105"/>
    <s v="NC"/>
    <s v=""/>
    <s v="001000054"/>
    <s v=""/>
    <s v="006000858"/>
    <s v="8/5/2018"/>
    <n v="44.67"/>
    <s v="VEN"/>
    <s v="COLOR FANTASY C.A"/>
    <s v="J310585130"/>
    <n v="-1501040"/>
    <n v="0"/>
    <n v="0"/>
    <n v="-1294000"/>
    <s v="16"/>
    <n v="-207040"/>
    <n v="0"/>
    <s v="-"/>
    <n v="0"/>
    <n v="0"/>
    <s v="-"/>
    <n v="0"/>
    <n v="0"/>
    <s v="-"/>
    <n v="0"/>
  </r>
  <r>
    <s v="8"/>
    <x v="56"/>
    <x v="0"/>
    <s v="002"/>
    <s v="Z1B8050002"/>
    <s v="1526"/>
    <s v="FC"/>
    <s v="00152972-00152995"/>
    <s v=""/>
    <s v=""/>
    <s v=""/>
    <s v=""/>
    <n v="0"/>
    <s v=""/>
    <s v="VENTAS NO CONTRIBUYENTES"/>
    <m/>
    <n v="51456677.086400002"/>
    <n v="0"/>
    <n v="38317564.68"/>
    <n v="0"/>
    <s v="-"/>
    <n v="0"/>
    <n v="11326821.039999999"/>
    <s v="-"/>
    <n v="1812291.3663999999"/>
    <n v="0"/>
    <s v="-"/>
    <n v="0"/>
    <n v="0"/>
    <s v="-"/>
    <n v="0"/>
  </r>
  <r>
    <s v="9"/>
    <x v="56"/>
    <x v="0"/>
    <s v="002"/>
    <s v="Z1B8050149"/>
    <s v="1454"/>
    <s v="FC"/>
    <s v="00189782-00189807"/>
    <s v=""/>
    <s v=""/>
    <s v=""/>
    <s v=""/>
    <n v="0"/>
    <s v=""/>
    <s v="VENTAS NO CONTRIBUYENTES"/>
    <m/>
    <n v="6834842.4900000002"/>
    <n v="0"/>
    <n v="6834842.4900000002"/>
    <n v="0"/>
    <s v="-"/>
    <n v="0"/>
    <n v="0"/>
    <s v="-"/>
    <n v="0"/>
    <n v="0"/>
    <s v="-"/>
    <n v="0"/>
    <n v="0"/>
    <s v="-"/>
    <n v="0"/>
  </r>
  <r>
    <s v="10"/>
    <x v="56"/>
    <x v="2"/>
    <s v="002"/>
    <s v="Z1F0008858"/>
    <s v="0552"/>
    <s v="FC"/>
    <s v="00079414-00079482"/>
    <s v=""/>
    <s v=""/>
    <s v=""/>
    <s v=""/>
    <n v="0"/>
    <s v=""/>
    <s v="VENTAS NO CONTRIBUYENTES"/>
    <s v=""/>
    <n v="30444175.116799995"/>
    <n v="0"/>
    <n v="27537215.116799995"/>
    <n v="0"/>
    <s v="-"/>
    <n v="0"/>
    <n v="2506000"/>
    <s v="-"/>
    <n v="400960"/>
    <n v="0"/>
    <s v="-"/>
    <n v="0"/>
    <n v="0"/>
    <s v="-"/>
    <n v="0"/>
  </r>
  <r>
    <s v="11"/>
    <x v="56"/>
    <x v="1"/>
    <s v="002"/>
    <s v="Z1F0017966"/>
    <s v="0106"/>
    <s v="FC"/>
    <s v="002002177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12"/>
    <x v="56"/>
    <x v="0"/>
    <s v="003"/>
    <s v="Z1B8051199"/>
    <s v="1613"/>
    <s v="FC"/>
    <s v="00174787-00174820"/>
    <s v=""/>
    <s v=""/>
    <s v=""/>
    <s v=""/>
    <n v="0"/>
    <s v=""/>
    <s v="VENTAS NO CONTRIBUYENTES"/>
    <m/>
    <n v="27590568.9388"/>
    <n v="0"/>
    <n v="17225419.760000002"/>
    <n v="0"/>
    <s v="-"/>
    <n v="0"/>
    <n v="8935473.4299999997"/>
    <s v="-"/>
    <n v="1429675.7487999999"/>
    <n v="0"/>
    <s v="-"/>
    <n v="0"/>
    <n v="0"/>
    <s v="-"/>
    <n v="0"/>
  </r>
  <r>
    <s v="13"/>
    <x v="56"/>
    <x v="2"/>
    <s v="003"/>
    <s v="Z1F0008965"/>
    <s v="0546"/>
    <s v="FC"/>
    <s v="00078319-00078400"/>
    <s v=""/>
    <s v=""/>
    <s v=""/>
    <s v=""/>
    <n v="0"/>
    <s v=""/>
    <s v="VENTAS NO CONTRIBUYENTES"/>
    <s v=""/>
    <n v="39539696.379199997"/>
    <n v="0"/>
    <n v="36609536.379199997"/>
    <n v="0"/>
    <s v="-"/>
    <n v="0"/>
    <n v="2526000"/>
    <s v="-"/>
    <n v="404160"/>
    <n v="0"/>
    <s v="-"/>
    <n v="0"/>
    <n v="0"/>
    <s v="-"/>
    <n v="0"/>
  </r>
  <r>
    <s v="14"/>
    <x v="56"/>
    <x v="1"/>
    <s v="003"/>
    <s v="Z1F0017848"/>
    <s v="0105"/>
    <s v="FC"/>
    <s v="003004401-003004415"/>
    <s v=""/>
    <s v=""/>
    <s v=""/>
    <s v=""/>
    <n v="0"/>
    <s v=""/>
    <s v="VENTAS NO CONTRIBUYENTES"/>
    <s v=""/>
    <n v="20405105.788000003"/>
    <n v="0"/>
    <n v="14479372.576000001"/>
    <n v="0"/>
    <s v="-"/>
    <n v="0"/>
    <n v="5108390.7"/>
    <s v="16"/>
    <n v="817342.5120000001"/>
    <n v="0"/>
    <s v="-"/>
    <n v="0"/>
    <n v="0"/>
    <s v="-"/>
    <n v="0"/>
  </r>
  <r>
    <s v="15"/>
    <x v="56"/>
    <x v="1"/>
    <s v="003"/>
    <s v="Z1F0017848"/>
    <s v="0105"/>
    <s v="FC"/>
    <s v="003004416"/>
    <s v=""/>
    <s v=""/>
    <s v=""/>
    <s v=""/>
    <n v="0"/>
    <s v=""/>
    <s v="FUNDAVIGEA"/>
    <s v="J298180811"/>
    <n v="3845054.67"/>
    <n v="0"/>
    <n v="2625152.27"/>
    <n v="1051640"/>
    <s v="16"/>
    <n v="168262.39999999999"/>
    <n v="0"/>
    <s v="-"/>
    <n v="0"/>
    <n v="0"/>
    <s v="-"/>
    <n v="0"/>
    <n v="0"/>
    <s v="-"/>
    <n v="0"/>
  </r>
  <r>
    <s v="16"/>
    <x v="56"/>
    <x v="1"/>
    <s v="003"/>
    <s v="Z1F0017848"/>
    <s v="0105"/>
    <s v="FC"/>
    <s v="003004417-003004438"/>
    <s v=""/>
    <s v=""/>
    <s v=""/>
    <s v=""/>
    <n v="0"/>
    <s v=""/>
    <s v="VENTAS NO CONTRIBUYENTES"/>
    <s v=""/>
    <n v="46627443.282799996"/>
    <n v="0"/>
    <n v="32926292.641199995"/>
    <n v="0"/>
    <s v="-"/>
    <n v="0"/>
    <n v="11811336.760000002"/>
    <s v="16"/>
    <n v="1889813.8816000002"/>
    <n v="0"/>
    <s v="-"/>
    <n v="0"/>
    <n v="0"/>
    <s v="-"/>
    <n v="0"/>
  </r>
  <r>
    <s v="17"/>
    <x v="56"/>
    <x v="0"/>
    <s v="004"/>
    <s v="Z1B8050937"/>
    <s v="1451"/>
    <s v="FC"/>
    <s v="00144885-00144909"/>
    <s v=""/>
    <s v=""/>
    <s v=""/>
    <s v=""/>
    <n v="0"/>
    <s v=""/>
    <s v="VENTAS NO CONTRIBUYENTES"/>
    <m/>
    <n v="57506397.300799996"/>
    <n v="0"/>
    <n v="35641725.640000001"/>
    <n v="0"/>
    <s v="-"/>
    <n v="0"/>
    <n v="18848854.879999999"/>
    <s v="-"/>
    <n v="3015816.7807999998"/>
    <n v="0"/>
    <s v="-"/>
    <n v="0"/>
    <n v="0"/>
    <s v="-"/>
    <n v="0"/>
  </r>
  <r>
    <s v="18"/>
    <x v="56"/>
    <x v="1"/>
    <s v="004"/>
    <s v="Z1F0017963"/>
    <s v="0103"/>
    <s v="FC"/>
    <s v="004002124-004002128"/>
    <s v=""/>
    <s v=""/>
    <s v=""/>
    <s v=""/>
    <n v="0"/>
    <s v=""/>
    <s v="VENTAS NO CONTRIBUYENTES"/>
    <s v=""/>
    <n v="5505348.0228000004"/>
    <n v="0"/>
    <n v="2734296.3488000003"/>
    <n v="0"/>
    <s v="-"/>
    <n v="0"/>
    <n v="2388837.65"/>
    <s v="16"/>
    <n v="382214.02399999998"/>
    <n v="0"/>
    <s v="-"/>
    <n v="0"/>
    <n v="0"/>
    <s v="-"/>
    <n v="0"/>
  </r>
  <r>
    <s v="19"/>
    <x v="56"/>
    <x v="0"/>
    <s v="005"/>
    <s v="Z1B8050363"/>
    <s v="1604"/>
    <s v="FC"/>
    <s v="00155047-00155075"/>
    <s v=""/>
    <s v=""/>
    <s v=""/>
    <s v=""/>
    <n v="0"/>
    <s v=""/>
    <s v="VENTAS NO CONTRIBUYENTES"/>
    <m/>
    <n v="37665390.020800002"/>
    <n v="0"/>
    <n v="25010741.649999999"/>
    <n v="0"/>
    <s v="-"/>
    <n v="0"/>
    <n v="10909179.630000001"/>
    <s v="-"/>
    <n v="1745468.7408000003"/>
    <n v="0"/>
    <s v="-"/>
    <n v="0"/>
    <n v="0"/>
    <s v="-"/>
    <n v="0"/>
  </r>
  <r>
    <s v="20"/>
    <x v="56"/>
    <x v="1"/>
    <s v="005"/>
    <s v="Z1F0017998"/>
    <s v="0099"/>
    <s v="FC"/>
    <s v="005002740-005002787"/>
    <s v=""/>
    <s v=""/>
    <s v=""/>
    <s v=""/>
    <n v="0"/>
    <s v=""/>
    <s v="VENTAS NO CONTRIBUYENTES"/>
    <s v=""/>
    <n v="55889726.711400002"/>
    <n v="0"/>
    <n v="40513084.110600002"/>
    <n v="0"/>
    <s v="-"/>
    <n v="0"/>
    <n v="13255726.380000001"/>
    <s v="16"/>
    <n v="2120916.2208000002"/>
    <n v="0"/>
    <s v="-"/>
    <n v="0"/>
    <n v="0"/>
    <s v="-"/>
    <n v="0"/>
  </r>
  <r>
    <s v="21"/>
    <x v="56"/>
    <x v="1"/>
    <s v="005"/>
    <s v="Z1F0017998"/>
    <s v="0099"/>
    <s v="FC"/>
    <s v="00002789-00002792"/>
    <s v=""/>
    <s v=""/>
    <s v=""/>
    <s v=""/>
    <n v="0"/>
    <s v=""/>
    <s v="VENTAS NO CONTRIBUYENTES"/>
    <s v=""/>
    <n v="3188280.3951999997"/>
    <n v="0"/>
    <n v="1621999.9999999998"/>
    <n v="0"/>
    <s v="-"/>
    <n v="0"/>
    <n v="1350241.72"/>
    <s v="16"/>
    <n v="216038.6752"/>
    <n v="0"/>
    <s v="-"/>
    <n v="0"/>
    <n v="0"/>
    <s v="-"/>
    <n v="0"/>
  </r>
  <r>
    <s v="22"/>
    <x v="56"/>
    <x v="0"/>
    <s v="006"/>
    <s v="Z1B8044815"/>
    <s v="1512"/>
    <s v="FC"/>
    <s v="00134999-00135033"/>
    <s v=""/>
    <s v=""/>
    <s v=""/>
    <s v=""/>
    <n v="0"/>
    <s v=""/>
    <s v="VENTAS NO CONTRIBUYENTES"/>
    <m/>
    <n v="40245832.524799995"/>
    <n v="0"/>
    <n v="28723092.550000001"/>
    <n v="0"/>
    <s v="-"/>
    <n v="0"/>
    <n v="9933396.5299999993"/>
    <s v="-"/>
    <n v="1589343.4447999999"/>
    <n v="0"/>
    <s v="-"/>
    <n v="0"/>
    <n v="0"/>
    <s v="-"/>
    <n v="0"/>
  </r>
  <r>
    <s v="23"/>
    <x v="56"/>
    <x v="1"/>
    <s v="006"/>
    <s v="Z1F0017787"/>
    <s v="0078"/>
    <s v="FC"/>
    <s v="006000245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4"/>
    <x v="56"/>
    <x v="0"/>
    <s v="007"/>
    <s v="Z1B8050013"/>
    <s v="1570"/>
    <s v="FC"/>
    <s v="00162450-00162480"/>
    <s v=""/>
    <s v=""/>
    <s v=""/>
    <s v=""/>
    <n v="0"/>
    <s v=""/>
    <s v="VENTAS NO CONTRIBUYENTES"/>
    <m/>
    <n v="42737826.388799995"/>
    <n v="0"/>
    <n v="31652194.539999999"/>
    <n v="0"/>
    <s v="-"/>
    <n v="0"/>
    <n v="9556579.1799999997"/>
    <s v="-"/>
    <n v="1529052.6687999999"/>
    <n v="0"/>
    <s v="-"/>
    <n v="0"/>
    <n v="0"/>
    <s v="-"/>
    <n v="0"/>
  </r>
  <r>
    <s v="25"/>
    <x v="56"/>
    <x v="0"/>
    <s v="008"/>
    <s v="Z1B8050003"/>
    <s v="1526"/>
    <s v="FC"/>
    <s v="00161994-00162016"/>
    <s v=""/>
    <s v=""/>
    <s v=""/>
    <s v=""/>
    <n v="0"/>
    <s v=""/>
    <s v="VENTAS NO CONTRIBUYENTES"/>
    <m/>
    <n v="33459939.160400003"/>
    <n v="0"/>
    <n v="26469204.16"/>
    <n v="0"/>
    <s v="-"/>
    <n v="0"/>
    <n v="6026495.6900000004"/>
    <s v="-"/>
    <n v="964239.31040000007"/>
    <n v="0"/>
    <s v="-"/>
    <n v="0"/>
    <n v="0"/>
    <s v="-"/>
    <n v="0"/>
  </r>
  <r>
    <s v="26"/>
    <x v="56"/>
    <x v="0"/>
    <s v="009"/>
    <s v="Z1B8014458"/>
    <s v="1523"/>
    <s v="FC"/>
    <s v="00168274-00168293"/>
    <s v=""/>
    <s v=""/>
    <s v=""/>
    <s v=""/>
    <n v="0"/>
    <s v=""/>
    <s v="VENTAS NO CONTRIBUYENTES"/>
    <m/>
    <n v="25383714.656800002"/>
    <n v="0"/>
    <n v="15606407.890000001"/>
    <n v="0"/>
    <s v="-"/>
    <n v="0"/>
    <n v="8428712.7300000004"/>
    <s v="-"/>
    <n v="1348594.0368000001"/>
    <n v="0"/>
    <s v="-"/>
    <n v="0"/>
    <n v="0"/>
    <s v="-"/>
    <n v="0"/>
  </r>
  <r>
    <s v="27"/>
    <x v="56"/>
    <x v="0"/>
    <s v="010"/>
    <s v="Z1F0000341"/>
    <s v="1045"/>
    <s v="FC"/>
    <s v="00067925-00067959"/>
    <s v=""/>
    <s v=""/>
    <s v=""/>
    <s v=""/>
    <n v="0"/>
    <s v=""/>
    <s v="VENTAS NO CONTRIBUYENTES"/>
    <m/>
    <n v="45284985.877999999"/>
    <n v="0"/>
    <n v="30047657.34"/>
    <n v="0"/>
    <s v="-"/>
    <n v="0"/>
    <n v="13135628.050000001"/>
    <s v="-"/>
    <n v="2101700.4880000004"/>
    <n v="0"/>
    <s v="-"/>
    <n v="0"/>
    <n v="0"/>
    <s v="-"/>
    <n v="0"/>
  </r>
  <r>
    <s v="28"/>
    <x v="56"/>
    <x v="0"/>
    <s v="011"/>
    <s v="Z1F0004616"/>
    <s v="0426"/>
    <s v="FC"/>
    <s v="00063105-00063213"/>
    <s v=""/>
    <s v=""/>
    <s v=""/>
    <s v=""/>
    <n v="0"/>
    <s v=""/>
    <s v="VENTAS NO CONTRIBUYENTES"/>
    <s v=""/>
    <n v="42882258.447000012"/>
    <n v="0"/>
    <n v="40494139.813400008"/>
    <n v="0"/>
    <s v="-"/>
    <n v="0"/>
    <n v="2058722.96"/>
    <s v="-"/>
    <n v="329395.67359999998"/>
    <n v="0"/>
    <s v="-"/>
    <n v="0"/>
    <n v="0"/>
    <s v="-"/>
    <n v="0"/>
  </r>
  <r>
    <s v="29"/>
    <x v="56"/>
    <x v="0"/>
    <s v="011"/>
    <s v="Z1F0004616"/>
    <s v="0426"/>
    <s v="NC"/>
    <s v=""/>
    <s v="00000072"/>
    <s v=""/>
    <s v="00063148"/>
    <s v="7/9/2019"/>
    <n v="42580"/>
    <s v="VEN"/>
    <s v="VICTOR BRICEÑO"/>
    <s v="V15187224"/>
    <n v="-156860"/>
    <n v="0"/>
    <n v="-156860"/>
    <n v="0"/>
    <s v="-"/>
    <n v="0"/>
    <n v="0"/>
    <s v="-"/>
    <n v="0"/>
    <n v="0"/>
    <s v="-"/>
    <n v="0"/>
    <n v="0"/>
    <s v="-"/>
    <n v="0"/>
  </r>
  <r>
    <s v="30"/>
    <x v="56"/>
    <x v="0"/>
    <s v="012"/>
    <s v="Z1B8038506"/>
    <s v="1377"/>
    <s v="FC"/>
    <s v="00069789-00069801"/>
    <s v=""/>
    <s v=""/>
    <s v=""/>
    <s v=""/>
    <n v="0"/>
    <s v=""/>
    <s v="VENTAS NO CONTRIBUYENTES"/>
    <m/>
    <n v="4024972.4904"/>
    <n v="0"/>
    <n v="2406000"/>
    <n v="0"/>
    <s v="-"/>
    <n v="0"/>
    <n v="1395665.94"/>
    <s v="-"/>
    <n v="223306.55040000001"/>
    <n v="0"/>
    <s v="-"/>
    <n v="0"/>
    <n v="0"/>
    <s v="-"/>
    <n v="0"/>
  </r>
  <r>
    <s v="31"/>
    <x v="56"/>
    <x v="0"/>
    <s v="013"/>
    <s v="Z1B8050578"/>
    <s v="1335"/>
    <s v="FC"/>
    <s v="00129843-00129889"/>
    <s v=""/>
    <s v=""/>
    <s v=""/>
    <s v=""/>
    <n v="0"/>
    <s v=""/>
    <s v="VENTAS NO CONTRIBUYENTES"/>
    <s v=""/>
    <n v="20737930.663999997"/>
    <n v="0"/>
    <n v="19297210.663999997"/>
    <n v="0"/>
    <s v="-"/>
    <n v="0"/>
    <n v="1242000"/>
    <s v="-"/>
    <n v="198720"/>
    <n v="0"/>
    <s v="-"/>
    <n v="0"/>
    <n v="0"/>
    <s v="-"/>
    <n v="0"/>
  </r>
  <r>
    <s v="32"/>
    <x v="56"/>
    <x v="0"/>
    <s v="014"/>
    <s v="Z1F0000338"/>
    <s v="1215"/>
    <s v="FC"/>
    <s v="00048033-00048037"/>
    <s v=""/>
    <s v=""/>
    <s v=""/>
    <s v=""/>
    <n v="0"/>
    <s v=""/>
    <s v="VENTAS NO CONTRIBUYENTES"/>
    <m/>
    <n v="4419220"/>
    <n v="0"/>
    <n v="1644500"/>
    <n v="0"/>
    <s v="-"/>
    <n v="0"/>
    <n v="2392000"/>
    <s v="-"/>
    <n v="382720"/>
    <n v="0"/>
    <s v="-"/>
    <n v="0"/>
    <n v="0"/>
    <s v="-"/>
    <n v="0"/>
  </r>
  <r>
    <s v="33"/>
    <x v="56"/>
    <x v="0"/>
    <s v="015"/>
    <s v="Z1B8050356"/>
    <s v="1348"/>
    <s v="FC"/>
    <s v="00083437-00083446"/>
    <s v=""/>
    <s v=""/>
    <s v=""/>
    <s v=""/>
    <n v="0"/>
    <s v=""/>
    <s v="VENTAS NO CONTRIBUYENTES"/>
    <m/>
    <n v="47631284.566399999"/>
    <n v="0"/>
    <n v="34936622.68"/>
    <n v="0"/>
    <s v="-"/>
    <n v="0"/>
    <n v="10943674.039999999"/>
    <s v="-"/>
    <n v="1750987.8463999999"/>
    <n v="0"/>
    <s v="-"/>
    <n v="0"/>
    <n v="0"/>
    <s v="-"/>
    <n v="0"/>
  </r>
  <r>
    <s v="34"/>
    <x v="57"/>
    <x v="0"/>
    <s v="001"/>
    <s v="Z1F0000700"/>
    <s v="1192"/>
    <s v="FC"/>
    <s v="00095572-00097629"/>
    <s v=""/>
    <s v=""/>
    <s v=""/>
    <s v=""/>
    <n v="0"/>
    <s v=""/>
    <s v="VENTAS NO CONTRIBUYENTES"/>
    <s v=""/>
    <n v="56328364.737200007"/>
    <n v="0"/>
    <n v="49415329.170000002"/>
    <n v="0"/>
    <s v="-"/>
    <n v="0"/>
    <n v="5959513.4199999999"/>
    <s v="16"/>
    <n v="953522.14720000001"/>
    <n v="0"/>
    <s v="-"/>
    <n v="0"/>
    <n v="0"/>
    <s v="-"/>
    <n v="0"/>
  </r>
  <r>
    <s v="35"/>
    <x v="57"/>
    <x v="1"/>
    <s v="001"/>
    <s v="Z1F0017854"/>
    <s v="0106"/>
    <s v="FC"/>
    <s v="001005248-001005297"/>
    <s v=""/>
    <s v=""/>
    <s v=""/>
    <s v=""/>
    <n v="0"/>
    <s v=""/>
    <s v="VENTAS NO CONTRIBUYENTES"/>
    <s v=""/>
    <n v="46044512.430200003"/>
    <n v="0"/>
    <n v="33151593.899800003"/>
    <n v="0"/>
    <s v="-"/>
    <n v="0"/>
    <n v="11114584.939999999"/>
    <s v="16"/>
    <n v="1778333.5903999999"/>
    <n v="0"/>
    <s v="-"/>
    <n v="0"/>
    <n v="0"/>
    <s v="-"/>
    <n v="0"/>
  </r>
  <r>
    <s v="36"/>
    <x v="57"/>
    <x v="1"/>
    <s v="001"/>
    <s v="Z1F0017854"/>
    <s v="0106"/>
    <s v="FC"/>
    <s v="001005298"/>
    <s v=""/>
    <s v=""/>
    <s v=""/>
    <s v=""/>
    <n v="0"/>
    <s v=""/>
    <s v="FUNDAVIGEA"/>
    <s v="J298180811"/>
    <n v="692000"/>
    <n v="0"/>
    <n v="692000"/>
    <n v="0"/>
    <s v="-"/>
    <n v="0"/>
    <n v="0"/>
    <s v="-"/>
    <n v="0"/>
    <n v="0"/>
    <s v="-"/>
    <n v="0"/>
    <n v="0"/>
    <s v="-"/>
    <n v="0"/>
  </r>
  <r>
    <s v="37"/>
    <x v="57"/>
    <x v="1"/>
    <s v="001"/>
    <s v="Z1F0017854"/>
    <s v="0106"/>
    <s v="FC"/>
    <s v="001005299-001005303"/>
    <s v=""/>
    <s v=""/>
    <s v=""/>
    <s v=""/>
    <n v="0"/>
    <s v=""/>
    <s v="VENTAS NO CONTRIBUYENTES"/>
    <s v=""/>
    <n v="2010190"/>
    <n v="0"/>
    <n v="1474270"/>
    <n v="0"/>
    <s v="-"/>
    <n v="0"/>
    <n v="462000"/>
    <s v="16"/>
    <n v="73920"/>
    <n v="0"/>
    <s v="-"/>
    <n v="0"/>
    <n v="0"/>
    <s v="-"/>
    <n v="0"/>
  </r>
  <r>
    <s v="38"/>
    <x v="57"/>
    <x v="1"/>
    <s v="001"/>
    <s v="Z1F0017854"/>
    <s v="0106"/>
    <s v="FC"/>
    <s v="00005305-00005307"/>
    <s v=""/>
    <s v=""/>
    <s v=""/>
    <s v=""/>
    <n v="0"/>
    <s v=""/>
    <s v="VENTAS NO CONTRIBUYENTES"/>
    <s v=""/>
    <n v="8135985.2262000004"/>
    <n v="0"/>
    <n v="2047203.8757999996"/>
    <n v="0"/>
    <s v="-"/>
    <n v="0"/>
    <n v="5248949.4400000004"/>
    <s v="-"/>
    <n v="839831.91040000005"/>
    <n v="0"/>
    <s v="-"/>
    <n v="0"/>
    <n v="0"/>
    <s v="-"/>
    <n v="0"/>
  </r>
  <r>
    <s v="39"/>
    <x v="57"/>
    <x v="0"/>
    <s v="002"/>
    <s v="Z1B8050002"/>
    <s v="1527"/>
    <s v="FC"/>
    <s v="00152996-00153033"/>
    <s v=""/>
    <s v=""/>
    <s v=""/>
    <s v=""/>
    <n v="0"/>
    <s v=""/>
    <s v="VENTAS NO CONTRIBUYENTES"/>
    <m/>
    <n v="46233827.056000002"/>
    <n v="0"/>
    <n v="38402090.130000003"/>
    <n v="0"/>
    <s v="-"/>
    <n v="0"/>
    <n v="6751497.3499999996"/>
    <s v="16"/>
    <n v="1080239.5759999999"/>
    <n v="0"/>
    <s v="-"/>
    <n v="0"/>
    <n v="0"/>
    <s v="-"/>
    <n v="0"/>
  </r>
  <r>
    <s v="40"/>
    <x v="57"/>
    <x v="0"/>
    <s v="002"/>
    <s v="Z1B8050149"/>
    <s v="1455"/>
    <s v="FC"/>
    <s v="00189808-00189834"/>
    <s v=""/>
    <s v=""/>
    <s v=""/>
    <s v=""/>
    <n v="0"/>
    <s v=""/>
    <s v="VENTAS NO CONTRIBUYENTES"/>
    <m/>
    <n v="12339990.23"/>
    <n v="0"/>
    <n v="12339990.23"/>
    <n v="0"/>
    <s v="-"/>
    <n v="0"/>
    <n v="0"/>
    <s v="16"/>
    <n v="0"/>
    <n v="0"/>
    <s v="-"/>
    <n v="0"/>
    <n v="0"/>
    <s v="-"/>
    <n v="0"/>
  </r>
  <r>
    <s v="41"/>
    <x v="57"/>
    <x v="2"/>
    <s v="002"/>
    <s v="Z1F0008858"/>
    <s v="0553"/>
    <s v="FC"/>
    <s v="00079483-00079572"/>
    <s v=""/>
    <s v=""/>
    <s v=""/>
    <s v=""/>
    <n v="0"/>
    <s v=""/>
    <s v="VENTAS NO CONTRIBUYENTES"/>
    <s v=""/>
    <n v="42834755.995999999"/>
    <n v="0"/>
    <n v="40201555.995999999"/>
    <n v="0"/>
    <s v="-"/>
    <n v="0"/>
    <n v="2270000"/>
    <s v="-"/>
    <n v="363200"/>
    <n v="0"/>
    <s v="-"/>
    <n v="0"/>
    <n v="0"/>
    <s v="-"/>
    <n v="0"/>
  </r>
  <r>
    <s v="42"/>
    <x v="57"/>
    <x v="1"/>
    <s v="002"/>
    <s v="Z1F0017966"/>
    <s v="0107"/>
    <s v="FC"/>
    <s v="002002179-002002194"/>
    <s v=""/>
    <s v=""/>
    <s v=""/>
    <s v=""/>
    <n v="0"/>
    <s v=""/>
    <s v="VENTAS NO CONTRIBUYENTES"/>
    <s v=""/>
    <n v="44844868.330200002"/>
    <n v="0"/>
    <n v="35197350.529800005"/>
    <n v="0"/>
    <s v="-"/>
    <n v="0"/>
    <n v="8316825.6899999995"/>
    <s v="16"/>
    <n v="1330692.1103999999"/>
    <n v="0"/>
    <s v="-"/>
    <n v="0"/>
    <n v="0"/>
    <s v="-"/>
    <n v="0"/>
  </r>
  <r>
    <s v="43"/>
    <x v="57"/>
    <x v="1"/>
    <s v="002"/>
    <s v="Z1F0017966"/>
    <s v="0107"/>
    <s v="FC"/>
    <s v="002002195"/>
    <s v=""/>
    <s v=""/>
    <s v=""/>
    <s v=""/>
    <n v="0"/>
    <s v=""/>
    <s v="CORPORACION LENOTRE GOURMET C.A"/>
    <s v="J317391004"/>
    <n v="1562260.9638"/>
    <n v="0"/>
    <n v="1562260.9638"/>
    <n v="0"/>
    <s v="-"/>
    <n v="0"/>
    <n v="0"/>
    <s v="-"/>
    <n v="0"/>
    <n v="0"/>
    <s v="-"/>
    <n v="0"/>
    <n v="0"/>
    <s v="-"/>
    <n v="0"/>
  </r>
  <r>
    <s v="44"/>
    <x v="57"/>
    <x v="1"/>
    <s v="002"/>
    <s v="Z1F0017966"/>
    <s v="0107"/>
    <s v="FC"/>
    <s v="002002196-002002213"/>
    <s v=""/>
    <s v=""/>
    <s v=""/>
    <s v=""/>
    <n v="0"/>
    <s v=""/>
    <s v="VENTAS NO CONTRIBUYENTES"/>
    <s v=""/>
    <n v="22724424.077199999"/>
    <n v="0"/>
    <n v="14843261.3956"/>
    <n v="0"/>
    <s v="-"/>
    <n v="0"/>
    <n v="6794105.7599999998"/>
    <s v="-"/>
    <n v="1087056.9216"/>
    <n v="0"/>
    <s v="-"/>
    <n v="0"/>
    <n v="0"/>
    <s v="-"/>
    <n v="0"/>
  </r>
  <r>
    <s v="45"/>
    <x v="57"/>
    <x v="0"/>
    <s v="003"/>
    <s v="Z1B8051199"/>
    <s v="1614"/>
    <s v="FC"/>
    <s v="00174821-00174843"/>
    <s v=""/>
    <s v=""/>
    <s v=""/>
    <s v=""/>
    <n v="0"/>
    <s v=""/>
    <s v="VENTAS NO CONTRIBUYENTES"/>
    <m/>
    <n v="32065403.650000002"/>
    <n v="0"/>
    <n v="27673342.050000001"/>
    <n v="0"/>
    <s v="-"/>
    <n v="0"/>
    <n v="3786260"/>
    <s v="16"/>
    <n v="605801.6"/>
    <n v="0"/>
    <s v="-"/>
    <n v="0"/>
    <n v="0"/>
    <s v="-"/>
    <n v="0"/>
  </r>
  <r>
    <s v="46"/>
    <x v="57"/>
    <x v="2"/>
    <s v="003"/>
    <s v="Z1F0008965"/>
    <s v="0547"/>
    <s v="FC"/>
    <s v="00078401-00078545"/>
    <s v=""/>
    <s v=""/>
    <s v=""/>
    <s v=""/>
    <n v="0"/>
    <s v=""/>
    <s v="VENTAS NO CONTRIBUYENTES"/>
    <s v=""/>
    <n v="59768129.176600009"/>
    <n v="0"/>
    <n v="56942369.176600009"/>
    <n v="0"/>
    <s v="-"/>
    <n v="0"/>
    <n v="2436000"/>
    <s v="16"/>
    <n v="389760"/>
    <n v="0"/>
    <s v="-"/>
    <n v="0"/>
    <n v="0"/>
    <s v="-"/>
    <n v="0"/>
  </r>
  <r>
    <s v="47"/>
    <x v="57"/>
    <x v="1"/>
    <s v="003"/>
    <s v="Z1F0017848"/>
    <s v="0106"/>
    <s v="FC"/>
    <s v="003004439-003004510"/>
    <s v=""/>
    <s v=""/>
    <s v=""/>
    <s v=""/>
    <n v="0"/>
    <s v=""/>
    <s v="VENTAS NO CONTRIBUYENTES"/>
    <s v=""/>
    <n v="82947954.250799984"/>
    <n v="0"/>
    <n v="50877192.193599992"/>
    <n v="0"/>
    <s v="-"/>
    <n v="0"/>
    <n v="27647208.669999994"/>
    <s v="-"/>
    <n v="4423553.3871999988"/>
    <n v="0"/>
    <s v="-"/>
    <n v="0"/>
    <n v="0"/>
    <s v="-"/>
    <n v="0"/>
  </r>
  <r>
    <s v="48"/>
    <x v="57"/>
    <x v="0"/>
    <s v="004"/>
    <s v="Z1B8050937"/>
    <s v="1452"/>
    <s v="FC"/>
    <s v="00144910-00144948"/>
    <s v=""/>
    <s v=""/>
    <s v=""/>
    <s v=""/>
    <n v="0"/>
    <s v=""/>
    <s v="VENTAS NO CONTRIBUYENTES"/>
    <m/>
    <n v="65980240.657600001"/>
    <n v="0"/>
    <n v="47005168.460000001"/>
    <n v="0"/>
    <s v="-"/>
    <n v="0"/>
    <n v="16357820.859999999"/>
    <s v="16"/>
    <n v="2617251.3375999997"/>
    <n v="0"/>
    <s v="-"/>
    <n v="0"/>
    <n v="0"/>
    <s v="-"/>
    <n v="0"/>
  </r>
  <r>
    <s v="49"/>
    <x v="57"/>
    <x v="1"/>
    <s v="004"/>
    <s v="Z1F0017963"/>
    <s v="0104"/>
    <s v="FC"/>
    <s v="004002129-004002134"/>
    <s v=""/>
    <s v=""/>
    <s v=""/>
    <s v=""/>
    <n v="0"/>
    <s v=""/>
    <s v="VENTAS NO CONTRIBUYENTES"/>
    <s v=""/>
    <n v="8230031.8019999992"/>
    <n v="0"/>
    <n v="3683720.9999999991"/>
    <n v="0"/>
    <s v="-"/>
    <n v="0"/>
    <n v="3919233.45"/>
    <s v="16"/>
    <n v="627077.35200000007"/>
    <n v="0"/>
    <s v="-"/>
    <n v="0"/>
    <n v="0"/>
    <s v="-"/>
    <n v="0"/>
  </r>
  <r>
    <s v="50"/>
    <x v="57"/>
    <x v="0"/>
    <s v="005"/>
    <s v="Z1B8050363"/>
    <s v="1605"/>
    <s v="FC"/>
    <s v="00155076-00155117"/>
    <s v=""/>
    <s v=""/>
    <s v=""/>
    <s v=""/>
    <n v="0"/>
    <s v=""/>
    <s v="VENTAS NO CONTRIBUYENTES"/>
    <m/>
    <n v="64746868.886000007"/>
    <n v="0"/>
    <n v="50695032.740000002"/>
    <n v="0"/>
    <s v="-"/>
    <n v="0"/>
    <n v="12113651.85"/>
    <s v="16"/>
    <n v="1938184.2960000001"/>
    <n v="0"/>
    <s v="-"/>
    <n v="0"/>
    <n v="0"/>
    <s v="-"/>
    <n v="0"/>
  </r>
  <r>
    <s v="51"/>
    <x v="57"/>
    <x v="1"/>
    <s v="005"/>
    <s v="Z1F0017998"/>
    <s v="0100"/>
    <s v="FC"/>
    <s v="00002792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52"/>
    <x v="57"/>
    <x v="0"/>
    <s v="006"/>
    <s v="Z1B8044815"/>
    <s v="1513"/>
    <s v="FC"/>
    <s v="00135034-00135091"/>
    <s v=""/>
    <s v=""/>
    <s v=""/>
    <s v=""/>
    <n v="0"/>
    <s v=""/>
    <s v="VENTAS NO CONTRIBUYENTES"/>
    <m/>
    <n v="68815089.834800005"/>
    <n v="0"/>
    <n v="50302320.359999999"/>
    <n v="0"/>
    <s v="-"/>
    <n v="0"/>
    <n v="15959284.029999999"/>
    <s v="16"/>
    <n v="2553485.4448000002"/>
    <n v="0"/>
    <s v="-"/>
    <n v="0"/>
    <n v="0"/>
    <s v="-"/>
    <n v="0"/>
  </r>
  <r>
    <s v="53"/>
    <x v="57"/>
    <x v="1"/>
    <s v="006"/>
    <s v="Z1F0017787"/>
    <s v="0079"/>
    <s v="FC"/>
    <s v="00600024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4"/>
    <x v="57"/>
    <x v="0"/>
    <s v="007"/>
    <s v="Z1B8050013"/>
    <s v="1571"/>
    <s v="FC"/>
    <s v="00162481-00162507"/>
    <s v=""/>
    <s v=""/>
    <s v=""/>
    <s v=""/>
    <n v="0"/>
    <s v=""/>
    <s v="VENTAS NO CONTRIBUYENTES"/>
    <m/>
    <n v="48581628.9652"/>
    <n v="0"/>
    <n v="32000423.41"/>
    <n v="0"/>
    <s v="-"/>
    <n v="0"/>
    <n v="14294142.720000001"/>
    <s v="16"/>
    <n v="2287062.8352000001"/>
    <n v="0"/>
    <s v="-"/>
    <n v="0"/>
    <n v="0"/>
    <s v="-"/>
    <n v="0"/>
  </r>
  <r>
    <s v="55"/>
    <x v="57"/>
    <x v="0"/>
    <s v="008"/>
    <s v="Z1B8050003"/>
    <s v="1527"/>
    <s v="FC"/>
    <s v="00162016-00162070"/>
    <s v=""/>
    <s v=""/>
    <s v=""/>
    <s v=""/>
    <n v="0"/>
    <s v=""/>
    <s v="VENTAS NO CONTRIBUYENTES"/>
    <m/>
    <n v="46881841.685199998"/>
    <n v="0"/>
    <n v="38840661.689999998"/>
    <n v="0"/>
    <s v="-"/>
    <n v="0"/>
    <n v="6932051.7199999997"/>
    <s v="16"/>
    <n v="1109128.2752"/>
    <n v="0"/>
    <s v="-"/>
    <n v="0"/>
    <n v="0"/>
    <s v="-"/>
    <n v="0"/>
  </r>
  <r>
    <s v="56"/>
    <x v="57"/>
    <x v="0"/>
    <s v="009"/>
    <s v="Z1B8014458"/>
    <s v="1524"/>
    <s v="FC"/>
    <s v="00168294-00168313"/>
    <s v=""/>
    <s v=""/>
    <s v=""/>
    <s v=""/>
    <n v="0"/>
    <s v=""/>
    <s v="VENTAS NO CONTRIBUYENTES"/>
    <m/>
    <n v="44622787.980400003"/>
    <n v="0"/>
    <n v="26030912.41"/>
    <n v="0"/>
    <s v="-"/>
    <n v="0"/>
    <n v="16027478.939999999"/>
    <s v="16"/>
    <n v="2564396.6304000001"/>
    <n v="0"/>
    <s v="-"/>
    <n v="0"/>
    <n v="0"/>
    <s v="-"/>
    <n v="0"/>
  </r>
  <r>
    <s v="57"/>
    <x v="57"/>
    <x v="0"/>
    <s v="010"/>
    <s v="Z1F0000341"/>
    <s v="1046"/>
    <s v="FC"/>
    <s v="00067960-00067992"/>
    <s v=""/>
    <s v=""/>
    <s v=""/>
    <s v=""/>
    <n v="0"/>
    <s v=""/>
    <s v="VENTAS NO CONTRIBUYENTES"/>
    <m/>
    <n v="35862062.970799997"/>
    <n v="0"/>
    <n v="28646709.699999999"/>
    <n v="0"/>
    <s v="-"/>
    <n v="0"/>
    <n v="6220132.1299999999"/>
    <s v="16"/>
    <n v="995221.14080000005"/>
    <n v="0"/>
    <s v="-"/>
    <n v="0"/>
    <n v="0"/>
    <s v="-"/>
    <n v="0"/>
  </r>
  <r>
    <s v="58"/>
    <x v="57"/>
    <x v="0"/>
    <s v="011"/>
    <s v="Z1F0004616"/>
    <s v="0427"/>
    <s v="FC"/>
    <s v="00063214-00063310"/>
    <s v=""/>
    <s v=""/>
    <s v=""/>
    <s v=""/>
    <n v="0"/>
    <s v=""/>
    <s v="VENTAS NO CONTRIBUYENTES"/>
    <s v=""/>
    <n v="40286612.920000009"/>
    <n v="0"/>
    <n v="38947972.920000009"/>
    <n v="0"/>
    <s v="-"/>
    <n v="0"/>
    <n v="1154000"/>
    <s v="-"/>
    <n v="184640"/>
    <n v="0"/>
    <s v="-"/>
    <n v="0"/>
    <n v="0"/>
    <s v="-"/>
    <n v="0"/>
  </r>
  <r>
    <s v="59"/>
    <x v="57"/>
    <x v="0"/>
    <s v="012"/>
    <s v="Z1B8038506"/>
    <s v="1378"/>
    <s v="FC"/>
    <s v="00069802-00069812"/>
    <s v=""/>
    <s v=""/>
    <s v=""/>
    <s v=""/>
    <n v="0"/>
    <s v=""/>
    <s v="VENTAS NO CONTRIBUYENTES"/>
    <m/>
    <n v="3302682.6015999997"/>
    <n v="0"/>
    <n v="876000"/>
    <n v="0"/>
    <s v="-"/>
    <n v="0"/>
    <n v="2091967.76"/>
    <s v="16"/>
    <n v="334714.84159999999"/>
    <n v="0"/>
    <s v="-"/>
    <n v="0"/>
    <n v="0"/>
    <s v="-"/>
    <n v="0"/>
  </r>
  <r>
    <s v="60"/>
    <x v="57"/>
    <x v="0"/>
    <s v="013"/>
    <s v="Z1B8050578"/>
    <s v="1336"/>
    <s v="FC"/>
    <s v="00129890-00129908"/>
    <s v=""/>
    <s v=""/>
    <s v=""/>
    <s v=""/>
    <n v="0"/>
    <s v=""/>
    <s v="VENTAS NO CONTRIBUYENTES"/>
    <s v=""/>
    <n v="8452607.9600000009"/>
    <n v="0"/>
    <n v="6928367.9600000009"/>
    <n v="0"/>
    <s v="-"/>
    <n v="0"/>
    <n v="1314000"/>
    <s v="-"/>
    <n v="210240"/>
    <n v="0"/>
    <s v="-"/>
    <n v="0"/>
    <n v="0"/>
    <s v="-"/>
    <n v="0"/>
  </r>
  <r>
    <s v="61"/>
    <x v="57"/>
    <x v="0"/>
    <s v="014"/>
    <s v="Z1F0000338"/>
    <s v="1216"/>
    <s v="FC"/>
    <s v="00048038-00048039"/>
    <s v=""/>
    <s v=""/>
    <s v=""/>
    <s v=""/>
    <n v="0"/>
    <s v=""/>
    <s v="VENTAS NO CONTRIBUYENTES"/>
    <m/>
    <n v="492169.63"/>
    <n v="0"/>
    <n v="492169.63"/>
    <n v="0"/>
    <s v="-"/>
    <n v="0"/>
    <n v="0"/>
    <s v="16"/>
    <n v="0"/>
    <n v="0"/>
    <s v="-"/>
    <n v="0"/>
    <n v="0"/>
    <s v="-"/>
    <n v="0"/>
  </r>
  <r>
    <s v="62"/>
    <x v="57"/>
    <x v="0"/>
    <s v="015"/>
    <s v="Z1B8050356"/>
    <s v="1349"/>
    <s v="FC"/>
    <s v="00083447-00083461"/>
    <s v=""/>
    <s v=""/>
    <s v=""/>
    <s v=""/>
    <n v="0"/>
    <s v=""/>
    <s v="VENTAS NO CONTRIBUYENTES"/>
    <m/>
    <n v="32807932.382399999"/>
    <n v="0"/>
    <n v="24940270.5"/>
    <n v="0"/>
    <s v="-"/>
    <n v="0"/>
    <n v="6782467.1399999997"/>
    <s v="16"/>
    <n v="1085194.7423999999"/>
    <n v="0"/>
    <s v="-"/>
    <n v="0"/>
    <n v="0"/>
    <s v="-"/>
    <n v="0"/>
  </r>
  <r>
    <s v="63"/>
    <x v="58"/>
    <x v="0"/>
    <s v="001"/>
    <s v="Z1F0000700"/>
    <s v="1193"/>
    <s v="FC"/>
    <s v="00097630-00097686"/>
    <s v=""/>
    <s v=""/>
    <s v=""/>
    <s v=""/>
    <n v="0"/>
    <s v=""/>
    <s v="VENTAS NO CONTRIBUYENTES"/>
    <s v=""/>
    <n v="62127952.029199995"/>
    <n v="0"/>
    <n v="53581619.119999997"/>
    <n v="0"/>
    <s v="-"/>
    <n v="0"/>
    <n v="7367528.3700000001"/>
    <s v="-"/>
    <n v="1178804.5392"/>
    <n v="0"/>
    <s v="-"/>
    <n v="0"/>
    <n v="0"/>
    <s v="-"/>
    <n v="0"/>
  </r>
  <r>
    <s v="64"/>
    <x v="58"/>
    <x v="1"/>
    <s v="001"/>
    <s v="Z1F0017854"/>
    <s v="0107"/>
    <s v="FC"/>
    <s v="001005307-001005352"/>
    <s v=""/>
    <s v=""/>
    <s v=""/>
    <s v=""/>
    <n v="0"/>
    <s v=""/>
    <s v="VENTAS NO CONTRIBUYENTES"/>
    <s v=""/>
    <n v="45798827.081799999"/>
    <n v="0"/>
    <n v="31244824.975400001"/>
    <n v="0"/>
    <s v="-"/>
    <n v="0"/>
    <n v="12546553.540000001"/>
    <s v="-"/>
    <n v="2007448.5664000001"/>
    <n v="0"/>
    <s v="-"/>
    <n v="0"/>
    <n v="0"/>
    <s v="-"/>
    <n v="0"/>
  </r>
  <r>
    <s v="65"/>
    <x v="58"/>
    <x v="1"/>
    <s v="001"/>
    <s v="Z1F0017854"/>
    <s v="0107"/>
    <s v="FC"/>
    <s v="00005354"/>
    <s v=""/>
    <s v=""/>
    <s v=""/>
    <s v=""/>
    <n v="0"/>
    <s v=""/>
    <s v="EDER LANDA"/>
    <s v=" V13585998"/>
    <n v="1133340.27"/>
    <n v="0"/>
    <n v="1017340.27"/>
    <n v="0"/>
    <s v="-"/>
    <n v="0"/>
    <n v="100000"/>
    <s v="16"/>
    <n v="16000"/>
    <n v="0"/>
    <s v="-"/>
    <n v="0"/>
    <n v="0"/>
    <s v="-"/>
    <n v="0"/>
  </r>
  <r>
    <s v="66"/>
    <x v="58"/>
    <x v="0"/>
    <s v="002"/>
    <s v="Z1B8050002"/>
    <s v="1528"/>
    <s v="FC"/>
    <s v="00153034-00153045"/>
    <s v=""/>
    <s v=""/>
    <s v=""/>
    <s v=""/>
    <n v="0"/>
    <s v=""/>
    <s v="VENTAS NO CONTRIBUYENTES"/>
    <m/>
    <n v="10522078.460000001"/>
    <n v="0"/>
    <n v="8088398.46"/>
    <n v="0"/>
    <s v="-"/>
    <n v="0"/>
    <n v="2098000"/>
    <s v="-"/>
    <n v="335680"/>
    <n v="0"/>
    <s v="-"/>
    <n v="0"/>
    <n v="0"/>
    <s v="-"/>
    <n v="0"/>
  </r>
  <r>
    <s v="67"/>
    <x v="58"/>
    <x v="0"/>
    <s v="002"/>
    <s v="Z1B8050149"/>
    <s v="1456"/>
    <s v="FC"/>
    <s v="00189835-00189862"/>
    <s v=""/>
    <s v=""/>
    <s v=""/>
    <s v=""/>
    <n v="0"/>
    <s v=""/>
    <s v="VENTAS NO CONTRIBUYENTES"/>
    <m/>
    <n v="10765793.49"/>
    <n v="0"/>
    <n v="10765793.49"/>
    <n v="0"/>
    <s v="-"/>
    <n v="0"/>
    <n v="0"/>
    <s v="-"/>
    <n v="0"/>
    <n v="0"/>
    <s v="-"/>
    <n v="0"/>
    <n v="0"/>
    <s v="-"/>
    <n v="0"/>
  </r>
  <r>
    <s v="68"/>
    <x v="58"/>
    <x v="2"/>
    <s v="002"/>
    <s v="Z1F0008858"/>
    <s v="0554"/>
    <s v="FC"/>
    <s v="00079573"/>
    <s v=""/>
    <s v=""/>
    <s v=""/>
    <s v=""/>
    <n v="0"/>
    <s v=""/>
    <s v="ZAPATA MANUEL"/>
    <s v="V1403534"/>
    <n v="125797.461"/>
    <n v="0"/>
    <n v="125797.461"/>
    <n v="0"/>
    <s v="-"/>
    <n v="0"/>
    <n v="0"/>
    <s v="-"/>
    <n v="0"/>
    <n v="0"/>
    <s v="-"/>
    <n v="0"/>
    <n v="0"/>
    <s v="-"/>
    <n v="0"/>
  </r>
  <r>
    <s v="69"/>
    <x v="58"/>
    <x v="2"/>
    <s v="002"/>
    <s v="Z1F0008858"/>
    <s v="0554"/>
    <s v="FC"/>
    <s v="00079573-00079584"/>
    <s v=""/>
    <s v=""/>
    <s v=""/>
    <s v=""/>
    <n v="0"/>
    <s v=""/>
    <s v="VENTAS NO CONTRIBUYENTES"/>
    <s v=""/>
    <n v="8929493.8000000007"/>
    <n v="0"/>
    <n v="7298997.8000000007"/>
    <n v="0"/>
    <s v="-"/>
    <n v="0"/>
    <n v="1405600"/>
    <s v="16"/>
    <n v="224896"/>
    <n v="0"/>
    <s v="-"/>
    <n v="0"/>
    <n v="0"/>
    <s v="-"/>
    <n v="0"/>
  </r>
  <r>
    <s v="70"/>
    <x v="58"/>
    <x v="2"/>
    <s v="002"/>
    <s v="Z1F0008858"/>
    <s v="0554"/>
    <s v="FC"/>
    <s v="00079585"/>
    <s v=""/>
    <s v=""/>
    <s v=""/>
    <s v=""/>
    <n v="0"/>
    <s v=""/>
    <s v="METALURGIA LOS PARRAS"/>
    <s v="J402612028"/>
    <n v="370384.82"/>
    <n v="0"/>
    <n v="370384.82"/>
    <n v="0"/>
    <s v="-"/>
    <n v="0"/>
    <n v="0"/>
    <s v="-"/>
    <n v="0"/>
    <n v="0"/>
    <s v="-"/>
    <n v="0"/>
    <n v="0"/>
    <s v="-"/>
    <n v="0"/>
  </r>
  <r>
    <s v="71"/>
    <x v="58"/>
    <x v="2"/>
    <s v="002"/>
    <s v="Z1F0008858"/>
    <s v="0554"/>
    <s v="FC"/>
    <s v="00079586-00079653"/>
    <s v=""/>
    <s v=""/>
    <s v=""/>
    <s v=""/>
    <n v="0"/>
    <s v=""/>
    <s v="VENTAS NO CONTRIBUYENTES"/>
    <s v=""/>
    <n v="29025362.654600002"/>
    <n v="0"/>
    <n v="27351714.654600002"/>
    <n v="0"/>
    <s v="-"/>
    <n v="0"/>
    <n v="1442800"/>
    <s v="-"/>
    <n v="230848"/>
    <n v="0"/>
    <s v="-"/>
    <n v="0"/>
    <n v="0"/>
    <s v="-"/>
    <n v="0"/>
  </r>
  <r>
    <s v="72"/>
    <x v="58"/>
    <x v="2"/>
    <s v="002"/>
    <s v="Z1F0008858"/>
    <s v="0554"/>
    <s v="FC"/>
    <s v="00079654"/>
    <s v=""/>
    <s v=""/>
    <s v=""/>
    <s v=""/>
    <n v="0"/>
    <s v=""/>
    <s v="CARMEN DEDESMA"/>
    <s v="V131504143"/>
    <n v="290000"/>
    <n v="0"/>
    <n v="290000"/>
    <n v="0"/>
    <s v="-"/>
    <n v="0"/>
    <n v="0"/>
    <s v="-"/>
    <n v="0"/>
    <n v="0"/>
    <s v="-"/>
    <n v="0"/>
    <n v="0"/>
    <s v="-"/>
    <n v="0"/>
  </r>
  <r>
    <s v="73"/>
    <x v="58"/>
    <x v="2"/>
    <s v="002"/>
    <s v="Z1F0008858"/>
    <s v="0554"/>
    <s v="FC"/>
    <s v="00079655-00079661"/>
    <s v=""/>
    <s v=""/>
    <s v=""/>
    <s v=""/>
    <n v="0"/>
    <s v=""/>
    <s v="VENTAS NO CONTRIBUYENTES"/>
    <s v=""/>
    <n v="2810221.5410000002"/>
    <n v="0"/>
    <n v="2810221.5410000002"/>
    <n v="0"/>
    <s v="-"/>
    <n v="0"/>
    <n v="0"/>
    <s v="-"/>
    <n v="0"/>
    <n v="0"/>
    <s v="-"/>
    <n v="0"/>
    <n v="0"/>
    <s v="-"/>
    <n v="0"/>
  </r>
  <r>
    <s v="74"/>
    <x v="58"/>
    <x v="2"/>
    <s v="002"/>
    <s v="Z1F0008858"/>
    <s v="0554"/>
    <s v="FC"/>
    <s v="00079663-00079665"/>
    <s v=""/>
    <s v=""/>
    <s v=""/>
    <s v=""/>
    <n v="0"/>
    <s v=""/>
    <s v="VENTAS NO CONTRIBUYENTES"/>
    <s v=""/>
    <n v="4178413.9"/>
    <n v="0"/>
    <n v="3521853.9"/>
    <n v="0"/>
    <s v="-"/>
    <n v="0"/>
    <n v="566000"/>
    <s v="-"/>
    <n v="90560"/>
    <n v="0"/>
    <s v="-"/>
    <n v="0"/>
    <n v="0"/>
    <s v="-"/>
    <n v="0"/>
  </r>
  <r>
    <s v="75"/>
    <x v="58"/>
    <x v="1"/>
    <s v="002"/>
    <s v="Z1F0017966"/>
    <s v="0108"/>
    <s v="FC"/>
    <s v="002002213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76"/>
    <x v="58"/>
    <x v="0"/>
    <s v="003"/>
    <s v="Z1B8051199"/>
    <s v="1615"/>
    <s v="FC"/>
    <s v="00174844-00174891"/>
    <s v=""/>
    <s v=""/>
    <s v=""/>
    <s v=""/>
    <n v="0"/>
    <s v=""/>
    <s v="VENTAS NO CONTRIBUYENTES"/>
    <m/>
    <n v="59819900.809999995"/>
    <n v="0"/>
    <n v="47511258.317999996"/>
    <n v="0"/>
    <s v="-"/>
    <n v="0"/>
    <n v="10610898.699999999"/>
    <s v="-"/>
    <n v="1697743.7919999999"/>
    <n v="0"/>
    <s v="-"/>
    <n v="0"/>
    <n v="0"/>
    <s v="-"/>
    <n v="0"/>
  </r>
  <r>
    <s v="77"/>
    <x v="58"/>
    <x v="2"/>
    <s v="003"/>
    <s v="Z1F0008965"/>
    <s v="0548"/>
    <s v="FC"/>
    <s v="00078546-00078623"/>
    <s v=""/>
    <s v=""/>
    <s v=""/>
    <s v=""/>
    <n v="0"/>
    <s v=""/>
    <s v="VENTAS NO CONTRIBUYENTES"/>
    <s v=""/>
    <n v="29141791.476799998"/>
    <n v="0"/>
    <n v="26800911.476799998"/>
    <n v="0"/>
    <s v="-"/>
    <n v="0"/>
    <n v="2018000"/>
    <s v="-"/>
    <n v="322880"/>
    <n v="0"/>
    <s v="-"/>
    <n v="0"/>
    <n v="0"/>
    <s v="-"/>
    <n v="0"/>
  </r>
  <r>
    <s v="78"/>
    <x v="58"/>
    <x v="1"/>
    <s v="003"/>
    <s v="Z1F0017848"/>
    <s v="0107"/>
    <s v="FC"/>
    <s v="003004511-003004538"/>
    <s v=""/>
    <s v=""/>
    <s v=""/>
    <s v=""/>
    <n v="0"/>
    <s v=""/>
    <s v="VENTAS NO CONTRIBUYENTES"/>
    <s v=""/>
    <n v="44505574.759800002"/>
    <n v="0"/>
    <n v="35342716.385399997"/>
    <n v="0"/>
    <s v="-"/>
    <n v="0"/>
    <n v="7899015.8399999999"/>
    <s v="16"/>
    <n v="1263842.5344"/>
    <n v="0"/>
    <s v="-"/>
    <n v="0"/>
    <n v="0"/>
    <s v="-"/>
    <n v="0"/>
  </r>
  <r>
    <s v="79"/>
    <x v="58"/>
    <x v="1"/>
    <s v="003"/>
    <s v="Z1F0017848"/>
    <s v="0107"/>
    <s v="FC"/>
    <s v="003004539"/>
    <s v=""/>
    <s v=""/>
    <s v=""/>
    <s v=""/>
    <n v="0"/>
    <s v=""/>
    <s v="GUIFEL CAFE"/>
    <s v="J406087882"/>
    <n v="1639491"/>
    <n v="0"/>
    <n v="1180131"/>
    <n v="396000"/>
    <s v="16"/>
    <n v="63360"/>
    <n v="0"/>
    <s v="-"/>
    <n v="0"/>
    <n v="0"/>
    <s v="-"/>
    <n v="0"/>
    <n v="0"/>
    <s v="-"/>
    <n v="0"/>
  </r>
  <r>
    <s v="80"/>
    <x v="58"/>
    <x v="1"/>
    <s v="003"/>
    <s v="Z1F0017848"/>
    <s v="0107"/>
    <s v="FC"/>
    <s v="003004540-003004556"/>
    <s v=""/>
    <s v=""/>
    <s v=""/>
    <s v=""/>
    <n v="0"/>
    <s v=""/>
    <s v="VENTAS NO CONTRIBUYENTES"/>
    <s v=""/>
    <n v="17174866.210000001"/>
    <n v="0"/>
    <n v="13094311.010000002"/>
    <n v="0"/>
    <s v="-"/>
    <n v="0"/>
    <n v="3517720"/>
    <s v="16"/>
    <n v="562835.20000000007"/>
    <n v="0"/>
    <s v="-"/>
    <n v="0"/>
    <n v="0"/>
    <s v="-"/>
    <n v="0"/>
  </r>
  <r>
    <s v="81"/>
    <x v="58"/>
    <x v="0"/>
    <s v="004"/>
    <s v="Z1B8050937"/>
    <s v="1453"/>
    <s v="FC"/>
    <s v="00144949-00144989"/>
    <s v=""/>
    <s v=""/>
    <s v=""/>
    <s v=""/>
    <n v="0"/>
    <s v=""/>
    <s v="VENTAS NO CONTRIBUYENTES"/>
    <m/>
    <n v="67680835.574000001"/>
    <n v="0"/>
    <n v="45860248.240000002"/>
    <n v="0"/>
    <s v="-"/>
    <n v="0"/>
    <n v="18810851.149999999"/>
    <s v="-"/>
    <n v="3009736.1839999999"/>
    <n v="0"/>
    <s v="-"/>
    <n v="0"/>
    <n v="0"/>
    <s v="-"/>
    <n v="0"/>
  </r>
  <r>
    <s v="82"/>
    <x v="58"/>
    <x v="1"/>
    <s v="004"/>
    <s v="Z1F0017963"/>
    <s v="0105"/>
    <s v="FC"/>
    <s v="004002135-004002139"/>
    <s v=""/>
    <s v=""/>
    <s v=""/>
    <s v=""/>
    <n v="0"/>
    <s v=""/>
    <s v="VENTAS NO CONTRIBUYENTES"/>
    <s v=""/>
    <n v="1306671.8162"/>
    <n v="0"/>
    <n v="916352.61499999999"/>
    <n v="0"/>
    <s v="-"/>
    <n v="0"/>
    <n v="336482.07"/>
    <s v="16"/>
    <n v="53837.131200000003"/>
    <n v="0"/>
    <s v="-"/>
    <n v="0"/>
    <n v="0"/>
    <s v="-"/>
    <n v="0"/>
  </r>
  <r>
    <s v="83"/>
    <x v="58"/>
    <x v="0"/>
    <s v="005"/>
    <s v="Z1B8050363"/>
    <s v="1606"/>
    <s v="FC"/>
    <s v="00155118-00155153"/>
    <s v=""/>
    <s v=""/>
    <s v=""/>
    <s v=""/>
    <n v="0"/>
    <s v=""/>
    <s v="VENTAS NO CONTRIBUYENTES"/>
    <m/>
    <n v="78232900.112399995"/>
    <n v="0"/>
    <n v="59798529.109999999"/>
    <n v="0"/>
    <s v="-"/>
    <n v="0"/>
    <n v="15891699.140000001"/>
    <s v="-"/>
    <n v="2542671.8624"/>
    <n v="0"/>
    <s v="-"/>
    <n v="0"/>
    <n v="0"/>
    <s v="-"/>
    <n v="0"/>
  </r>
  <r>
    <s v="84"/>
    <x v="58"/>
    <x v="1"/>
    <s v="005"/>
    <s v="Z1F0017998"/>
    <s v="0101"/>
    <s v="FC"/>
    <s v="005002792-005002841"/>
    <s v=""/>
    <s v=""/>
    <s v=""/>
    <s v=""/>
    <n v="0"/>
    <s v=""/>
    <s v="VENTAS NO CONTRIBUYENTES"/>
    <s v=""/>
    <n v="58158262.656599991"/>
    <n v="0"/>
    <n v="41193137.144599989"/>
    <n v="0"/>
    <s v="-"/>
    <n v="0"/>
    <n v="14625108.199999999"/>
    <s v="-"/>
    <n v="2340017.3119999999"/>
    <n v="0"/>
    <s v="-"/>
    <n v="0"/>
    <n v="0"/>
    <s v="-"/>
    <n v="0"/>
  </r>
  <r>
    <s v="85"/>
    <x v="58"/>
    <x v="0"/>
    <s v="006"/>
    <s v="Z1B8044815"/>
    <s v="1514"/>
    <s v="FC"/>
    <s v="00135092-00135128"/>
    <s v=""/>
    <s v=""/>
    <s v=""/>
    <s v=""/>
    <n v="0"/>
    <s v=""/>
    <s v="VENTAS NO CONTRIBUYENTES"/>
    <m/>
    <n v="72692235.699600011"/>
    <n v="0"/>
    <n v="44761364.420000002"/>
    <n v="0"/>
    <s v="-"/>
    <n v="0"/>
    <n v="24078337.309999999"/>
    <s v="-"/>
    <n v="3852533.9696"/>
    <n v="0"/>
    <s v="-"/>
    <n v="0"/>
    <n v="0"/>
    <s v="-"/>
    <n v="0"/>
  </r>
  <r>
    <s v="86"/>
    <x v="58"/>
    <x v="1"/>
    <s v="006"/>
    <s v="Z1F0017787"/>
    <s v="0080"/>
    <s v="FC"/>
    <s v="006000245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87"/>
    <x v="58"/>
    <x v="0"/>
    <s v="007"/>
    <s v="Z1B8050013"/>
    <s v="1572"/>
    <s v="FC"/>
    <s v="00162508-00162554"/>
    <s v=""/>
    <s v=""/>
    <s v=""/>
    <s v=""/>
    <n v="0"/>
    <s v=""/>
    <s v="VENTAS NO CONTRIBUYENTES"/>
    <m/>
    <n v="90158079.825199991"/>
    <n v="0"/>
    <n v="73586473.269999996"/>
    <n v="0"/>
    <s v="-"/>
    <n v="0"/>
    <n v="14285867.720000001"/>
    <s v="-"/>
    <n v="2285738.8352000001"/>
    <n v="0"/>
    <s v="-"/>
    <n v="0"/>
    <n v="0"/>
    <s v="-"/>
    <n v="0"/>
  </r>
  <r>
    <s v="88"/>
    <x v="58"/>
    <x v="0"/>
    <s v="008"/>
    <s v="Z1B8050003"/>
    <s v="1528"/>
    <s v="FC"/>
    <s v="00162071-00162110"/>
    <s v=""/>
    <s v=""/>
    <s v=""/>
    <s v=""/>
    <n v="0"/>
    <s v=""/>
    <s v="VENTAS NO CONTRIBUYENTES"/>
    <m/>
    <n v="71658802.377200007"/>
    <n v="0"/>
    <n v="59495400.329999998"/>
    <n v="0"/>
    <s v="-"/>
    <n v="0"/>
    <n v="10485691.42"/>
    <s v="-"/>
    <n v="1677710.6272"/>
    <n v="0"/>
    <s v="-"/>
    <n v="0"/>
    <n v="0"/>
    <s v="-"/>
    <n v="0"/>
  </r>
  <r>
    <s v="89"/>
    <x v="58"/>
    <x v="0"/>
    <s v="009"/>
    <s v="Z1B8014458"/>
    <s v="1525"/>
    <s v="FC"/>
    <s v="00168314-00168332"/>
    <s v=""/>
    <s v=""/>
    <s v=""/>
    <s v=""/>
    <n v="0"/>
    <s v=""/>
    <s v="VENTAS NO CONTRIBUYENTES"/>
    <m/>
    <n v="41817561.600000001"/>
    <n v="0"/>
    <n v="29998084.09"/>
    <n v="0"/>
    <s v="-"/>
    <n v="0"/>
    <n v="10189204.75"/>
    <s v="-"/>
    <n v="1630272.76"/>
    <n v="0"/>
    <s v="-"/>
    <n v="0"/>
    <n v="0"/>
    <s v="-"/>
    <n v="0"/>
  </r>
  <r>
    <s v="90"/>
    <x v="58"/>
    <x v="0"/>
    <s v="010"/>
    <s v="Z1F0000341"/>
    <s v="1047"/>
    <s v="FC"/>
    <s v="00067993-00068014"/>
    <s v=""/>
    <s v=""/>
    <s v=""/>
    <s v=""/>
    <n v="0"/>
    <s v=""/>
    <s v="VENTAS NO CONTRIBUYENTES"/>
    <m/>
    <n v="24080098.003199998"/>
    <n v="0"/>
    <n v="17655087.66"/>
    <n v="0"/>
    <s v="-"/>
    <n v="0"/>
    <n v="5538802.0199999996"/>
    <s v="-"/>
    <n v="886208.32319999998"/>
    <n v="0"/>
    <s v="-"/>
    <n v="0"/>
    <n v="0"/>
    <s v="-"/>
    <n v="0"/>
  </r>
  <r>
    <s v="91"/>
    <x v="58"/>
    <x v="0"/>
    <s v="011"/>
    <s v="Z1F0004616"/>
    <s v="0428"/>
    <s v="FC"/>
    <s v="00063311-00063401"/>
    <s v=""/>
    <s v=""/>
    <s v=""/>
    <s v=""/>
    <n v="0"/>
    <s v=""/>
    <s v="VENTAS NO CONTRIBUYENTES"/>
    <s v=""/>
    <n v="37622300.321800001"/>
    <n v="0"/>
    <n v="31002005.312599998"/>
    <n v="0"/>
    <s v="-"/>
    <n v="0"/>
    <n v="5707150.8700000001"/>
    <s v="-"/>
    <n v="913144.13920000009"/>
    <n v="0"/>
    <s v="-"/>
    <n v="0"/>
    <n v="0"/>
    <s v="-"/>
    <n v="0"/>
  </r>
  <r>
    <s v="92"/>
    <x v="58"/>
    <x v="0"/>
    <s v="011"/>
    <s v="Z1F0004616"/>
    <s v="0428"/>
    <s v="NC"/>
    <s v=""/>
    <s v="00000073"/>
    <s v=""/>
    <s v="00063275"/>
    <s v="8/9/2019"/>
    <n v="25523.35"/>
    <s v="VEN"/>
    <s v="YASIN MONTILLA"/>
    <s v="V14384199 "/>
    <n v="-108000"/>
    <n v="0"/>
    <n v="-108000"/>
    <n v="0"/>
    <s v="-"/>
    <n v="0"/>
    <n v="0"/>
    <s v="-"/>
    <n v="0"/>
    <n v="0"/>
    <s v="-"/>
    <n v="0"/>
    <n v="0"/>
    <s v="-"/>
    <n v="0"/>
  </r>
  <r>
    <s v="93"/>
    <x v="58"/>
    <x v="0"/>
    <s v="012"/>
    <s v="Z1B8038506"/>
    <s v="1379"/>
    <s v="FC"/>
    <s v="00069812"/>
    <s v=""/>
    <s v=""/>
    <s v=""/>
    <s v=""/>
    <n v="0"/>
    <s v=""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94"/>
    <x v="58"/>
    <x v="0"/>
    <s v="013"/>
    <s v="Z1B8050578"/>
    <s v="1337"/>
    <s v="FC"/>
    <s v="00129909-00129976"/>
    <s v=""/>
    <s v=""/>
    <s v=""/>
    <s v=""/>
    <n v="0"/>
    <s v=""/>
    <s v="VENTAS NO CONTRIBUYENTES"/>
    <s v=""/>
    <n v="28367558.088999998"/>
    <n v="0"/>
    <n v="26803878.088999998"/>
    <n v="0"/>
    <s v="-"/>
    <n v="0"/>
    <n v="1348000"/>
    <s v="16"/>
    <n v="215680"/>
    <n v="0"/>
    <s v="-"/>
    <n v="0"/>
    <n v="0"/>
    <s v="-"/>
    <n v="0"/>
  </r>
  <r>
    <s v="95"/>
    <x v="58"/>
    <x v="0"/>
    <s v="014"/>
    <s v="Z1F0000338"/>
    <s v="1217"/>
    <s v="FC"/>
    <s v="00048040-00048047"/>
    <s v=""/>
    <s v=""/>
    <s v=""/>
    <s v=""/>
    <n v="0"/>
    <s v=""/>
    <s v="VENTAS NO CONTRIBUYENTES"/>
    <m/>
    <n v="2790809.63"/>
    <n v="0"/>
    <n v="1220169.6299999999"/>
    <n v="0"/>
    <s v="-"/>
    <n v="0"/>
    <n v="1354000"/>
    <s v="-"/>
    <n v="216640"/>
    <n v="0"/>
    <s v="-"/>
    <n v="0"/>
    <n v="0"/>
    <s v="-"/>
    <n v="0"/>
  </r>
  <r>
    <s v="96"/>
    <x v="58"/>
    <x v="0"/>
    <s v="015"/>
    <s v="Z1B8050356"/>
    <s v="1350"/>
    <s v="FC"/>
    <s v="00083462-00083476"/>
    <s v=""/>
    <s v=""/>
    <s v=""/>
    <s v=""/>
    <n v="0"/>
    <s v=""/>
    <s v="VENTAS NO CONTRIBUYENTES"/>
    <m/>
    <n v="17278371.350000001"/>
    <n v="0"/>
    <n v="15116131.35"/>
    <n v="0"/>
    <s v="-"/>
    <n v="0"/>
    <n v="1864000"/>
    <s v="16"/>
    <n v="298240"/>
    <n v="0"/>
    <s v="-"/>
    <n v="0"/>
    <n v="0"/>
    <s v="-"/>
    <n v="0"/>
  </r>
  <r>
    <s v="97"/>
    <x v="59"/>
    <x v="0"/>
    <s v="001"/>
    <s v="Z1F0000700"/>
    <s v="1194"/>
    <s v="FC"/>
    <s v="00097687-00097736"/>
    <s v=""/>
    <s v=""/>
    <s v=""/>
    <s v=""/>
    <n v="0"/>
    <s v=""/>
    <s v="VENTAS NO CONTRIBUYENTES"/>
    <s v=""/>
    <n v="78509688.912399992"/>
    <n v="0"/>
    <n v="58089635.710000001"/>
    <n v="0"/>
    <s v="-"/>
    <n v="0"/>
    <n v="17603494.140000001"/>
    <s v="16"/>
    <n v="2816559.0624000002"/>
    <n v="0"/>
    <s v="-"/>
    <n v="0"/>
    <n v="0"/>
    <s v="-"/>
    <n v="0"/>
  </r>
  <r>
    <s v="98"/>
    <x v="59"/>
    <x v="1"/>
    <s v="001"/>
    <s v="Z1F0017854"/>
    <s v="0108"/>
    <s v="FC"/>
    <s v="001005354-001005422"/>
    <s v=""/>
    <s v=""/>
    <s v=""/>
    <s v=""/>
    <n v="0"/>
    <s v=""/>
    <s v="VENTAS NO CONTRIBUYENTES"/>
    <s v=""/>
    <n v="63871372.660900012"/>
    <n v="0"/>
    <n v="41464614.614100009"/>
    <n v="0"/>
    <s v="-"/>
    <n v="0"/>
    <n v="19316170.73"/>
    <s v="-"/>
    <n v="3090587.3168000001"/>
    <n v="0"/>
    <s v="-"/>
    <n v="0"/>
    <n v="0"/>
    <s v="-"/>
    <n v="0"/>
  </r>
  <r>
    <s v="99"/>
    <x v="59"/>
    <x v="1"/>
    <s v="001"/>
    <s v="Z1F0017854"/>
    <s v="0108"/>
    <s v="FC"/>
    <s v="00005424"/>
    <s v=""/>
    <s v=""/>
    <s v=""/>
    <s v=""/>
    <n v="0"/>
    <s v=""/>
    <s v="CESAR ARENAS"/>
    <s v="V10371458"/>
    <n v="982451.06"/>
    <n v="0"/>
    <n v="982451.06"/>
    <n v="0"/>
    <s v="-"/>
    <n v="0"/>
    <n v="0"/>
    <s v="-"/>
    <n v="0"/>
    <n v="0"/>
    <s v="-"/>
    <n v="0"/>
    <n v="0"/>
    <s v="-"/>
    <n v="0"/>
  </r>
  <r>
    <s v="100"/>
    <x v="59"/>
    <x v="0"/>
    <s v="002"/>
    <s v="Z1B8050002"/>
    <s v="1529"/>
    <s v="FC"/>
    <s v="00153046-00153074"/>
    <s v=""/>
    <s v=""/>
    <s v=""/>
    <s v=""/>
    <n v="0"/>
    <s v=""/>
    <s v="VENTAS NO CONTRIBUYENTES"/>
    <m/>
    <n v="34735390.902800001"/>
    <n v="0"/>
    <n v="25665439.84"/>
    <n v="0"/>
    <s v="-"/>
    <n v="0"/>
    <n v="7818923.3300000001"/>
    <s v="16"/>
    <n v="1251027.7328000001"/>
    <n v="0"/>
    <s v="-"/>
    <n v="0"/>
    <n v="0"/>
    <s v="-"/>
    <n v="0"/>
  </r>
  <r>
    <s v="101"/>
    <x v="59"/>
    <x v="0"/>
    <s v="002"/>
    <s v="Z1B8050149"/>
    <s v="1457"/>
    <s v="FC"/>
    <s v="00189863-00189893"/>
    <s v=""/>
    <s v=""/>
    <s v=""/>
    <s v=""/>
    <n v="0"/>
    <s v=""/>
    <s v="VENTAS NO CONTRIBUYENTES"/>
    <m/>
    <n v="16342190.58"/>
    <n v="0"/>
    <n v="16342190.58"/>
    <n v="0"/>
    <s v="-"/>
    <n v="0"/>
    <n v="0"/>
    <s v="16"/>
    <n v="0"/>
    <n v="0"/>
    <s v="-"/>
    <n v="0"/>
    <n v="0"/>
    <s v="-"/>
    <n v="0"/>
  </r>
  <r>
    <s v="102"/>
    <x v="59"/>
    <x v="2"/>
    <s v="002"/>
    <s v="Z1F0008858"/>
    <s v="0555"/>
    <s v="FC"/>
    <s v="00079666-00079788"/>
    <s v=""/>
    <s v=""/>
    <s v=""/>
    <s v=""/>
    <n v="0"/>
    <s v=""/>
    <s v="VENTAS NO CONTRIBUYENTES"/>
    <s v=""/>
    <n v="50641666.516900018"/>
    <n v="0"/>
    <n v="45532098.516900018"/>
    <n v="0"/>
    <s v="-"/>
    <n v="0"/>
    <n v="4404800"/>
    <s v="16"/>
    <n v="704768"/>
    <n v="0"/>
    <s v="-"/>
    <n v="0"/>
    <n v="0"/>
    <s v="-"/>
    <n v="0"/>
  </r>
  <r>
    <s v="103"/>
    <x v="59"/>
    <x v="1"/>
    <s v="002"/>
    <s v="Z1F0017966"/>
    <s v="0109"/>
    <s v="FC"/>
    <s v="002002214-002002239"/>
    <s v=""/>
    <s v=""/>
    <s v=""/>
    <s v=""/>
    <n v="0"/>
    <s v=""/>
    <s v="VENTAS NO CONTRIBUYENTES"/>
    <s v=""/>
    <n v="57367766.833400004"/>
    <n v="0"/>
    <n v="37734177.831800006"/>
    <n v="0"/>
    <s v="-"/>
    <n v="0"/>
    <n v="16925507.759999998"/>
    <s v="16"/>
    <n v="2708081.2415999998"/>
    <n v="0"/>
    <s v="-"/>
    <n v="0"/>
    <n v="0"/>
    <s v="-"/>
    <n v="0"/>
  </r>
  <r>
    <s v="104"/>
    <x v="59"/>
    <x v="1"/>
    <s v="002"/>
    <s v="Z1F0017966"/>
    <s v="0109"/>
    <s v="FC"/>
    <s v="002002240"/>
    <s v=""/>
    <s v=""/>
    <s v=""/>
    <s v=""/>
    <n v="0"/>
    <s v=""/>
    <s v="TREJO PETIT CONSULTORES"/>
    <s v="J306872698"/>
    <n v="1301320"/>
    <n v="0"/>
    <n v="545000"/>
    <n v="652000"/>
    <s v="16"/>
    <n v="104320"/>
    <n v="0"/>
    <s v="-"/>
    <n v="0"/>
    <n v="0"/>
    <s v="-"/>
    <n v="0"/>
    <n v="0"/>
    <s v="-"/>
    <n v="0"/>
  </r>
  <r>
    <s v="105"/>
    <x v="59"/>
    <x v="1"/>
    <s v="002"/>
    <s v="Z1F0017966"/>
    <s v="0109"/>
    <s v="FC"/>
    <s v="002002241-002002256"/>
    <s v=""/>
    <s v=""/>
    <s v=""/>
    <s v=""/>
    <n v="0"/>
    <s v=""/>
    <s v="VENTAS NO CONTRIBUYENTES"/>
    <s v=""/>
    <n v="12438416.9904"/>
    <n v="0"/>
    <n v="10491361.99"/>
    <n v="0"/>
    <s v="-"/>
    <n v="0"/>
    <n v="1678495.69"/>
    <s v="-"/>
    <n v="268559.31040000002"/>
    <n v="0"/>
    <s v="-"/>
    <n v="0"/>
    <n v="0"/>
    <s v="-"/>
    <n v="0"/>
  </r>
  <r>
    <s v="106"/>
    <x v="59"/>
    <x v="0"/>
    <s v="003"/>
    <s v="Z1B8051199"/>
    <s v="1616"/>
    <s v="FC"/>
    <s v="00174892-00174956"/>
    <s v=""/>
    <s v=""/>
    <s v=""/>
    <s v=""/>
    <n v="0"/>
    <s v=""/>
    <s v="VENTAS NO CONTRIBUYENTES"/>
    <m/>
    <n v="95319610.860799983"/>
    <n v="0"/>
    <n v="70077858.459999993"/>
    <n v="0"/>
    <s v="-"/>
    <n v="0"/>
    <n v="21760131.379999999"/>
    <s v="16"/>
    <n v="3481621.0208000001"/>
    <n v="0"/>
    <s v="-"/>
    <n v="0"/>
    <n v="0"/>
    <s v="-"/>
    <n v="0"/>
  </r>
  <r>
    <s v="107"/>
    <x v="59"/>
    <x v="2"/>
    <s v="003"/>
    <s v="Z1F0008965"/>
    <s v="0549"/>
    <s v="FC"/>
    <s v="00078624-00078718"/>
    <s v=""/>
    <s v=""/>
    <s v=""/>
    <s v=""/>
    <n v="0"/>
    <s v=""/>
    <s v="VENTAS NO CONTRIBUYENTES"/>
    <s v=""/>
    <n v="44805487.057400011"/>
    <n v="0"/>
    <n v="40709310.798600011"/>
    <n v="0"/>
    <s v="-"/>
    <n v="0"/>
    <n v="3531186.43"/>
    <s v="16"/>
    <n v="564989.82880000002"/>
    <n v="0"/>
    <s v="-"/>
    <n v="0"/>
    <n v="0"/>
    <s v="-"/>
    <n v="0"/>
  </r>
  <r>
    <s v="108"/>
    <x v="59"/>
    <x v="1"/>
    <s v="003"/>
    <s v="Z1F0017848"/>
    <s v="0108"/>
    <s v="FC"/>
    <s v="003004557-003004598"/>
    <s v=""/>
    <s v=""/>
    <s v=""/>
    <s v=""/>
    <n v="0"/>
    <s v=""/>
    <s v="VENTAS NO CONTRIBUYENTES"/>
    <s v=""/>
    <n v="69652649.1118"/>
    <n v="0"/>
    <n v="49770067.455800004"/>
    <n v="0"/>
    <s v="-"/>
    <n v="0"/>
    <n v="17140156.600000001"/>
    <s v="16"/>
    <n v="2742425.0560000003"/>
    <n v="0"/>
    <s v="-"/>
    <n v="0"/>
    <n v="0"/>
    <s v="-"/>
    <n v="0"/>
  </r>
  <r>
    <s v="109"/>
    <x v="59"/>
    <x v="0"/>
    <s v="004"/>
    <s v="Z1B8050937"/>
    <s v="1454"/>
    <s v="FC"/>
    <s v="00144990-00145003"/>
    <s v=""/>
    <s v=""/>
    <s v=""/>
    <s v=""/>
    <n v="0"/>
    <s v=""/>
    <s v="VENTAS NO CONTRIBUYENTES"/>
    <m/>
    <n v="15657008.029199999"/>
    <n v="0"/>
    <n v="7424310.9900000002"/>
    <n v="0"/>
    <s v="-"/>
    <n v="0"/>
    <n v="7097152.6200000001"/>
    <s v="16"/>
    <n v="1135544.4192000001"/>
    <n v="0"/>
    <s v="-"/>
    <n v="0"/>
    <n v="0"/>
    <s v="-"/>
    <n v="0"/>
  </r>
  <r>
    <s v="110"/>
    <x v="59"/>
    <x v="1"/>
    <s v="004"/>
    <s v="Z1F0017963"/>
    <s v="0106"/>
    <s v="FC"/>
    <s v="004002140"/>
    <s v=""/>
    <s v=""/>
    <s v=""/>
    <s v=""/>
    <n v="0"/>
    <s v=""/>
    <s v="ASTRID ACEVEDO"/>
    <s v="V20746401"/>
    <n v="1101643.8999999999"/>
    <n v="0"/>
    <n v="876603.89999999991"/>
    <n v="0"/>
    <s v="-"/>
    <n v="0"/>
    <n v="194000"/>
    <s v="16"/>
    <n v="31040"/>
    <n v="0"/>
    <s v="-"/>
    <n v="0"/>
    <n v="0"/>
    <s v="-"/>
    <n v="0"/>
  </r>
  <r>
    <s v="111"/>
    <x v="59"/>
    <x v="0"/>
    <s v="005"/>
    <s v="Z1B8050363"/>
    <s v="1607"/>
    <s v="FC"/>
    <s v="00155154-00155190"/>
    <s v=""/>
    <s v=""/>
    <s v=""/>
    <s v=""/>
    <n v="0"/>
    <s v=""/>
    <s v="VENTAS NO CONTRIBUYENTES"/>
    <m/>
    <n v="77553756.61240001"/>
    <n v="0"/>
    <n v="55640394.810000002"/>
    <n v="0"/>
    <s v="-"/>
    <n v="0"/>
    <n v="18890829.140000001"/>
    <s v="16"/>
    <n v="3022532.6624000003"/>
    <n v="0"/>
    <s v="-"/>
    <n v="0"/>
    <n v="0"/>
    <s v="-"/>
    <n v="0"/>
  </r>
  <r>
    <s v="112"/>
    <x v="59"/>
    <x v="1"/>
    <s v="005"/>
    <s v="Z1F0017998"/>
    <s v="0102"/>
    <s v="FC"/>
    <s v="005002841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113"/>
    <x v="59"/>
    <x v="0"/>
    <s v="006"/>
    <s v="Z1B8044815"/>
    <s v="1515"/>
    <s v="FC"/>
    <s v="00135129-00135186"/>
    <s v=""/>
    <s v=""/>
    <s v=""/>
    <s v=""/>
    <n v="0"/>
    <s v=""/>
    <s v="VENTAS NO CONTRIBUYENTES"/>
    <m/>
    <n v="66136155.512400001"/>
    <n v="0"/>
    <n v="52460578.950000003"/>
    <n v="0"/>
    <s v="-"/>
    <n v="0"/>
    <n v="11789290.140000001"/>
    <s v="16"/>
    <n v="1886286.4224"/>
    <n v="0"/>
    <s v="-"/>
    <n v="0"/>
    <n v="0"/>
    <s v="-"/>
    <n v="0"/>
  </r>
  <r>
    <s v="114"/>
    <x v="59"/>
    <x v="1"/>
    <s v="006"/>
    <s v="Z1F0017787"/>
    <s v="0081"/>
    <s v="FC"/>
    <s v="006000245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15"/>
    <x v="59"/>
    <x v="0"/>
    <s v="007"/>
    <s v="Z1B8050013"/>
    <s v="1573"/>
    <s v="FC"/>
    <s v="00162555-00162576"/>
    <s v=""/>
    <s v=""/>
    <s v=""/>
    <s v=""/>
    <n v="0"/>
    <s v=""/>
    <s v="VENTAS NO CONTRIBUYENTES"/>
    <m/>
    <n v="40086833.060800001"/>
    <n v="0"/>
    <n v="28123854.989999998"/>
    <n v="0"/>
    <s v="-"/>
    <n v="0"/>
    <n v="10312912.130000001"/>
    <s v="16"/>
    <n v="1650065.9408000002"/>
    <n v="0"/>
    <s v="-"/>
    <n v="0"/>
    <n v="0"/>
    <s v="-"/>
    <n v="0"/>
  </r>
  <r>
    <s v="116"/>
    <x v="59"/>
    <x v="0"/>
    <s v="008"/>
    <s v="Z1B8050003"/>
    <s v="1529"/>
    <s v="FC"/>
    <s v="00162111-00162161"/>
    <s v=""/>
    <s v=""/>
    <s v=""/>
    <s v=""/>
    <n v="0"/>
    <s v=""/>
    <s v="VENTAS NO CONTRIBUYENTES"/>
    <m/>
    <n v="65314965.893600002"/>
    <n v="0"/>
    <n v="50015470.740000002"/>
    <n v="0"/>
    <s v="-"/>
    <n v="0"/>
    <n v="13189219.960000001"/>
    <s v="16"/>
    <n v="2110275.1936000003"/>
    <n v="0"/>
    <s v="-"/>
    <n v="0"/>
    <n v="0"/>
    <s v="-"/>
    <n v="0"/>
  </r>
  <r>
    <s v="117"/>
    <x v="59"/>
    <x v="0"/>
    <s v="009"/>
    <s v="Z1B8014458"/>
    <s v="1526"/>
    <s v="FC"/>
    <s v="00168333-00168348"/>
    <s v=""/>
    <s v=""/>
    <s v=""/>
    <s v=""/>
    <n v="0"/>
    <s v=""/>
    <s v="VENTAS NO CONTRIBUYENTES"/>
    <m/>
    <n v="25045357.766800001"/>
    <n v="0"/>
    <n v="18352222.460000001"/>
    <n v="0"/>
    <s v="-"/>
    <n v="0"/>
    <n v="5769944.2300000004"/>
    <s v="16"/>
    <n v="923191.07680000004"/>
    <n v="0"/>
    <s v="-"/>
    <n v="0"/>
    <n v="0"/>
    <s v="-"/>
    <n v="0"/>
  </r>
  <r>
    <s v="118"/>
    <x v="59"/>
    <x v="0"/>
    <s v="010"/>
    <s v="Z1F0000341"/>
    <s v="1048"/>
    <s v="FC"/>
    <s v="00068014-00068040"/>
    <s v=""/>
    <s v=""/>
    <s v=""/>
    <s v=""/>
    <n v="0"/>
    <s v=""/>
    <s v="VENTAS NO CONTRIBUYENTES"/>
    <m/>
    <n v="23571177.619600002"/>
    <n v="0"/>
    <n v="15286992.310000001"/>
    <n v="0"/>
    <s v="-"/>
    <n v="0"/>
    <n v="7141539.0599999996"/>
    <s v="16"/>
    <n v="1142646.2496"/>
    <n v="0"/>
    <s v="-"/>
    <n v="0"/>
    <n v="0"/>
    <s v="-"/>
    <n v="0"/>
  </r>
  <r>
    <s v="119"/>
    <x v="59"/>
    <x v="0"/>
    <s v="011"/>
    <s v="Z1F0004616"/>
    <s v="0429"/>
    <s v="FC"/>
    <s v="00063402-00063530"/>
    <s v=""/>
    <s v=""/>
    <s v=""/>
    <s v=""/>
    <n v="0"/>
    <s v=""/>
    <s v="VENTAS NO CONTRIBUYENTES"/>
    <s v=""/>
    <n v="50431677.354200035"/>
    <n v="0"/>
    <n v="44624588.257800035"/>
    <n v="0"/>
    <s v="-"/>
    <n v="0"/>
    <n v="5006111.29"/>
    <s v="-"/>
    <n v="800977.8064"/>
    <n v="0"/>
    <s v="-"/>
    <n v="0"/>
    <n v="0"/>
    <s v="-"/>
    <n v="0"/>
  </r>
  <r>
    <s v="120"/>
    <x v="59"/>
    <x v="0"/>
    <s v="013"/>
    <s v="Z1B8050578"/>
    <s v="1338"/>
    <s v="FC"/>
    <s v="00129977-00130031"/>
    <s v=""/>
    <s v=""/>
    <s v=""/>
    <s v=""/>
    <n v="0"/>
    <s v=""/>
    <s v="VENTAS NO CONTRIBUYENTES"/>
    <s v=""/>
    <n v="26739372.837099999"/>
    <n v="0"/>
    <n v="21970982.4595"/>
    <n v="0"/>
    <s v="-"/>
    <n v="0"/>
    <n v="4110681.36"/>
    <s v="-"/>
    <n v="657709.01760000002"/>
    <n v="0"/>
    <s v="-"/>
    <n v="0"/>
    <n v="0"/>
    <s v="-"/>
    <n v="0"/>
  </r>
  <r>
    <s v="121"/>
    <x v="59"/>
    <x v="0"/>
    <s v="014"/>
    <s v="Z1F0000338"/>
    <s v="1218"/>
    <s v="FC"/>
    <s v="00048048-00048052"/>
    <s v=""/>
    <s v=""/>
    <s v=""/>
    <s v=""/>
    <n v="0"/>
    <s v=""/>
    <s v="VENTAS NO CONTRIBUYENTES"/>
    <m/>
    <n v="1585606.24"/>
    <n v="0"/>
    <n v="1168006.24"/>
    <n v="0"/>
    <s v="-"/>
    <n v="0"/>
    <n v="360000"/>
    <s v="16"/>
    <n v="57600"/>
    <n v="0"/>
    <s v="-"/>
    <n v="0"/>
    <n v="0"/>
    <s v="-"/>
    <n v="0"/>
  </r>
  <r>
    <s v="122"/>
    <x v="59"/>
    <x v="0"/>
    <s v="015"/>
    <s v="Z1B8050356"/>
    <s v="1351"/>
    <s v="FC"/>
    <s v="00083477-00083482"/>
    <s v=""/>
    <s v=""/>
    <s v=""/>
    <s v=""/>
    <n v="0"/>
    <s v=""/>
    <s v="VENTAS NO CONTRIBUYENTES"/>
    <m/>
    <n v="84537980.109999999"/>
    <n v="0"/>
    <n v="79358215.290000007"/>
    <n v="0"/>
    <s v="-"/>
    <n v="0"/>
    <n v="4465314.5"/>
    <s v="-"/>
    <n v="714450.32000000007"/>
    <n v="0"/>
    <s v="-"/>
    <n v="0"/>
    <n v="0"/>
    <s v="-"/>
    <n v="0"/>
  </r>
  <r>
    <s v="123"/>
    <x v="60"/>
    <x v="0"/>
    <s v="001"/>
    <s v="Z1F0000700"/>
    <s v="1195"/>
    <s v="FC"/>
    <s v="00097737-00097779"/>
    <s v=""/>
    <s v=""/>
    <s v=""/>
    <s v=""/>
    <n v="0"/>
    <s v=""/>
    <s v="VENTAS NO CONTRIBUYENTES"/>
    <m/>
    <n v="79302195.898000002"/>
    <n v="0"/>
    <n v="60159845.100000001"/>
    <n v="0"/>
    <s v="-"/>
    <n v="0"/>
    <n v="16502026.550000001"/>
    <s v="-"/>
    <n v="2640324.2480000001"/>
    <n v="0"/>
    <s v="-"/>
    <n v="0"/>
    <n v="0"/>
    <s v="-"/>
    <n v="0"/>
  </r>
  <r>
    <s v="124"/>
    <x v="60"/>
    <x v="1"/>
    <s v="001"/>
    <s v="Z1F0017854"/>
    <s v="0109"/>
    <s v="FC"/>
    <s v="001005438-001005500"/>
    <s v=""/>
    <s v=""/>
    <s v=""/>
    <s v=""/>
    <n v="0"/>
    <s v=""/>
    <s v="VENTAS NO CONTRIBUYENTES"/>
    <s v=""/>
    <n v="70585220.314999983"/>
    <n v="0"/>
    <n v="47442580.458999984"/>
    <n v="0"/>
    <s v="-"/>
    <n v="0"/>
    <n v="19950551.600000001"/>
    <s v="-"/>
    <n v="3192088.2560000005"/>
    <n v="0"/>
    <s v="-"/>
    <n v="0"/>
    <n v="0"/>
    <s v="-"/>
    <n v="0"/>
  </r>
  <r>
    <s v="125"/>
    <x v="60"/>
    <x v="1"/>
    <s v="001"/>
    <s v="Z1F0017854"/>
    <s v="0109"/>
    <s v="NC"/>
    <s v=""/>
    <s v="001000055"/>
    <s v=""/>
    <s v="002002247"/>
    <s v="4/6/2020"/>
    <n v="3323840.58"/>
    <s v="VEN"/>
    <s v="MAGALIS ROJAS"/>
    <s v="V3558101"/>
    <n v="-748200"/>
    <n v="0"/>
    <n v="-748200"/>
    <n v="0"/>
    <s v="-"/>
    <n v="0"/>
    <n v="0"/>
    <s v="-"/>
    <n v="0"/>
    <n v="0"/>
    <s v="-"/>
    <n v="0"/>
    <n v="0"/>
    <s v="-"/>
    <n v="0"/>
  </r>
  <r>
    <s v="126"/>
    <x v="60"/>
    <x v="1"/>
    <s v="001"/>
    <s v="Z1F0017854"/>
    <s v="0109"/>
    <s v="NC"/>
    <s v=""/>
    <s v="001000056"/>
    <s v=""/>
    <s v="001005464"/>
    <s v="9/6/2018"/>
    <n v="195.86"/>
    <s v="VEN"/>
    <s v="MARCELINO VISBAL"/>
    <s v="V6118833"/>
    <n v="-52857.145499999999"/>
    <n v="0"/>
    <n v="-52857.145499999999"/>
    <n v="0"/>
    <s v="-"/>
    <n v="0"/>
    <n v="0"/>
    <s v="-"/>
    <n v="0"/>
    <n v="0"/>
    <s v="-"/>
    <n v="0"/>
    <n v="0"/>
    <s v="-"/>
    <n v="0"/>
  </r>
  <r>
    <s v="127"/>
    <x v="60"/>
    <x v="1"/>
    <s v="001"/>
    <s v="Z1F0017854"/>
    <s v="0109"/>
    <s v="FC"/>
    <s v="00005425-00005438"/>
    <s v=""/>
    <s v=""/>
    <s v=""/>
    <s v=""/>
    <n v="0"/>
    <s v=""/>
    <s v="VENTAS NO CONTRIBUYENTES"/>
    <s v=""/>
    <n v="14722103.4737"/>
    <n v="0"/>
    <n v="9845463.4737"/>
    <n v="0"/>
    <s v="-"/>
    <n v="0"/>
    <n v="4204000"/>
    <s v="-"/>
    <n v="672640"/>
    <n v="0"/>
    <s v="-"/>
    <n v="0"/>
    <n v="0"/>
    <s v="-"/>
    <n v="0"/>
  </r>
  <r>
    <s v="128"/>
    <x v="60"/>
    <x v="0"/>
    <s v="002"/>
    <s v="Z1B8050002"/>
    <s v="1530"/>
    <s v="FC"/>
    <s v="00153075-00153115"/>
    <s v=""/>
    <s v=""/>
    <s v=""/>
    <s v=""/>
    <n v="0"/>
    <s v=""/>
    <s v="VENTAS NO CONTRIBUYENTES"/>
    <m/>
    <n v="87099868.298800007"/>
    <n v="0"/>
    <n v="61925995.850000001"/>
    <n v="0"/>
    <s v="-"/>
    <n v="0"/>
    <n v="21701614.18"/>
    <s v="-"/>
    <n v="3472258.2688000002"/>
    <n v="0"/>
    <s v="-"/>
    <n v="0"/>
    <n v="0"/>
    <s v="-"/>
    <n v="0"/>
  </r>
  <r>
    <s v="129"/>
    <x v="60"/>
    <x v="0"/>
    <s v="002"/>
    <s v="Z1B8050149"/>
    <s v="1458"/>
    <s v="FC"/>
    <s v="00189894-00189932"/>
    <s v=""/>
    <s v=""/>
    <s v=""/>
    <s v=""/>
    <n v="0"/>
    <s v=""/>
    <s v="VENTAS NO CONTRIBUYENTES"/>
    <m/>
    <n v="28525847.469999999"/>
    <n v="0"/>
    <n v="28525847.469999999"/>
    <n v="0"/>
    <s v="-"/>
    <n v="0"/>
    <n v="0"/>
    <s v="-"/>
    <n v="0"/>
    <n v="0"/>
    <s v="-"/>
    <n v="0"/>
    <n v="0"/>
    <s v="-"/>
    <n v="0"/>
  </r>
  <r>
    <s v="130"/>
    <x v="60"/>
    <x v="2"/>
    <s v="002"/>
    <s v="Z1F0008858"/>
    <s v="0556"/>
    <s v="FC"/>
    <s v="00079789-00079875"/>
    <s v=""/>
    <s v=""/>
    <s v=""/>
    <s v=""/>
    <n v="0"/>
    <s v=""/>
    <s v="VENTAS NO CONTRIBUYENTES"/>
    <s v=""/>
    <n v="38886629.163400009"/>
    <n v="0"/>
    <n v="35682709.163400009"/>
    <n v="0"/>
    <s v="-"/>
    <n v="0"/>
    <n v="2762000"/>
    <s v="-"/>
    <n v="441920"/>
    <n v="0"/>
    <s v="-"/>
    <n v="0"/>
    <n v="0"/>
    <s v="-"/>
    <n v="0"/>
  </r>
  <r>
    <s v="131"/>
    <x v="60"/>
    <x v="2"/>
    <s v="002"/>
    <s v="Z1F0008858"/>
    <s v="0556"/>
    <s v="FC"/>
    <s v="00079876"/>
    <s v=""/>
    <s v=""/>
    <s v=""/>
    <s v=""/>
    <n v="0"/>
    <s v=""/>
    <s v="DELICATESES VENEZCAFE,CA"/>
    <s v="J-50012175-0 "/>
    <n v="2790146.71"/>
    <n v="0"/>
    <n v="2790146.71"/>
    <n v="0"/>
    <s v="-"/>
    <n v="0"/>
    <n v="0"/>
    <s v="-"/>
    <n v="0"/>
    <n v="0"/>
    <s v="-"/>
    <n v="0"/>
    <n v="0"/>
    <s v="-"/>
    <n v="0"/>
  </r>
  <r>
    <s v="132"/>
    <x v="60"/>
    <x v="2"/>
    <s v="002"/>
    <s v="Z1F0008858"/>
    <s v="0556"/>
    <s v="FC"/>
    <s v="00079877-00079930"/>
    <s v=""/>
    <s v=""/>
    <s v=""/>
    <s v=""/>
    <n v="0"/>
    <s v=""/>
    <s v="VENTAS NO CONTRIBUYENTES"/>
    <s v=""/>
    <n v="25200043.716599997"/>
    <n v="0"/>
    <n v="21675963.716599997"/>
    <n v="0"/>
    <s v="-"/>
    <n v="0"/>
    <n v="3038000"/>
    <s v="16"/>
    <n v="486080"/>
    <n v="0"/>
    <s v="-"/>
    <n v="0"/>
    <n v="0"/>
    <s v="-"/>
    <n v="0"/>
  </r>
  <r>
    <s v="133"/>
    <x v="60"/>
    <x v="1"/>
    <s v="002"/>
    <s v="Z1F0017966"/>
    <s v="0110"/>
    <s v="FC"/>
    <s v="002002256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134"/>
    <x v="60"/>
    <x v="0"/>
    <s v="003"/>
    <s v="Z1B8051199"/>
    <s v="1617"/>
    <s v="FC"/>
    <s v="00174957-00175004"/>
    <s v=""/>
    <s v=""/>
    <s v=""/>
    <s v=""/>
    <n v="0"/>
    <s v=""/>
    <s v="VENTAS NO CONTRIBUYENTES"/>
    <m/>
    <n v="81941087.006400004"/>
    <n v="0"/>
    <n v="70842531.180000007"/>
    <m/>
    <m/>
    <m/>
    <n v="9567720.5399999991"/>
    <s v="-"/>
    <n v="1530835.2863999999"/>
    <n v="0"/>
    <s v="-"/>
    <n v="0"/>
    <n v="0"/>
    <s v="-"/>
    <n v="0"/>
  </r>
  <r>
    <s v="135"/>
    <x v="60"/>
    <x v="2"/>
    <s v="003"/>
    <s v="Z1F0008965"/>
    <s v="0550"/>
    <s v="FC"/>
    <s v="00078719-00078819"/>
    <s v=""/>
    <s v=""/>
    <s v=""/>
    <s v=""/>
    <n v="0"/>
    <s v=""/>
    <s v="VENTAS NO CONTRIBUYENTES"/>
    <s v=""/>
    <n v="39922791.251600005"/>
    <n v="0"/>
    <n v="35771425.939599998"/>
    <n v="0"/>
    <s v="-"/>
    <n v="0"/>
    <n v="3578763.2"/>
    <s v="-"/>
    <n v="572602.11200000008"/>
    <n v="0"/>
    <s v="-"/>
    <n v="0"/>
    <n v="0"/>
    <s v="-"/>
    <n v="0"/>
  </r>
  <r>
    <s v="136"/>
    <x v="60"/>
    <x v="1"/>
    <s v="003"/>
    <s v="Z1F0017848"/>
    <s v="0109"/>
    <s v="FC"/>
    <s v="003004599-003004610"/>
    <s v=""/>
    <s v=""/>
    <s v=""/>
    <s v=""/>
    <n v="0"/>
    <s v=""/>
    <s v="VENTAS NO CONTRIBUYENTES"/>
    <s v=""/>
    <n v="28696095.127999999"/>
    <n v="0"/>
    <n v="17752502.4604"/>
    <n v="0"/>
    <s v="-"/>
    <n v="0"/>
    <n v="9434131.6099999994"/>
    <s v="-"/>
    <n v="1509461.0575999999"/>
    <n v="0"/>
    <s v="-"/>
    <n v="0"/>
    <n v="0"/>
    <s v="-"/>
    <n v="0"/>
  </r>
  <r>
    <s v="137"/>
    <x v="60"/>
    <x v="0"/>
    <s v="004"/>
    <s v="Z1B8050937"/>
    <s v="1455"/>
    <s v="FC"/>
    <s v="00145004-00145048"/>
    <s v=""/>
    <s v=""/>
    <s v=""/>
    <s v=""/>
    <n v="0"/>
    <s v=""/>
    <s v="VENTAS NO CONTRIBUYENTES"/>
    <m/>
    <n v="73807190.697999999"/>
    <n v="0"/>
    <n v="57063501.530000001"/>
    <n v="0"/>
    <s v="-"/>
    <n v="0"/>
    <n v="14434214.800000001"/>
    <s v="-"/>
    <n v="2309474.3680000002"/>
    <n v="0"/>
    <s v="-"/>
    <n v="0"/>
    <n v="0"/>
    <s v="-"/>
    <n v="0"/>
  </r>
  <r>
    <s v="138"/>
    <x v="60"/>
    <x v="1"/>
    <s v="004"/>
    <s v="Z1F0017963"/>
    <s v="0107"/>
    <s v="FC"/>
    <s v="004002141-004002150"/>
    <s v=""/>
    <s v=""/>
    <s v=""/>
    <s v=""/>
    <n v="0"/>
    <s v=""/>
    <s v="VENTAS NO CONTRIBUYENTES"/>
    <s v=""/>
    <n v="36201100.131200001"/>
    <n v="0"/>
    <n v="19246807.3024"/>
    <n v="0"/>
    <s v="-"/>
    <n v="0"/>
    <n v="14615769.68"/>
    <s v="-"/>
    <n v="2338523.1488000001"/>
    <n v="0"/>
    <s v="-"/>
    <n v="0"/>
    <n v="0"/>
    <s v="-"/>
    <n v="0"/>
  </r>
  <r>
    <s v="139"/>
    <x v="60"/>
    <x v="0"/>
    <s v="005"/>
    <s v="Z1B8050363"/>
    <s v="1608"/>
    <s v="FC"/>
    <s v="00155191-00155255"/>
    <s v=""/>
    <s v=""/>
    <s v=""/>
    <s v=""/>
    <n v="0"/>
    <s v=""/>
    <s v="VENTAS NO CONTRIBUYENTES"/>
    <m/>
    <n v="108128604.98839998"/>
    <n v="0"/>
    <n v="69529529.599999994"/>
    <n v="0"/>
    <s v="-"/>
    <n v="0"/>
    <n v="33275064.989999998"/>
    <s v="-"/>
    <n v="5324010.3984000003"/>
    <n v="0"/>
    <s v="-"/>
    <n v="0"/>
    <n v="0"/>
    <s v="-"/>
    <n v="0"/>
  </r>
  <r>
    <s v="140"/>
    <x v="60"/>
    <x v="1"/>
    <s v="005"/>
    <s v="Z1F0017998"/>
    <s v="0103"/>
    <s v="FC"/>
    <s v="005002847-005002885"/>
    <s v=""/>
    <s v=""/>
    <s v=""/>
    <s v=""/>
    <n v="0"/>
    <s v=""/>
    <s v="VENTAS NO CONTRIBUYENTES"/>
    <s v=""/>
    <n v="63591251.330999993"/>
    <n v="0"/>
    <n v="45150279.870599993"/>
    <n v="0"/>
    <s v="-"/>
    <n v="0"/>
    <n v="15897389.189999998"/>
    <s v="16"/>
    <n v="2543582.2703999998"/>
    <n v="0"/>
    <s v="-"/>
    <n v="0"/>
    <n v="0"/>
    <s v="-"/>
    <n v="0"/>
  </r>
  <r>
    <s v="141"/>
    <x v="60"/>
    <x v="1"/>
    <s v="005"/>
    <s v="Z1F0017998"/>
    <s v="0103"/>
    <s v="FC"/>
    <s v="00002843-00002847"/>
    <s v=""/>
    <s v=""/>
    <s v=""/>
    <s v=""/>
    <n v="0"/>
    <s v=""/>
    <s v="VENTAS NO CONTRIBUYENTES"/>
    <s v=""/>
    <n v="12799415.1976"/>
    <n v="0"/>
    <n v="11496120.27"/>
    <n v="0"/>
    <s v="-"/>
    <n v="0"/>
    <n v="1123530.1099999999"/>
    <s v="-"/>
    <n v="179764.81759999998"/>
    <n v="0"/>
    <s v="-"/>
    <n v="0"/>
    <n v="0"/>
    <s v="-"/>
    <n v="0"/>
  </r>
  <r>
    <s v="142"/>
    <x v="60"/>
    <x v="1"/>
    <s v="005"/>
    <s v="Z1F0017998"/>
    <s v="0103"/>
    <s v="FC"/>
    <s v="00002887-00002892"/>
    <s v=""/>
    <s v=""/>
    <s v=""/>
    <s v=""/>
    <n v="0"/>
    <s v=""/>
    <s v="VENTAS NO CONTRIBUYENTES"/>
    <s v=""/>
    <n v="4127961.7922"/>
    <n v="0"/>
    <n v="2306529.7922"/>
    <n v="0"/>
    <s v="-"/>
    <n v="0"/>
    <n v="1570200"/>
    <s v="-"/>
    <n v="251232"/>
    <n v="0"/>
    <s v="-"/>
    <n v="0"/>
    <n v="0"/>
    <s v="-"/>
    <n v="0"/>
  </r>
  <r>
    <s v="143"/>
    <x v="60"/>
    <x v="0"/>
    <s v="006"/>
    <s v="Z1B8044815"/>
    <s v="1516"/>
    <s v="FC"/>
    <s v="00135187-00135255"/>
    <s v=""/>
    <s v=""/>
    <s v=""/>
    <s v=""/>
    <n v="0"/>
    <s v=""/>
    <s v="VENTAS NO CONTRIBUYENTES"/>
    <m/>
    <n v="103179467.24160001"/>
    <n v="0"/>
    <n v="78653845.620000005"/>
    <n v="0"/>
    <s v="-"/>
    <n v="0"/>
    <n v="21142777.260000002"/>
    <s v="-"/>
    <n v="3382844.3616000004"/>
    <n v="0"/>
    <s v="-"/>
    <n v="0"/>
    <n v="0"/>
    <s v="-"/>
    <n v="0"/>
  </r>
  <r>
    <s v="144"/>
    <x v="60"/>
    <x v="1"/>
    <s v="006"/>
    <s v="Z1F0017787"/>
    <s v="0082"/>
    <s v="FC"/>
    <s v="006000245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45"/>
    <x v="60"/>
    <x v="0"/>
    <s v="007"/>
    <s v="Z1B8050013"/>
    <s v="1574"/>
    <s v="FC"/>
    <s v="00162577-00162624"/>
    <s v=""/>
    <s v=""/>
    <s v=""/>
    <s v=""/>
    <n v="0"/>
    <s v=""/>
    <s v="VENTAS NO CONTRIBUYENTES"/>
    <m/>
    <n v="130943435.9076"/>
    <n v="0"/>
    <n v="103425238.63"/>
    <n v="0"/>
    <s v="-"/>
    <n v="0"/>
    <n v="23722583.859999999"/>
    <s v="-"/>
    <n v="3795613.4175999998"/>
    <n v="0"/>
    <s v="-"/>
    <n v="0"/>
    <n v="0"/>
    <s v="-"/>
    <n v="0"/>
  </r>
  <r>
    <s v="146"/>
    <x v="60"/>
    <x v="0"/>
    <s v="008"/>
    <s v="Z1B8050003"/>
    <s v="1530"/>
    <s v="FC"/>
    <s v="00162162-00162218"/>
    <s v=""/>
    <s v=""/>
    <s v=""/>
    <s v=""/>
    <n v="0"/>
    <s v=""/>
    <s v="VENTAS NO CONTRIBUYENTES"/>
    <m/>
    <n v="70491783.690000013"/>
    <n v="0"/>
    <n v="56851221.020000003"/>
    <n v="0"/>
    <s v="-"/>
    <n v="0"/>
    <n v="11759105.75"/>
    <s v="-"/>
    <n v="1881456.92"/>
    <n v="0"/>
    <s v="-"/>
    <n v="0"/>
    <n v="0"/>
    <s v="-"/>
    <n v="0"/>
  </r>
  <r>
    <s v="147"/>
    <x v="60"/>
    <x v="0"/>
    <s v="009"/>
    <s v="Z1B8014458"/>
    <s v="1527"/>
    <s v="FC"/>
    <s v="00168349-00168370"/>
    <s v=""/>
    <s v=""/>
    <s v=""/>
    <s v=""/>
    <n v="0"/>
    <s v=""/>
    <s v="VENTAS NO CONTRIBUYENTES"/>
    <m/>
    <n v="28452913.969599996"/>
    <n v="0"/>
    <n v="22906658.969999999"/>
    <n v="0"/>
    <s v="-"/>
    <n v="0"/>
    <n v="4781254.3099999996"/>
    <s v="-"/>
    <n v="765000.68959999993"/>
    <n v="0"/>
    <s v="-"/>
    <n v="0"/>
    <n v="0"/>
    <s v="-"/>
    <n v="0"/>
  </r>
  <r>
    <s v="148"/>
    <x v="60"/>
    <x v="0"/>
    <s v="010"/>
    <s v="Z1F0000341"/>
    <s v="1049"/>
    <s v="FC"/>
    <s v="00068041-00068053"/>
    <s v=""/>
    <s v=""/>
    <s v=""/>
    <s v=""/>
    <n v="0"/>
    <s v=""/>
    <s v="VENTAS NO CONTRIBUYENTES"/>
    <m/>
    <n v="22750209.9012"/>
    <n v="0"/>
    <n v="15911471.58"/>
    <n v="0"/>
    <s v="-"/>
    <n v="0"/>
    <n v="5895464.0700000003"/>
    <s v="-"/>
    <n v="943274.25120000006"/>
    <n v="0"/>
    <s v="-"/>
    <n v="0"/>
    <n v="0"/>
    <s v="-"/>
    <n v="0"/>
  </r>
  <r>
    <s v="149"/>
    <x v="60"/>
    <x v="0"/>
    <s v="011"/>
    <s v="Z1F0004616"/>
    <s v="0430"/>
    <s v="FC"/>
    <s v="00063531-00063647"/>
    <s v=""/>
    <s v=""/>
    <s v=""/>
    <s v=""/>
    <n v="0"/>
    <s v=""/>
    <s v="VENTAS NO CONTRIBUYENTES"/>
    <s v=""/>
    <n v="43512725.135350011"/>
    <n v="0"/>
    <n v="39624588.740150012"/>
    <n v="0"/>
    <s v="-"/>
    <n v="0"/>
    <n v="3351841.7199999997"/>
    <s v="-"/>
    <n v="536294.67519999994"/>
    <n v="0"/>
    <s v="-"/>
    <n v="0"/>
    <n v="0"/>
    <s v="-"/>
    <n v="0"/>
  </r>
  <r>
    <s v="150"/>
    <x v="60"/>
    <x v="0"/>
    <s v="011"/>
    <s v="Z1F0004616"/>
    <s v="0430"/>
    <s v="FC"/>
    <s v="00063648"/>
    <s v=""/>
    <s v=""/>
    <s v=""/>
    <s v=""/>
    <n v="0"/>
    <s v=""/>
    <s v="LGIA SANCHEZ"/>
    <s v="V121567940 "/>
    <n v="356540"/>
    <n v="0"/>
    <n v="356540"/>
    <n v="0"/>
    <s v="-"/>
    <n v="0"/>
    <n v="0"/>
    <s v="-"/>
    <n v="0"/>
    <n v="0"/>
    <s v="-"/>
    <n v="0"/>
    <n v="0"/>
    <s v="-"/>
    <n v="0"/>
  </r>
  <r>
    <s v="151"/>
    <x v="60"/>
    <x v="0"/>
    <s v="011"/>
    <s v="Z1F0004616"/>
    <s v="0430"/>
    <s v="FC"/>
    <s v="00063649-00063652"/>
    <s v=""/>
    <s v=""/>
    <s v=""/>
    <s v=""/>
    <n v="0"/>
    <s v=""/>
    <s v="VENTAS NO CONTRIBUYENTES"/>
    <s v=""/>
    <n v="1310860"/>
    <n v="0"/>
    <n v="1190220"/>
    <n v="0"/>
    <s v="-"/>
    <n v="0"/>
    <n v="104000"/>
    <s v="-"/>
    <n v="16640"/>
    <n v="0"/>
    <s v="-"/>
    <n v="0"/>
    <n v="0"/>
    <s v="-"/>
    <n v="0"/>
  </r>
  <r>
    <s v="152"/>
    <x v="60"/>
    <x v="0"/>
    <s v="013"/>
    <s v="Z1B8050578"/>
    <s v="1339"/>
    <s v="FC"/>
    <s v="00130032-00130071"/>
    <s v=""/>
    <s v=""/>
    <s v=""/>
    <s v=""/>
    <n v="0"/>
    <s v=""/>
    <s v="VENTAS NO CONTRIBUYENTES"/>
    <s v=""/>
    <n v="15472846.000699997"/>
    <n v="0"/>
    <n v="13604360.688699998"/>
    <n v="0"/>
    <s v="-"/>
    <n v="0"/>
    <n v="1610763.2"/>
    <s v="-"/>
    <n v="257722.11199999999"/>
    <n v="0"/>
    <s v="-"/>
    <n v="0"/>
    <n v="0"/>
    <s v="-"/>
    <n v="0"/>
  </r>
  <r>
    <s v="153"/>
    <x v="60"/>
    <x v="0"/>
    <s v="014"/>
    <s v="Z1F0000338"/>
    <s v="1219"/>
    <s v="FC"/>
    <s v="00048053-00048061"/>
    <s v=""/>
    <s v=""/>
    <s v=""/>
    <s v=""/>
    <n v="0"/>
    <s v=""/>
    <s v="VENTAS NO CONTRIBUYENTES"/>
    <m/>
    <n v="4338249.7256000005"/>
    <n v="0"/>
    <n v="1554864.63"/>
    <n v="0"/>
    <s v="-"/>
    <n v="0"/>
    <n v="2399469.91"/>
    <s v="-"/>
    <n v="383915.18560000003"/>
    <n v="0"/>
    <s v="-"/>
    <n v="0"/>
    <n v="0"/>
    <s v="-"/>
    <n v="0"/>
  </r>
  <r>
    <s v="154"/>
    <x v="60"/>
    <x v="0"/>
    <s v="015"/>
    <s v="Z1B8050356"/>
    <s v="1352"/>
    <s v="FC"/>
    <s v="00083483-00083506"/>
    <s v=""/>
    <s v=""/>
    <s v=""/>
    <s v=""/>
    <n v="0"/>
    <s v=""/>
    <s v="VENTAS NO CONTRIBUYENTES"/>
    <m/>
    <n v="55024156.698399998"/>
    <n v="0"/>
    <n v="39582482.049999997"/>
    <n v="0"/>
    <s v="-"/>
    <n v="0"/>
    <n v="13311788.49"/>
    <s v="-"/>
    <n v="2129886.1584000001"/>
    <n v="0"/>
    <s v="-"/>
    <n v="0"/>
    <n v="0"/>
    <s v="-"/>
    <n v="0"/>
  </r>
  <r>
    <s v="155"/>
    <x v="61"/>
    <x v="0"/>
    <s v="001"/>
    <s v="Z1F0000700"/>
    <s v="1196"/>
    <s v="FC"/>
    <s v="00097780-00097848"/>
    <s v=""/>
    <s v=""/>
    <s v=""/>
    <s v=""/>
    <n v="0"/>
    <s v=""/>
    <s v="VENTAS NO CONTRIBUYENTES"/>
    <m/>
    <n v="111232270.7896"/>
    <n v="0"/>
    <n v="93184636.340000004"/>
    <n v="0"/>
    <s v="-"/>
    <n v="0"/>
    <n v="15558305.560000001"/>
    <s v="-"/>
    <n v="2489328.8896000003"/>
    <n v="0"/>
    <s v="-"/>
    <n v="0"/>
    <n v="0"/>
    <s v="-"/>
    <n v="0"/>
  </r>
  <r>
    <s v="156"/>
    <x v="61"/>
    <x v="1"/>
    <s v="001"/>
    <s v="Z1F0017854"/>
    <s v="0110"/>
    <s v="FC"/>
    <s v="001005501-001005550"/>
    <s v=""/>
    <s v=""/>
    <s v=""/>
    <s v=""/>
    <n v="0"/>
    <s v=""/>
    <s v="VENTAS NO CONTRIBUYENTES"/>
    <s v=""/>
    <n v="112817382.9976"/>
    <n v="0"/>
    <n v="76119083.469999999"/>
    <n v="0"/>
    <s v="-"/>
    <n v="0"/>
    <n v="31636465.109999999"/>
    <s v="-"/>
    <n v="5061834.4176000003"/>
    <n v="0"/>
    <s v="-"/>
    <n v="0"/>
    <n v="0"/>
    <s v="-"/>
    <n v="0"/>
  </r>
  <r>
    <s v="157"/>
    <x v="61"/>
    <x v="0"/>
    <s v="002"/>
    <s v="Z1B8050002"/>
    <s v="1531"/>
    <s v="FC"/>
    <s v="00153116-00153149"/>
    <s v=""/>
    <s v=""/>
    <s v=""/>
    <s v=""/>
    <n v="0"/>
    <s v=""/>
    <s v="VENTAS NO CONTRIBUYENTES"/>
    <m/>
    <n v="112816603.22279999"/>
    <n v="0"/>
    <n v="87659861.769999996"/>
    <n v="0"/>
    <s v="-"/>
    <n v="0"/>
    <n v="21686846.079999998"/>
    <s v="-"/>
    <n v="3469895.3728"/>
    <n v="0"/>
    <s v="-"/>
    <n v="0"/>
    <n v="0"/>
    <s v="-"/>
    <n v="0"/>
  </r>
  <r>
    <s v="158"/>
    <x v="61"/>
    <x v="0"/>
    <s v="002"/>
    <s v="Z1B8050149"/>
    <s v="1459"/>
    <s v="FC"/>
    <s v="00189933-00189998"/>
    <s v=""/>
    <s v=""/>
    <s v=""/>
    <s v=""/>
    <n v="0"/>
    <s v=""/>
    <s v="VENTAS NO CONTRIBUYENTES"/>
    <m/>
    <n v="41520505.630000003"/>
    <n v="0"/>
    <n v="41520505.630000003"/>
    <n v="0"/>
    <s v="-"/>
    <n v="0"/>
    <n v="0"/>
    <s v="-"/>
    <n v="0"/>
    <n v="0"/>
    <s v="-"/>
    <n v="0"/>
    <n v="0"/>
    <s v="-"/>
    <n v="0"/>
  </r>
  <r>
    <s v="159"/>
    <x v="61"/>
    <x v="2"/>
    <s v="002"/>
    <s v="Z1F0008858"/>
    <s v="0557"/>
    <s v="FC"/>
    <s v="00079931-00080048"/>
    <s v=""/>
    <s v=""/>
    <s v=""/>
    <s v=""/>
    <n v="0"/>
    <s v=""/>
    <s v="VENTAS NO CONTRIBUYENTES"/>
    <s v=""/>
    <n v="47707404.532600001"/>
    <n v="0"/>
    <n v="45171644.532600001"/>
    <n v="0"/>
    <s v="-"/>
    <n v="0"/>
    <n v="2186000"/>
    <s v="-"/>
    <n v="349760"/>
    <n v="0"/>
    <s v="-"/>
    <n v="0"/>
    <n v="0"/>
    <s v="-"/>
    <n v="0"/>
  </r>
  <r>
    <s v="160"/>
    <x v="61"/>
    <x v="1"/>
    <s v="002"/>
    <s v="Z1F0017966"/>
    <s v="0111"/>
    <s v="FC"/>
    <s v="002002257-002002259"/>
    <s v=""/>
    <s v=""/>
    <s v=""/>
    <s v=""/>
    <n v="0"/>
    <s v=""/>
    <s v="VENTAS NO CONTRIBUYENTES"/>
    <s v=""/>
    <n v="31224219.543799996"/>
    <n v="0"/>
    <n v="20990959.743399996"/>
    <n v="0"/>
    <s v="-"/>
    <n v="0"/>
    <n v="8821775.6900000013"/>
    <s v="16"/>
    <n v="1411484.1104000004"/>
    <n v="0"/>
    <s v="-"/>
    <n v="0"/>
    <n v="0"/>
    <s v="-"/>
    <n v="0"/>
  </r>
  <r>
    <s v="161"/>
    <x v="61"/>
    <x v="0"/>
    <s v="003"/>
    <s v="Z1B8051199"/>
    <s v="1618"/>
    <s v="FC"/>
    <s v="00175005-00175059"/>
    <s v=""/>
    <s v=""/>
    <s v=""/>
    <s v=""/>
    <n v="0"/>
    <s v=""/>
    <s v="VENTAS NO CONTRIBUYENTES"/>
    <m/>
    <n v="87313220.5044"/>
    <n v="0"/>
    <n v="64817448.280000001"/>
    <n v="0"/>
    <m/>
    <m/>
    <n v="19392907.09"/>
    <s v="-"/>
    <n v="3102865.1343999999"/>
    <n v="0"/>
    <s v="-"/>
    <n v="0"/>
    <n v="0"/>
    <s v="-"/>
    <n v="0"/>
  </r>
  <r>
    <s v="162"/>
    <x v="61"/>
    <x v="2"/>
    <s v="003"/>
    <s v="Z1F0008965"/>
    <s v="0551"/>
    <s v="FC"/>
    <s v="00078820-00078926"/>
    <s v=""/>
    <s v=""/>
    <s v=""/>
    <s v=""/>
    <n v="0"/>
    <s v=""/>
    <s v="VENTAS NO CONTRIBUYENTES"/>
    <s v=""/>
    <n v="39371166.097450003"/>
    <n v="0"/>
    <n v="36929598.097450003"/>
    <n v="0"/>
    <s v="-"/>
    <n v="0"/>
    <n v="2104800"/>
    <s v="-"/>
    <n v="336768"/>
    <n v="0"/>
    <s v="-"/>
    <n v="0"/>
    <n v="0"/>
    <s v="-"/>
    <n v="0"/>
  </r>
  <r>
    <s v="163"/>
    <x v="61"/>
    <x v="1"/>
    <s v="003"/>
    <s v="Z1F0017848"/>
    <s v="0110"/>
    <s v="FC"/>
    <s v="003004611-003004681"/>
    <s v=""/>
    <s v=""/>
    <s v=""/>
    <s v=""/>
    <n v="0"/>
    <s v=""/>
    <s v="VENTAS NO CONTRIBUYENTES"/>
    <s v=""/>
    <n v="193856803.79320002"/>
    <n v="0"/>
    <n v="139978726.89000002"/>
    <n v="0"/>
    <s v="-"/>
    <n v="0"/>
    <n v="46446618.020000003"/>
    <s v="-"/>
    <n v="7431458.883200001"/>
    <n v="0"/>
    <s v="-"/>
    <n v="0"/>
    <n v="0"/>
    <s v="-"/>
    <n v="0"/>
  </r>
  <r>
    <s v="164"/>
    <x v="61"/>
    <x v="0"/>
    <s v="004"/>
    <s v="Z1B8050937"/>
    <s v="1456"/>
    <s v="FC"/>
    <s v="00145049-00145085"/>
    <s v=""/>
    <s v=""/>
    <s v=""/>
    <s v=""/>
    <n v="0"/>
    <s v=""/>
    <s v="VENTAS NO CONTRIBUYENTES"/>
    <m/>
    <n v="143168919.39999998"/>
    <n v="0"/>
    <n v="102804251.20999999"/>
    <n v="0"/>
    <s v="-"/>
    <n v="0"/>
    <n v="34797127.75"/>
    <s v="-"/>
    <n v="5567540.4400000004"/>
    <n v="0"/>
    <s v="-"/>
    <n v="0"/>
    <n v="0"/>
    <s v="-"/>
    <n v="0"/>
  </r>
  <r>
    <s v="165"/>
    <x v="61"/>
    <x v="1"/>
    <s v="004"/>
    <s v="Z1F0017963"/>
    <s v="0108"/>
    <s v="FC"/>
    <s v="004002151-004002187"/>
    <s v=""/>
    <s v=""/>
    <s v=""/>
    <s v=""/>
    <n v="0"/>
    <s v=""/>
    <s v="VENTAS NO CONTRIBUYENTES"/>
    <s v=""/>
    <n v="84461516.094699979"/>
    <n v="0"/>
    <n v="61720750.571099974"/>
    <n v="0"/>
    <s v="-"/>
    <n v="0"/>
    <n v="19604108.210000001"/>
    <s v="16"/>
    <n v="3136657.3136"/>
    <n v="0"/>
    <s v="-"/>
    <n v="0"/>
    <n v="0"/>
    <s v="-"/>
    <n v="0"/>
  </r>
  <r>
    <s v="166"/>
    <x v="61"/>
    <x v="1"/>
    <s v="004"/>
    <s v="Z1F0017963"/>
    <s v="0108"/>
    <s v="NC"/>
    <s v=""/>
    <s v="004000057"/>
    <s v=""/>
    <s v="004002184"/>
    <s v="24/12/2018"/>
    <n v="1150"/>
    <s v="VEN"/>
    <s v="GABRIEL PEREIRA"/>
    <s v="V27934230"/>
    <n v="-11600"/>
    <n v="0"/>
    <n v="0"/>
    <n v="0"/>
    <s v="-"/>
    <n v="0"/>
    <n v="-10000"/>
    <s v="16"/>
    <n v="-1600"/>
    <n v="0"/>
    <s v="-"/>
    <n v="0"/>
    <n v="0"/>
    <s v="-"/>
    <n v="0"/>
  </r>
  <r>
    <s v="167"/>
    <x v="61"/>
    <x v="0"/>
    <s v="005"/>
    <s v="Z1B8050363"/>
    <s v="1609"/>
    <s v="FC"/>
    <s v="00155255-00155299"/>
    <s v=""/>
    <s v=""/>
    <s v=""/>
    <s v=""/>
    <n v="0"/>
    <s v=""/>
    <s v="VENTAS NO CONTRIBUYENTES"/>
    <m/>
    <n v="107098308.94520001"/>
    <n v="0"/>
    <n v="76919105.180000007"/>
    <n v="0"/>
    <s v="-"/>
    <n v="0"/>
    <n v="26016554.969999999"/>
    <s v="-"/>
    <n v="4162648.7952000001"/>
    <n v="0"/>
    <s v="-"/>
    <n v="0"/>
    <n v="0"/>
    <s v="-"/>
    <n v="0"/>
  </r>
  <r>
    <s v="168"/>
    <x v="61"/>
    <x v="1"/>
    <s v="005"/>
    <s v="Z1F0017998"/>
    <s v="0104"/>
    <s v="FC"/>
    <s v="00002892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169"/>
    <x v="61"/>
    <x v="0"/>
    <s v="006"/>
    <s v="Z1B8044815"/>
    <s v="1517"/>
    <s v="FC"/>
    <s v="00135256-00135349"/>
    <s v=""/>
    <s v=""/>
    <s v=""/>
    <s v=""/>
    <n v="0"/>
    <s v=""/>
    <s v="VENTAS NO CONTRIBUYENTES"/>
    <m/>
    <n v="131595563.4244"/>
    <n v="0"/>
    <n v="89679746.609999999"/>
    <n v="0"/>
    <s v="-"/>
    <n v="0"/>
    <n v="36134324.840000004"/>
    <s v="-"/>
    <n v="5781491.9744000006"/>
    <n v="0"/>
    <s v="-"/>
    <n v="0"/>
    <n v="0"/>
    <s v="-"/>
    <n v="0"/>
  </r>
  <r>
    <s v="170"/>
    <x v="61"/>
    <x v="1"/>
    <s v="006"/>
    <s v="Z1F0017787"/>
    <s v="0083"/>
    <s v="FC"/>
    <s v="00600024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71"/>
    <x v="61"/>
    <x v="0"/>
    <s v="007"/>
    <s v="Z1B8050013"/>
    <s v="1575"/>
    <s v="FC"/>
    <s v="00162625-00162670"/>
    <s v=""/>
    <s v=""/>
    <s v=""/>
    <s v=""/>
    <n v="0"/>
    <s v=""/>
    <s v="VENTAS NO CONTRIBUYENTES"/>
    <m/>
    <n v="142741677.05919999"/>
    <n v="0"/>
    <n v="101455650.89"/>
    <n v="0"/>
    <s v="-"/>
    <n v="0"/>
    <n v="35591401.869999997"/>
    <s v="-"/>
    <n v="5694624.2991999993"/>
    <n v="0"/>
    <s v="-"/>
    <n v="0"/>
    <n v="0"/>
    <s v="-"/>
    <n v="0"/>
  </r>
  <r>
    <s v="172"/>
    <x v="61"/>
    <x v="0"/>
    <s v="008"/>
    <s v="Z1B8050003"/>
    <s v="1531"/>
    <s v="FC"/>
    <s v="00162219-00162277"/>
    <s v=""/>
    <s v=""/>
    <s v=""/>
    <s v=""/>
    <n v="0"/>
    <s v=""/>
    <s v="VENTAS NO CONTRIBUYENTES"/>
    <m/>
    <n v="178922195.2604"/>
    <n v="0"/>
    <n v="117953994.87"/>
    <n v="0"/>
    <s v="-"/>
    <n v="0"/>
    <n v="52558793.439999998"/>
    <s v="-"/>
    <n v="8409406.9504000004"/>
    <n v="0"/>
    <s v="-"/>
    <n v="0"/>
    <n v="0"/>
    <s v="-"/>
    <n v="0"/>
  </r>
  <r>
    <s v="173"/>
    <x v="61"/>
    <x v="0"/>
    <s v="009"/>
    <s v="Z1B8014458"/>
    <s v="1528"/>
    <s v="FC"/>
    <s v="00168371-00168433"/>
    <s v=""/>
    <s v=""/>
    <s v=""/>
    <s v=""/>
    <n v="0"/>
    <s v=""/>
    <s v="VENTAS NO CONTRIBUYENTES"/>
    <m/>
    <n v="127846329.58160001"/>
    <n v="0"/>
    <n v="86534308.230000004"/>
    <n v="0"/>
    <s v="-"/>
    <n v="0"/>
    <n v="35613811.509999998"/>
    <s v="-"/>
    <n v="5698209.8415999999"/>
    <n v="0"/>
    <s v="-"/>
    <n v="0"/>
    <n v="0"/>
    <s v="-"/>
    <n v="0"/>
  </r>
  <r>
    <s v="174"/>
    <x v="61"/>
    <x v="0"/>
    <s v="010"/>
    <s v="Z1F0000341"/>
    <s v="1050"/>
    <s v="FC"/>
    <s v="00068054-00068100"/>
    <s v=""/>
    <s v=""/>
    <s v=""/>
    <s v=""/>
    <n v="0"/>
    <s v=""/>
    <s v="VENTAS NO CONTRIBUYENTES"/>
    <m/>
    <n v="85371614.0264"/>
    <n v="0"/>
    <n v="60977625.979999997"/>
    <n v="0"/>
    <s v="-"/>
    <n v="0"/>
    <n v="21029300.039999999"/>
    <s v="-"/>
    <n v="3364688.0063999998"/>
    <n v="0"/>
    <s v="-"/>
    <n v="0"/>
    <n v="0"/>
    <s v="-"/>
    <n v="0"/>
  </r>
  <r>
    <s v="175"/>
    <x v="61"/>
    <x v="0"/>
    <s v="011"/>
    <s v="Z1F0004616"/>
    <s v="0431"/>
    <s v="FC"/>
    <s v="00063653-00063840"/>
    <s v=""/>
    <s v=""/>
    <s v=""/>
    <s v=""/>
    <n v="0"/>
    <s v=""/>
    <s v="VENTAS NO CONTRIBUYENTES"/>
    <s v=""/>
    <n v="86927057.752500027"/>
    <n v="0"/>
    <n v="75002939.809300035"/>
    <n v="0"/>
    <s v="-"/>
    <n v="0"/>
    <n v="10279412.02"/>
    <s v="-"/>
    <n v="1644705.9232000001"/>
    <n v="0"/>
    <s v="-"/>
    <n v="0"/>
    <n v="0"/>
    <s v="-"/>
    <n v="0"/>
  </r>
  <r>
    <s v="176"/>
    <x v="61"/>
    <x v="0"/>
    <s v="013"/>
    <s v="Z1B8050578"/>
    <s v="1340"/>
    <s v="FC"/>
    <s v="00130072-00130131"/>
    <s v=""/>
    <s v=""/>
    <s v=""/>
    <s v=""/>
    <n v="0"/>
    <s v=""/>
    <s v="VENTAS NO CONTRIBUYENTES"/>
    <s v=""/>
    <n v="26919919.079299998"/>
    <n v="0"/>
    <n v="22706799.079299998"/>
    <n v="0"/>
    <s v="-"/>
    <n v="0"/>
    <n v="3632000"/>
    <s v="16"/>
    <n v="581120"/>
    <n v="0"/>
    <s v="-"/>
    <n v="0"/>
    <n v="0"/>
    <s v="-"/>
    <n v="0"/>
  </r>
  <r>
    <s v="177"/>
    <x v="61"/>
    <x v="0"/>
    <s v="014"/>
    <s v="Z1F0000338"/>
    <s v="1220"/>
    <s v="FC"/>
    <s v="00048062-00048081"/>
    <s v=""/>
    <s v=""/>
    <s v=""/>
    <s v=""/>
    <n v="0"/>
    <s v=""/>
    <s v="VENTAS NO CONTRIBUYENTES"/>
    <m/>
    <n v="16083522.898399999"/>
    <n v="0"/>
    <n v="11637800.869999999"/>
    <n v="0"/>
    <s v="-"/>
    <n v="0"/>
    <n v="3832518.99"/>
    <s v="-"/>
    <n v="613203.03840000008"/>
    <n v="0"/>
    <s v="-"/>
    <n v="0"/>
    <n v="0"/>
    <s v="-"/>
    <n v="0"/>
  </r>
  <r>
    <s v="178"/>
    <x v="61"/>
    <x v="0"/>
    <s v="015"/>
    <s v="Z1B8050356"/>
    <s v="1353"/>
    <s v="FC"/>
    <s v="00083507-00083534"/>
    <s v=""/>
    <s v=""/>
    <s v=""/>
    <s v=""/>
    <n v="0"/>
    <s v=""/>
    <s v="VENTAS NO CONTRIBUYENTES"/>
    <m/>
    <n v="95891147.374000013"/>
    <n v="0"/>
    <n v="72937951.120000005"/>
    <n v="0"/>
    <s v="-"/>
    <n v="0"/>
    <n v="19787238.149999999"/>
    <s v="-"/>
    <n v="3165958.1039999998"/>
    <n v="0"/>
    <s v="-"/>
    <n v="0"/>
    <n v="0"/>
    <s v="-"/>
    <n v="0"/>
  </r>
  <r>
    <s v="179"/>
    <x v="62"/>
    <x v="0"/>
    <s v="001"/>
    <s v="Z1F0000700"/>
    <s v="1197"/>
    <s v="FC"/>
    <s v="00097849-00097901"/>
    <s v=""/>
    <s v=""/>
    <s v=""/>
    <s v=""/>
    <n v="0"/>
    <s v=""/>
    <s v="VENTAS NO CONTRIBUYENTES"/>
    <m/>
    <n v="56751167.325199999"/>
    <n v="0"/>
    <n v="43224768.990000002"/>
    <n v="0"/>
    <s v="-"/>
    <n v="0"/>
    <n v="11660688.220000001"/>
    <s v="-"/>
    <n v="1865710.1152000001"/>
    <n v="0"/>
    <s v="-"/>
    <n v="0"/>
    <n v="0"/>
    <s v="-"/>
    <n v="0"/>
  </r>
  <r>
    <s v="180"/>
    <x v="62"/>
    <x v="0"/>
    <s v="002"/>
    <s v="Z1B8050002"/>
    <s v="1532"/>
    <s v="FC"/>
    <s v="00153150-00153174"/>
    <s v=""/>
    <s v=""/>
    <s v=""/>
    <s v=""/>
    <n v="0"/>
    <s v=""/>
    <s v="VENTAS NO CONTRIBUYENTES"/>
    <m/>
    <n v="77985952.996000007"/>
    <n v="0"/>
    <n v="49478868.200000003"/>
    <n v="0"/>
    <s v="-"/>
    <n v="0"/>
    <n v="24575073.100000001"/>
    <s v="-"/>
    <n v="3932011.6960000005"/>
    <n v="0"/>
    <s v="-"/>
    <n v="0"/>
    <n v="0"/>
    <s v="-"/>
    <n v="0"/>
  </r>
  <r>
    <s v="181"/>
    <x v="62"/>
    <x v="0"/>
    <s v="002"/>
    <s v="Z1B8050149"/>
    <s v="1460"/>
    <s v="FC"/>
    <s v="00189999-00190035"/>
    <s v=""/>
    <s v=""/>
    <s v=""/>
    <s v=""/>
    <n v="0"/>
    <s v=""/>
    <s v="VENTAS NO CONTRIBUYENTES"/>
    <m/>
    <n v="14368012.060000001"/>
    <n v="0"/>
    <n v="14368012.060000001"/>
    <n v="0"/>
    <s v="-"/>
    <n v="0"/>
    <n v="0"/>
    <s v="-"/>
    <n v="0"/>
    <n v="0"/>
    <s v="-"/>
    <n v="0"/>
    <n v="0"/>
    <s v="-"/>
    <n v="0"/>
  </r>
  <r>
    <s v="182"/>
    <x v="62"/>
    <x v="2"/>
    <s v="002"/>
    <s v="Z1F0008858"/>
    <s v="0558"/>
    <s v="FC"/>
    <s v="00080048-00080115"/>
    <m/>
    <m/>
    <m/>
    <m/>
    <n v="0"/>
    <m/>
    <s v="VENTAS NO CONTRIBUYENTES"/>
    <m/>
    <n v="31217108.3596"/>
    <n v="0"/>
    <n v="29202304.870000001"/>
    <m/>
    <m/>
    <m/>
    <n v="1736899.56"/>
    <m/>
    <n v="277903.92960000003"/>
    <m/>
    <m/>
    <m/>
    <m/>
    <m/>
    <m/>
  </r>
  <r>
    <s v="183"/>
    <x v="62"/>
    <x v="1"/>
    <s v="002"/>
    <s v="Z1F0017966"/>
    <s v="0112"/>
    <s v="FC"/>
    <s v="002002260-202002262"/>
    <m/>
    <m/>
    <m/>
    <m/>
    <n v="0"/>
    <m/>
    <s v="VENTAS NO CONTRIBUYENTES"/>
    <m/>
    <n v="6461332.3799999999"/>
    <m/>
    <n v="5957892.3799999999"/>
    <n v="0"/>
    <m/>
    <m/>
    <n v="434000"/>
    <m/>
    <n v="69440"/>
    <n v="0"/>
    <m/>
    <m/>
    <m/>
    <m/>
    <m/>
  </r>
  <r>
    <s v="184"/>
    <x v="62"/>
    <x v="0"/>
    <s v="003"/>
    <s v="Z1B8051199"/>
    <s v="1619"/>
    <s v="FC"/>
    <s v="00175060-00175109"/>
    <s v=""/>
    <s v=""/>
    <s v=""/>
    <s v=""/>
    <n v="0"/>
    <s v=""/>
    <s v="VENTAS NO CONTRIBUYENTES"/>
    <m/>
    <n v="69093757.453600004"/>
    <n v="0"/>
    <n v="52025899.140000001"/>
    <m/>
    <m/>
    <m/>
    <n v="14713670.960000001"/>
    <s v="-"/>
    <n v="2354187.3536"/>
    <n v="0"/>
    <s v="-"/>
    <n v="0"/>
    <n v="0"/>
    <s v="-"/>
    <n v="0"/>
  </r>
  <r>
    <s v="185"/>
    <x v="62"/>
    <x v="2"/>
    <s v="003"/>
    <s v="Z1F0008965"/>
    <s v="0552"/>
    <s v="FC"/>
    <s v="00078927-00078978"/>
    <m/>
    <m/>
    <m/>
    <m/>
    <n v="0"/>
    <m/>
    <s v="VENTAS NO CONTRIBUYENTES"/>
    <m/>
    <n v="22215584.309999999"/>
    <n v="0"/>
    <n v="20686704.309999999"/>
    <m/>
    <m/>
    <m/>
    <n v="1318000"/>
    <m/>
    <n v="210880"/>
    <m/>
    <m/>
    <m/>
    <m/>
    <m/>
    <m/>
  </r>
  <r>
    <s v="186"/>
    <x v="62"/>
    <x v="2"/>
    <s v="003"/>
    <s v="Z1F0008965"/>
    <s v="0553"/>
    <s v="FC"/>
    <s v="00078979-00078983"/>
    <m/>
    <m/>
    <m/>
    <m/>
    <n v="0"/>
    <m/>
    <s v="VENTAS NO CONTRIBUYENTES"/>
    <m/>
    <n v="2268833.46"/>
    <n v="0"/>
    <n v="1868865.46"/>
    <m/>
    <m/>
    <m/>
    <n v="344800"/>
    <m/>
    <n v="55168"/>
    <m/>
    <m/>
    <m/>
    <m/>
    <m/>
    <m/>
  </r>
  <r>
    <s v="187"/>
    <x v="62"/>
    <x v="1"/>
    <s v="003"/>
    <s v="Z1F0017848"/>
    <s v="0111"/>
    <s v="FC"/>
    <s v="003004682-003004728"/>
    <m/>
    <m/>
    <m/>
    <m/>
    <n v="0"/>
    <m/>
    <s v="VENTAS NO CONTRIBUYENTES"/>
    <m/>
    <n v="61817640.646000005"/>
    <n v="0"/>
    <n v="46192819.850000001"/>
    <n v="0"/>
    <m/>
    <n v="0"/>
    <n v="13469673.1"/>
    <m/>
    <n v="2155147.696"/>
    <n v="0"/>
    <m/>
    <m/>
    <m/>
    <m/>
    <m/>
  </r>
  <r>
    <s v="188"/>
    <x v="62"/>
    <x v="0"/>
    <s v="004"/>
    <s v="Z1B8050937"/>
    <s v="1457"/>
    <s v="FC"/>
    <s v="00145086-00145125"/>
    <s v=""/>
    <s v=""/>
    <s v=""/>
    <s v=""/>
    <n v="0"/>
    <s v=""/>
    <s v="VENTAS NO CONTRIBUYENTES"/>
    <m/>
    <n v="79261013.735599995"/>
    <n v="0"/>
    <n v="53620040.920000002"/>
    <n v="0"/>
    <s v="-"/>
    <n v="0"/>
    <n v="22104286.91"/>
    <s v="-"/>
    <n v="3536685.9056000002"/>
    <n v="0"/>
    <s v="-"/>
    <n v="0"/>
    <n v="0"/>
    <s v="-"/>
    <n v="0"/>
  </r>
  <r>
    <s v="189"/>
    <x v="62"/>
    <x v="1"/>
    <s v="004"/>
    <s v="Z1F0017963"/>
    <s v="0109"/>
    <s v="FC"/>
    <s v="004002188-004002227"/>
    <m/>
    <m/>
    <m/>
    <m/>
    <n v="0"/>
    <m/>
    <s v="VENTAS NO CONTRIBUYENTES"/>
    <m/>
    <n v="99620362.626000017"/>
    <n v="0"/>
    <n v="63080706.450000003"/>
    <n v="0"/>
    <m/>
    <n v="0"/>
    <n v="31499703.600000001"/>
    <m/>
    <n v="5039952.5760000004"/>
    <m/>
    <m/>
    <m/>
    <m/>
    <m/>
    <m/>
  </r>
  <r>
    <s v="190"/>
    <x v="62"/>
    <x v="0"/>
    <s v="005"/>
    <s v="Z1B8050363"/>
    <s v="1610"/>
    <s v="FC"/>
    <s v="00155300-00155352"/>
    <s v=""/>
    <s v=""/>
    <s v=""/>
    <s v=""/>
    <n v="0"/>
    <s v=""/>
    <s v="VENTAS NO CONTRIBUYENTES"/>
    <m/>
    <n v="116073327.1444"/>
    <n v="0"/>
    <n v="77298024.730000004"/>
    <n v="0"/>
    <s v="-"/>
    <n v="0"/>
    <n v="33426984.84"/>
    <s v="-"/>
    <n v="5348317.5744000003"/>
    <n v="0"/>
    <s v="-"/>
    <n v="0"/>
    <n v="0"/>
    <s v="-"/>
    <n v="0"/>
  </r>
  <r>
    <s v="191"/>
    <x v="62"/>
    <x v="1"/>
    <s v="005"/>
    <s v="Z1F0017998"/>
    <s v="0105"/>
    <s v="FC"/>
    <s v="00002892"/>
    <m/>
    <m/>
    <m/>
    <m/>
    <n v="0"/>
    <m/>
    <s v="VENTAS NO CONTRIBUYENTES"/>
    <m/>
    <n v="0"/>
    <n v="0"/>
    <n v="0"/>
    <m/>
    <m/>
    <m/>
    <m/>
    <m/>
    <n v="0"/>
    <m/>
    <m/>
    <m/>
    <m/>
    <m/>
    <m/>
  </r>
  <r>
    <s v="192"/>
    <x v="62"/>
    <x v="0"/>
    <s v="006"/>
    <s v="Z1B8044815"/>
    <s v="1518"/>
    <s v="FC"/>
    <s v="00135350-00135391"/>
    <s v=""/>
    <s v=""/>
    <s v=""/>
    <s v=""/>
    <n v="0"/>
    <s v=""/>
    <s v="VENTAS NO CONTRIBUYENTES"/>
    <m/>
    <n v="71113280.939999998"/>
    <n v="0"/>
    <n v="57058947.719999999"/>
    <n v="0"/>
    <s v="-"/>
    <n v="0"/>
    <n v="12115804.5"/>
    <s v="-"/>
    <n v="1938528.72"/>
    <n v="0"/>
    <s v="-"/>
    <n v="0"/>
    <n v="0"/>
    <s v="-"/>
    <n v="0"/>
  </r>
  <r>
    <s v="193"/>
    <x v="62"/>
    <x v="1"/>
    <s v="006"/>
    <s v="Z1F0017787"/>
    <s v="0084"/>
    <s v="FC"/>
    <s v="006000245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194"/>
    <x v="62"/>
    <x v="0"/>
    <s v="007"/>
    <s v="Z1B8050013"/>
    <s v="1576"/>
    <s v="FC"/>
    <s v="00162671-00162731"/>
    <s v=""/>
    <s v=""/>
    <s v=""/>
    <s v=""/>
    <n v="0"/>
    <s v=""/>
    <s v="VENTAS NO CONTRIBUYENTES"/>
    <m/>
    <n v="134754526.65039998"/>
    <n v="0"/>
    <n v="88511005.209999993"/>
    <n v="0"/>
    <s v="-"/>
    <n v="0"/>
    <n v="39865104.689999998"/>
    <s v="-"/>
    <n v="6378416.7503999993"/>
    <n v="0"/>
    <s v="-"/>
    <n v="0"/>
    <n v="0"/>
    <s v="-"/>
    <n v="0"/>
  </r>
  <r>
    <s v="195"/>
    <x v="62"/>
    <x v="0"/>
    <s v="008"/>
    <s v="Z1B8050003"/>
    <s v="1532"/>
    <s v="FC"/>
    <s v="00162278-00162319"/>
    <s v=""/>
    <s v=""/>
    <s v=""/>
    <s v=""/>
    <n v="0"/>
    <s v=""/>
    <s v="VENTAS NO CONTRIBUYENTES"/>
    <m/>
    <n v="50621290.893600002"/>
    <n v="0"/>
    <n v="35056472.420000002"/>
    <n v="0"/>
    <s v="-"/>
    <n v="0"/>
    <n v="13417946.960000001"/>
    <s v="-"/>
    <n v="2146871.5136000002"/>
    <n v="0"/>
    <s v="-"/>
    <n v="0"/>
    <n v="0"/>
    <s v="-"/>
    <n v="0"/>
  </r>
  <r>
    <s v="196"/>
    <x v="62"/>
    <x v="0"/>
    <s v="009"/>
    <s v="Z1B8014458"/>
    <s v="1529"/>
    <s v="FC"/>
    <s v="00168434-00168475"/>
    <s v=""/>
    <s v=""/>
    <s v=""/>
    <s v=""/>
    <n v="0"/>
    <s v=""/>
    <s v="VENTAS NO CONTRIBUYENTES"/>
    <m/>
    <n v="88533361.376800001"/>
    <n v="0"/>
    <n v="58061757.850000001"/>
    <n v="0"/>
    <s v="-"/>
    <n v="0"/>
    <n v="26268623.73"/>
    <s v="-"/>
    <n v="4202979.7968000006"/>
    <n v="0"/>
    <s v="-"/>
    <n v="0"/>
    <n v="0"/>
    <s v="-"/>
    <n v="0"/>
  </r>
  <r>
    <s v="197"/>
    <x v="62"/>
    <x v="0"/>
    <s v="010"/>
    <s v="Z1F0000341"/>
    <s v="1051"/>
    <s v="FC"/>
    <s v="00068101-00068138"/>
    <s v=""/>
    <s v=""/>
    <s v=""/>
    <s v=""/>
    <n v="0"/>
    <s v=""/>
    <s v="VENTAS NO CONTRIBUYENTES"/>
    <m/>
    <n v="60125313.225599997"/>
    <n v="0"/>
    <n v="37006218.109999999"/>
    <n v="0"/>
    <s v="-"/>
    <n v="0"/>
    <n v="19930254.41"/>
    <s v="-"/>
    <n v="3188840.7056"/>
    <n v="0"/>
    <s v="-"/>
    <n v="0"/>
    <n v="0"/>
    <s v="-"/>
    <n v="0"/>
  </r>
  <r>
    <s v="198"/>
    <x v="62"/>
    <x v="0"/>
    <s v="011"/>
    <s v="Z1F0004616"/>
    <s v="0432"/>
    <s v="FC"/>
    <s v="00063841-00063911"/>
    <m/>
    <m/>
    <m/>
    <m/>
    <n v="0"/>
    <m/>
    <s v="VENTAS NO CONTRIBUYENTES"/>
    <m/>
    <n v="28801683.502800003"/>
    <m/>
    <n v="23833727.34"/>
    <m/>
    <m/>
    <m/>
    <n v="4282720.83"/>
    <m/>
    <n v="685235.33279999997"/>
    <m/>
    <m/>
    <m/>
    <m/>
    <m/>
    <m/>
  </r>
  <r>
    <s v="199"/>
    <x v="62"/>
    <x v="0"/>
    <s v="013"/>
    <s v="Z1B8050578"/>
    <s v="1341"/>
    <s v="FC"/>
    <s v="00130072-00130158"/>
    <m/>
    <m/>
    <m/>
    <m/>
    <n v="0"/>
    <m/>
    <s v="VENTAS NO CONTRIBUYENTES"/>
    <m/>
    <n v="13774827.575200001"/>
    <n v="0"/>
    <n v="11359427.18"/>
    <m/>
    <m/>
    <m/>
    <n v="2082241.72"/>
    <m/>
    <n v="333158.6752"/>
    <m/>
    <m/>
    <m/>
    <m/>
    <m/>
    <m/>
  </r>
  <r>
    <s v="200"/>
    <x v="62"/>
    <x v="0"/>
    <s v="014"/>
    <s v="Z1F0000338"/>
    <s v="1221"/>
    <s v="FC"/>
    <s v="00048082-00048107"/>
    <s v=""/>
    <s v=""/>
    <s v=""/>
    <s v=""/>
    <n v="0"/>
    <s v=""/>
    <s v="VENTAS NO CONTRIBUYENTES"/>
    <m/>
    <n v="13222409.999200001"/>
    <n v="0"/>
    <n v="7535210"/>
    <n v="0"/>
    <s v="-"/>
    <n v="0"/>
    <n v="4902758.62"/>
    <s v="-"/>
    <n v="784441.37920000008"/>
    <n v="0"/>
    <s v="-"/>
    <n v="0"/>
    <n v="0"/>
    <s v="-"/>
    <n v="0"/>
  </r>
  <r>
    <s v="201"/>
    <x v="62"/>
    <x v="0"/>
    <s v="015"/>
    <s v="Z1B8050356"/>
    <s v="1354"/>
    <s v="FC"/>
    <s v="00083535-00083547"/>
    <s v=""/>
    <s v=""/>
    <s v=""/>
    <s v=""/>
    <n v="0"/>
    <s v=""/>
    <s v="VENTAS NO CONTRIBUYENTES"/>
    <m/>
    <n v="34639651.928800002"/>
    <n v="0"/>
    <n v="26749192.809999999"/>
    <n v="0"/>
    <s v="-"/>
    <n v="0"/>
    <n v="6802119.9299999997"/>
    <s v="-"/>
    <n v="1088339.1887999999"/>
    <n v="0"/>
    <s v="-"/>
    <n v="0"/>
    <n v="0"/>
    <s v="-"/>
    <n v="0"/>
  </r>
  <r>
    <s v="1"/>
    <x v="63"/>
    <x v="0"/>
    <s v="001"/>
    <s v="Z1F0000700"/>
    <s v="1198"/>
    <s v="FC"/>
    <s v="00097902-00097930"/>
    <s v=""/>
    <s v=""/>
    <s v=""/>
    <s v=""/>
    <n v="0"/>
    <s v=""/>
    <s v="VENTAS NO CONTRIBUYENTES"/>
    <s v=""/>
    <n v="60830674.34314999"/>
    <n v="0"/>
    <n v="50845194.011149988"/>
    <n v="0"/>
    <s v="-"/>
    <n v="0"/>
    <n v="8608172.6999999993"/>
    <s v="-"/>
    <n v="1377307.632"/>
    <n v="0"/>
    <s v="-"/>
    <n v="0"/>
    <n v="0"/>
    <s v="-"/>
    <n v="0"/>
  </r>
  <r>
    <s v="2"/>
    <x v="63"/>
    <x v="1"/>
    <s v="001"/>
    <s v="Z1F0017854"/>
    <s v="0112"/>
    <s v="FC"/>
    <s v="001005612-001005625"/>
    <s v=""/>
    <s v=""/>
    <s v=""/>
    <s v=""/>
    <n v="0"/>
    <s v=""/>
    <s v="VENTAS NO CONTRIBUYENTES"/>
    <s v=""/>
    <n v="38027285.832249999"/>
    <n v="0"/>
    <n v="26781903.74825"/>
    <n v="0"/>
    <s v="-"/>
    <n v="0"/>
    <n v="9694294.8999999985"/>
    <s v="16"/>
    <n v="1551087.1839999999"/>
    <n v="0"/>
    <s v="-"/>
    <n v="0"/>
    <n v="0"/>
    <s v="-"/>
    <n v="0"/>
  </r>
  <r>
    <s v="3"/>
    <x v="63"/>
    <x v="1"/>
    <s v="001"/>
    <s v="Z1F0017854"/>
    <s v="0112"/>
    <s v="FC"/>
    <s v="00005604-00005608"/>
    <s v=""/>
    <s v=""/>
    <s v=""/>
    <s v=""/>
    <n v="0"/>
    <s v=""/>
    <s v="VENTAS NO CONTRIBUYENTES"/>
    <s v=""/>
    <n v="5209280"/>
    <n v="0"/>
    <n v="4968000"/>
    <n v="0"/>
    <s v="-"/>
    <n v="0"/>
    <n v="208000"/>
    <s v="-"/>
    <n v="33280"/>
    <n v="0"/>
    <s v="-"/>
    <n v="0"/>
    <n v="0"/>
    <s v="-"/>
    <n v="0"/>
  </r>
  <r>
    <s v="4"/>
    <x v="63"/>
    <x v="1"/>
    <s v="001"/>
    <s v="Z1F0017854"/>
    <s v="0112"/>
    <s v="FC"/>
    <s v="00005609"/>
    <s v=""/>
    <s v=""/>
    <s v=""/>
    <s v=""/>
    <n v="0"/>
    <s v=""/>
    <s v="GUIFEL CAFE"/>
    <s v="J406087882"/>
    <n v="1024339.08445"/>
    <n v="0"/>
    <n v="469859.08444999997"/>
    <n v="478000"/>
    <s v="16"/>
    <n v="76480"/>
    <n v="0"/>
    <s v="-"/>
    <n v="0"/>
    <n v="0"/>
    <s v="-"/>
    <n v="0"/>
    <n v="0"/>
    <s v="-"/>
    <n v="0"/>
  </r>
  <r>
    <s v="5"/>
    <x v="63"/>
    <x v="1"/>
    <s v="001"/>
    <s v="Z1F0017854"/>
    <s v="0112"/>
    <s v="FC"/>
    <s v="00005610-00005612"/>
    <s v=""/>
    <s v=""/>
    <s v=""/>
    <s v=""/>
    <n v="0"/>
    <s v=""/>
    <s v="VENTAS NO CONTRIBUYENTES"/>
    <s v=""/>
    <n v="2441552.58"/>
    <n v="0"/>
    <n v="1418432.58"/>
    <n v="0"/>
    <s v="-"/>
    <n v="0"/>
    <n v="882000"/>
    <s v="-"/>
    <n v="141120"/>
    <n v="0"/>
    <s v="-"/>
    <n v="0"/>
    <n v="0"/>
    <s v="-"/>
    <n v="0"/>
  </r>
  <r>
    <s v="6"/>
    <x v="63"/>
    <x v="1"/>
    <s v="001"/>
    <s v="Z1F0017854"/>
    <s v="0112"/>
    <s v="FC"/>
    <s v="00005627-00005643"/>
    <s v=""/>
    <s v=""/>
    <s v=""/>
    <s v=""/>
    <n v="0"/>
    <s v=""/>
    <s v="VENTAS NO CONTRIBUYENTES"/>
    <s v=""/>
    <n v="10118405.28435"/>
    <n v="0"/>
    <n v="9363386.0155500006"/>
    <n v="0"/>
    <s v="-"/>
    <n v="0"/>
    <n v="650878.67999999993"/>
    <s v="-"/>
    <n v="104140.5888"/>
    <n v="0"/>
    <s v="-"/>
    <n v="0"/>
    <n v="0"/>
    <s v="-"/>
    <n v="0"/>
  </r>
  <r>
    <s v="7"/>
    <x v="63"/>
    <x v="0"/>
    <s v="002"/>
    <s v="Z1B8050002"/>
    <s v="1533"/>
    <s v="FC"/>
    <s v="00153175-00153189"/>
    <s v=""/>
    <s v=""/>
    <s v=""/>
    <s v=""/>
    <n v="0"/>
    <s v=""/>
    <s v="VENTAS NO CONTRIBUYENTES"/>
    <s v=""/>
    <n v="13701188.102590563"/>
    <n v="0"/>
    <n v="11556332.745100003"/>
    <n v="0"/>
    <s v="-"/>
    <n v="0"/>
    <n v="1849013.2392160005"/>
    <s v="16"/>
    <n v="295842.11827456008"/>
    <n v="0"/>
    <s v="-"/>
    <n v="0"/>
    <n v="0"/>
    <s v="-"/>
    <n v="0"/>
  </r>
  <r>
    <s v="8"/>
    <x v="63"/>
    <x v="0"/>
    <s v="002"/>
    <s v="Z1B8050149"/>
    <s v="1461"/>
    <s v="FC"/>
    <s v="00190036-00190062"/>
    <s v=""/>
    <s v=""/>
    <s v=""/>
    <s v=""/>
    <n v="0"/>
    <s v=""/>
    <s v="VENTAS NO CONTRIBUYENTES"/>
    <s v=""/>
    <n v="12331784.42"/>
    <n v="0"/>
    <n v="12331784.42"/>
    <n v="0"/>
    <s v="-"/>
    <n v="0"/>
    <m/>
    <s v="-"/>
    <n v="0"/>
    <n v="0"/>
    <s v="-"/>
    <n v="0"/>
    <n v="0"/>
    <s v="-"/>
    <n v="0"/>
  </r>
  <r>
    <s v="9"/>
    <x v="63"/>
    <x v="2"/>
    <s v="002"/>
    <s v="Z1F0008858"/>
    <s v="0559"/>
    <s v="FC"/>
    <s v="00080116-00080173"/>
    <s v=""/>
    <s v=""/>
    <s v=""/>
    <s v=""/>
    <n v="0"/>
    <s v=""/>
    <s v="VENTAS NO CONTRIBUYENTES"/>
    <s v=""/>
    <n v="23788933.736499991"/>
    <n v="0"/>
    <n v="21066645.736499991"/>
    <n v="0"/>
    <s v="-"/>
    <n v="0"/>
    <n v="2346800"/>
    <s v="-"/>
    <n v="375488"/>
    <n v="0"/>
    <s v="-"/>
    <n v="0"/>
    <n v="0"/>
    <s v="-"/>
    <n v="0"/>
  </r>
  <r>
    <s v="10"/>
    <x v="63"/>
    <x v="1"/>
    <s v="002"/>
    <s v="Z1F0017966"/>
    <s v="0113"/>
    <s v="FC"/>
    <s v="202002262"/>
    <m/>
    <m/>
    <m/>
    <m/>
    <n v="0"/>
    <m/>
    <s v="CAJA SIN ACTIVIDAD"/>
    <m/>
    <n v="0"/>
    <m/>
    <m/>
    <m/>
    <m/>
    <m/>
    <m/>
    <m/>
    <n v="0"/>
    <m/>
    <m/>
    <m/>
    <m/>
    <m/>
    <m/>
  </r>
  <r>
    <s v="11"/>
    <x v="63"/>
    <x v="0"/>
    <s v="003"/>
    <s v="Z1B8051199"/>
    <s v="1620"/>
    <s v="FC"/>
    <s v="00175110-00175134"/>
    <s v=""/>
    <s v=""/>
    <s v=""/>
    <s v=""/>
    <n v="0"/>
    <s v=""/>
    <s v="VENTAS NO CONTRIBUYENTES"/>
    <s v=""/>
    <n v="28592416.611049999"/>
    <n v="0"/>
    <n v="21203650.543850001"/>
    <n v="0"/>
    <s v="-"/>
    <n v="0"/>
    <n v="6369625.919999999"/>
    <s v="16"/>
    <n v="1019140.1471999999"/>
    <n v="0"/>
    <s v="-"/>
    <n v="0"/>
    <n v="0"/>
    <s v="-"/>
    <n v="0"/>
  </r>
  <r>
    <s v="12"/>
    <x v="63"/>
    <x v="2"/>
    <s v="003"/>
    <s v="Z1F0008965"/>
    <s v="0554"/>
    <s v="FC"/>
    <s v="00078984-00079040"/>
    <s v=""/>
    <s v=""/>
    <s v=""/>
    <s v=""/>
    <n v="0"/>
    <s v=""/>
    <s v="VENTAS NO CONTRIBUYENTES"/>
    <s v=""/>
    <n v="26795377.119099986"/>
    <n v="0"/>
    <n v="25479937.119099986"/>
    <n v="0"/>
    <s v="-"/>
    <n v="0"/>
    <n v="1134000"/>
    <s v="-"/>
    <n v="181440"/>
    <n v="0"/>
    <s v="-"/>
    <n v="0"/>
    <n v="0"/>
    <s v="-"/>
    <n v="0"/>
  </r>
  <r>
    <s v="13"/>
    <x v="63"/>
    <x v="1"/>
    <s v="003"/>
    <s v="Z1F0017848"/>
    <s v="0112"/>
    <s v="FC"/>
    <s v="003004729-003004740"/>
    <s v=""/>
    <s v=""/>
    <s v=""/>
    <s v=""/>
    <n v="0"/>
    <s v=""/>
    <s v="VENTAS NO CONTRIBUYENTES"/>
    <s v=""/>
    <n v="18613907.992150001"/>
    <n v="0"/>
    <n v="8399877.6741500013"/>
    <n v="0"/>
    <s v="-"/>
    <n v="0"/>
    <n v="8805198.5500000007"/>
    <s v="16"/>
    <n v="1408831.7680000002"/>
    <n v="0"/>
    <s v="-"/>
    <n v="0"/>
    <n v="0"/>
    <s v="-"/>
    <n v="0"/>
  </r>
  <r>
    <s v="14"/>
    <x v="63"/>
    <x v="0"/>
    <s v="004"/>
    <s v="Z1B8050937"/>
    <s v="1458"/>
    <s v="FC"/>
    <s v="00145126-00145159"/>
    <s v=""/>
    <s v=""/>
    <s v=""/>
    <s v=""/>
    <n v="0"/>
    <s v=""/>
    <s v="VENTAS NO CONTRIBUYENTES"/>
    <s v=""/>
    <n v="49263249.923449993"/>
    <n v="0"/>
    <n v="33326386.007049993"/>
    <n v="0"/>
    <s v="-"/>
    <n v="0"/>
    <n v="13738675.789999999"/>
    <s v="-"/>
    <n v="2198188.1264"/>
    <n v="0"/>
    <s v="-"/>
    <n v="0"/>
    <n v="0"/>
    <s v="-"/>
    <n v="0"/>
  </r>
  <r>
    <s v="15"/>
    <x v="63"/>
    <x v="2"/>
    <s v="004"/>
    <s v="Z1B8050578"/>
    <s v="1342"/>
    <s v="FC"/>
    <s v="00130159-00130189"/>
    <s v=""/>
    <s v=""/>
    <s v=""/>
    <s v=""/>
    <n v="0"/>
    <s v=""/>
    <s v="VENTAS NO CONTRIBUYENTES"/>
    <s v=""/>
    <n v="17167025.570149999"/>
    <n v="0"/>
    <n v="14241505.570149999"/>
    <n v="0"/>
    <s v="-"/>
    <n v="0"/>
    <n v="2522000"/>
    <s v="-"/>
    <n v="403520"/>
    <n v="0"/>
    <s v="-"/>
    <n v="0"/>
    <n v="0"/>
    <s v="-"/>
    <n v="0"/>
  </r>
  <r>
    <s v="16"/>
    <x v="63"/>
    <x v="1"/>
    <s v="004"/>
    <s v="Z1F0017963"/>
    <s v="0110"/>
    <s v="FC"/>
    <s v="004002234-004002249"/>
    <s v=""/>
    <s v=""/>
    <s v=""/>
    <s v=""/>
    <n v="0"/>
    <s v=""/>
    <s v="VENTAS NO CONTRIBUYENTES"/>
    <s v=""/>
    <n v="32779198.7674"/>
    <n v="0"/>
    <n v="27525568.766600002"/>
    <n v="0"/>
    <s v="-"/>
    <n v="0"/>
    <n v="4528991.38"/>
    <s v="16"/>
    <n v="724638.62080000003"/>
    <n v="0"/>
    <s v="-"/>
    <n v="0"/>
    <n v="0"/>
    <s v="-"/>
    <n v="0"/>
  </r>
  <r>
    <s v="17"/>
    <x v="63"/>
    <x v="1"/>
    <s v="004"/>
    <s v="Z1F0017963"/>
    <s v="0110"/>
    <s v="FC"/>
    <s v="00002228-00002233"/>
    <s v=""/>
    <s v=""/>
    <s v=""/>
    <s v=""/>
    <n v="0"/>
    <s v=""/>
    <s v="VENTAS NO CONTRIBUYENTES"/>
    <s v=""/>
    <n v="1938351.56"/>
    <n v="0"/>
    <n v="492991.56000000006"/>
    <n v="0"/>
    <s v="-"/>
    <n v="0"/>
    <n v="1246000"/>
    <s v="16"/>
    <n v="199360"/>
    <n v="0"/>
    <s v="-"/>
    <n v="0"/>
    <n v="0"/>
    <s v="-"/>
    <n v="0"/>
  </r>
  <r>
    <s v="18"/>
    <x v="63"/>
    <x v="1"/>
    <s v="004"/>
    <s v="Z1F0017963"/>
    <s v="0110"/>
    <s v="FC"/>
    <s v="00002250-00002279"/>
    <s v=""/>
    <s v=""/>
    <s v=""/>
    <s v=""/>
    <n v="0"/>
    <s v=""/>
    <s v="VENTAS NO CONTRIBUYENTES"/>
    <s v=""/>
    <n v="32149243.638149995"/>
    <n v="0"/>
    <n v="23455679.967749998"/>
    <n v="0"/>
    <s v="-"/>
    <n v="0"/>
    <n v="7494451.4399999995"/>
    <s v="16"/>
    <n v="1199112.2304"/>
    <n v="0"/>
    <s v="-"/>
    <n v="0"/>
    <n v="0"/>
    <s v="-"/>
    <n v="0"/>
  </r>
  <r>
    <s v="19"/>
    <x v="63"/>
    <x v="0"/>
    <s v="005"/>
    <s v="Z1B8050363"/>
    <s v="1611"/>
    <s v="FC"/>
    <s v="00155353-00155387"/>
    <s v=""/>
    <s v=""/>
    <s v=""/>
    <s v=""/>
    <n v="0"/>
    <s v=""/>
    <s v="VENTAS NO CONTRIBUYENTES"/>
    <s v=""/>
    <n v="65093975.135400012"/>
    <n v="0"/>
    <n v="44091848.769400015"/>
    <n v="0"/>
    <s v="-"/>
    <n v="0"/>
    <n v="18105281.349999998"/>
    <s v="16"/>
    <n v="2896845.0159999998"/>
    <n v="0"/>
    <s v="-"/>
    <n v="0"/>
    <n v="0"/>
    <s v="-"/>
    <n v="0"/>
  </r>
  <r>
    <s v="20"/>
    <x v="63"/>
    <x v="1"/>
    <s v="005"/>
    <s v="Z1F0017998"/>
    <s v="0106"/>
    <s v="FC"/>
    <s v="005002892"/>
    <m/>
    <m/>
    <m/>
    <m/>
    <n v="0"/>
    <m/>
    <s v="CAJA SIN ACTIVIDAD"/>
    <m/>
    <n v="0"/>
    <m/>
    <m/>
    <m/>
    <m/>
    <m/>
    <m/>
    <m/>
    <n v="0"/>
    <m/>
    <m/>
    <m/>
    <m/>
    <m/>
    <m/>
  </r>
  <r>
    <s v="21"/>
    <x v="63"/>
    <x v="0"/>
    <s v="006"/>
    <s v="Z1B8044815"/>
    <s v="1519"/>
    <s v="FC"/>
    <s v="00135392-00135418"/>
    <s v=""/>
    <s v=""/>
    <s v=""/>
    <s v=""/>
    <n v="0"/>
    <s v=""/>
    <s v="VENTAS NO CONTRIBUYENTES"/>
    <s v=""/>
    <n v="29326111.184500001"/>
    <n v="0"/>
    <n v="20727871.987300005"/>
    <n v="0"/>
    <s v="-"/>
    <n v="0"/>
    <n v="7412275.169999999"/>
    <s v="16"/>
    <n v="1185964.0271999999"/>
    <n v="0"/>
    <s v="-"/>
    <n v="0"/>
    <n v="0"/>
    <s v="-"/>
    <n v="0"/>
  </r>
  <r>
    <s v="22"/>
    <x v="63"/>
    <x v="1"/>
    <s v="006"/>
    <s v="Z1F0017787"/>
    <s v="0085"/>
    <s v="FC"/>
    <s v="006000245"/>
    <m/>
    <m/>
    <m/>
    <m/>
    <n v="0"/>
    <m/>
    <s v="CAJA SIN ACTIVIDAD"/>
    <m/>
    <n v="0"/>
    <n v="0"/>
    <n v="0"/>
    <m/>
    <m/>
    <m/>
    <m/>
    <m/>
    <n v="0"/>
    <m/>
    <m/>
    <m/>
    <m/>
    <m/>
    <m/>
  </r>
  <r>
    <s v="23"/>
    <x v="63"/>
    <x v="0"/>
    <s v="007"/>
    <s v="Z1B8050013"/>
    <s v="1577"/>
    <s v="FC"/>
    <s v="00162732-00162755"/>
    <s v=""/>
    <s v=""/>
    <s v=""/>
    <s v=""/>
    <n v="0"/>
    <s v=""/>
    <s v="VENTAS NO CONTRIBUYENTES"/>
    <s v=""/>
    <n v="21921516.986699998"/>
    <n v="0"/>
    <n v="15331084.6347"/>
    <n v="0"/>
    <s v="-"/>
    <n v="0"/>
    <n v="5681407.2000000002"/>
    <s v="16"/>
    <n v="909025.152"/>
    <n v="0"/>
    <s v="-"/>
    <n v="0"/>
    <n v="0"/>
    <s v="-"/>
    <n v="0"/>
  </r>
  <r>
    <s v="24"/>
    <x v="63"/>
    <x v="0"/>
    <s v="008"/>
    <s v="Z1B8050003"/>
    <s v="1533"/>
    <s v="FC"/>
    <s v="00162320-00162357"/>
    <s v=""/>
    <s v=""/>
    <s v=""/>
    <s v=""/>
    <n v="0"/>
    <s v=""/>
    <s v="VENTAS NO CONTRIBUYENTES"/>
    <s v=""/>
    <n v="64337091.083099991"/>
    <n v="0"/>
    <n v="45871643.970699988"/>
    <n v="0"/>
    <s v="-"/>
    <n v="0"/>
    <n v="15918488.889999999"/>
    <s v="16"/>
    <n v="2546958.2223999999"/>
    <n v="0"/>
    <s v="-"/>
    <n v="0"/>
    <n v="0"/>
    <s v="-"/>
    <n v="0"/>
  </r>
  <r>
    <s v="25"/>
    <x v="63"/>
    <x v="0"/>
    <s v="008"/>
    <s v="Z1B8050003"/>
    <s v="1533"/>
    <s v="NC"/>
    <s v=""/>
    <s v="00000114"/>
    <s v=""/>
    <s v="00162340"/>
    <s v="8/6/2020"/>
    <n v="100000"/>
    <s v="VEN"/>
    <s v="MAOLY SIERRA"/>
    <s v="V22784486"/>
    <n v="-100000"/>
    <n v="0"/>
    <n v="-100000"/>
    <n v="0"/>
    <s v="-"/>
    <n v="0"/>
    <n v="0"/>
    <s v="-"/>
    <n v="0"/>
    <n v="0"/>
    <s v="-"/>
    <n v="0"/>
    <n v="0"/>
    <s v="-"/>
    <n v="0"/>
  </r>
  <r>
    <s v="26"/>
    <x v="63"/>
    <x v="0"/>
    <s v="009"/>
    <s v="Z1B8014458"/>
    <s v="1530"/>
    <s v="FC"/>
    <s v="00168476-00168488"/>
    <s v=""/>
    <s v=""/>
    <s v=""/>
    <s v=""/>
    <n v="0"/>
    <s v=""/>
    <s v="VENTAS NO CONTRIBUYENTES"/>
    <s v=""/>
    <n v="14309428.17905"/>
    <n v="0"/>
    <n v="10064154.579849999"/>
    <n v="0"/>
    <s v="-"/>
    <n v="0"/>
    <n v="3659718.62"/>
    <s v="16"/>
    <n v="585554.97920000006"/>
    <n v="0"/>
    <s v="-"/>
    <n v="0"/>
    <n v="0"/>
    <s v="-"/>
    <n v="0"/>
  </r>
  <r>
    <s v="27"/>
    <x v="63"/>
    <x v="0"/>
    <s v="010"/>
    <s v="Z1F0000341"/>
    <s v="1052"/>
    <s v="FC"/>
    <s v="00068138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8"/>
    <x v="63"/>
    <x v="0"/>
    <s v="011"/>
    <s v="Z1F0004616"/>
    <s v="0433"/>
    <s v="FC"/>
    <s v="00063912-00063974"/>
    <s v=""/>
    <s v=""/>
    <s v=""/>
    <s v=""/>
    <n v="0"/>
    <s v=""/>
    <s v="VENTAS NO CONTRIBUYENTES"/>
    <s v=""/>
    <n v="33830974.179299995"/>
    <n v="0"/>
    <n v="30896638.179299999"/>
    <n v="0"/>
    <s v="-"/>
    <n v="0"/>
    <n v="2529600"/>
    <s v="16"/>
    <n v="404736"/>
    <n v="0"/>
    <s v="-"/>
    <n v="0"/>
    <n v="0"/>
    <s v="-"/>
    <n v="0"/>
  </r>
  <r>
    <s v="29"/>
    <x v="63"/>
    <x v="0"/>
    <s v="014"/>
    <s v="Z1F0000338"/>
    <s v="1222"/>
    <s v="FC"/>
    <s v="00048108-00048114"/>
    <s v=""/>
    <s v=""/>
    <s v=""/>
    <s v=""/>
    <n v="0"/>
    <s v=""/>
    <s v="VENTAS NO CONTRIBUYENTES"/>
    <s v=""/>
    <n v="3961680"/>
    <n v="0"/>
    <n v="2804000"/>
    <n v="0"/>
    <s v="-"/>
    <n v="0"/>
    <n v="998000"/>
    <s v="-"/>
    <n v="159680"/>
    <n v="0"/>
    <s v="-"/>
    <n v="0"/>
    <n v="0"/>
    <s v="-"/>
    <n v="0"/>
  </r>
  <r>
    <s v="30"/>
    <x v="63"/>
    <x v="0"/>
    <s v="015"/>
    <s v="Z1B8050356"/>
    <s v="1355"/>
    <s v="FC"/>
    <s v="00083548-00083551"/>
    <s v=""/>
    <s v=""/>
    <s v=""/>
    <s v=""/>
    <n v="0"/>
    <s v=""/>
    <s v="VENTAS NO CONTRIBUYENTES"/>
    <s v=""/>
    <n v="26942056.632550001"/>
    <n v="0"/>
    <n v="19193720.632550001"/>
    <n v="0"/>
    <s v="-"/>
    <n v="0"/>
    <n v="6679600"/>
    <s v="-"/>
    <n v="1068736"/>
    <n v="0"/>
    <s v="-"/>
    <n v="0"/>
    <n v="0"/>
    <s v="-"/>
    <n v="0"/>
  </r>
  <r>
    <s v="31"/>
    <x v="64"/>
    <x v="0"/>
    <s v="001"/>
    <s v="Z1F0000700"/>
    <s v="1199"/>
    <s v="FC"/>
    <s v="00097931-00097982"/>
    <s v=""/>
    <s v=""/>
    <s v=""/>
    <s v=""/>
    <n v="0"/>
    <s v=""/>
    <s v="VENTAS NO CONTRIBUYENTES"/>
    <s v=""/>
    <n v="38911795.062399998"/>
    <n v="0"/>
    <n v="29572850.66"/>
    <n v="0"/>
    <s v="-"/>
    <n v="0"/>
    <n v="8050814.1399999997"/>
    <s v="-"/>
    <n v="1288130.2623999999"/>
    <n v="0"/>
    <s v="-"/>
    <n v="0"/>
    <n v="0"/>
    <s v="-"/>
    <n v="0"/>
  </r>
  <r>
    <s v="32"/>
    <x v="64"/>
    <x v="1"/>
    <s v="001"/>
    <s v="Z1F0017854"/>
    <s v="0113"/>
    <s v="FC"/>
    <s v="001005642-001005676"/>
    <s v=""/>
    <s v=""/>
    <s v=""/>
    <s v=""/>
    <n v="0"/>
    <s v=""/>
    <s v="VENTAS NO CONTRIBUYENTES"/>
    <s v=""/>
    <n v="37989886.962900005"/>
    <n v="0"/>
    <n v="26435610.636500008"/>
    <n v="0"/>
    <s v="-"/>
    <n v="0"/>
    <n v="9960583.040000001"/>
    <s v="-"/>
    <n v="1593693.2864000001"/>
    <n v="0"/>
    <s v="-"/>
    <n v="0"/>
    <n v="0"/>
    <s v="-"/>
    <n v="0"/>
  </r>
  <r>
    <s v="33"/>
    <x v="64"/>
    <x v="0"/>
    <s v="002"/>
    <s v="Z1B8050002"/>
    <s v="1534"/>
    <s v="FC"/>
    <s v="00153190-00153216"/>
    <s v=""/>
    <s v=""/>
    <s v=""/>
    <s v=""/>
    <n v="0"/>
    <s v=""/>
    <s v="VENTAS NO CONTRIBUYENTES"/>
    <s v=""/>
    <n v="47262542.836399995"/>
    <n v="0"/>
    <n v="36494301.359999999"/>
    <n v="0"/>
    <s v="-"/>
    <n v="0"/>
    <n v="9282966.7899999991"/>
    <s v="-"/>
    <n v="1485274.6863999998"/>
    <n v="0"/>
    <s v="-"/>
    <n v="0"/>
    <n v="0"/>
    <s v="-"/>
    <n v="0"/>
  </r>
  <r>
    <s v="34"/>
    <x v="64"/>
    <x v="0"/>
    <s v="002"/>
    <s v="Z1B8050149"/>
    <s v="1462"/>
    <s v="FC"/>
    <s v="00190063-00190115"/>
    <s v=""/>
    <s v=""/>
    <s v=""/>
    <s v=""/>
    <n v="0"/>
    <s v=""/>
    <s v="VENTAS NO CONTRIBUYENTES"/>
    <s v=""/>
    <n v="27269386.18"/>
    <n v="0"/>
    <n v="27269386.18"/>
    <n v="0"/>
    <s v="-"/>
    <n v="0"/>
    <m/>
    <s v="-"/>
    <n v="0"/>
    <n v="0"/>
    <s v="-"/>
    <n v="0"/>
    <n v="0"/>
    <s v="-"/>
    <n v="0"/>
  </r>
  <r>
    <s v="35"/>
    <x v="64"/>
    <x v="2"/>
    <s v="002"/>
    <s v="Z1F0008858"/>
    <s v="0560"/>
    <s v="FC"/>
    <s v="00080174-00080271"/>
    <s v=""/>
    <s v=""/>
    <s v=""/>
    <s v=""/>
    <n v="0"/>
    <s v=""/>
    <s v="VENTAS NO CONTRIBUYENTES"/>
    <s v=""/>
    <n v="32767951.851199985"/>
    <n v="0"/>
    <n v="29515775.851199985"/>
    <n v="0"/>
    <s v="-"/>
    <n v="0"/>
    <n v="2803600"/>
    <s v="-"/>
    <n v="448576"/>
    <n v="0"/>
    <s v="-"/>
    <n v="0"/>
    <n v="0"/>
    <s v="-"/>
    <n v="0"/>
  </r>
  <r>
    <s v="36"/>
    <x v="64"/>
    <x v="1"/>
    <s v="002"/>
    <s v="Z1F0017966"/>
    <s v="0114"/>
    <s v="FC"/>
    <s v="202002262"/>
    <m/>
    <m/>
    <m/>
    <m/>
    <n v="0"/>
    <m/>
    <s v="CAJA SIN ACTIVIDAD"/>
    <m/>
    <n v="0"/>
    <m/>
    <m/>
    <m/>
    <m/>
    <m/>
    <m/>
    <m/>
    <n v="0"/>
    <m/>
    <m/>
    <m/>
    <m/>
    <m/>
    <m/>
  </r>
  <r>
    <s v="37"/>
    <x v="64"/>
    <x v="0"/>
    <s v="003"/>
    <s v="Z1B8051199"/>
    <s v="1621"/>
    <s v="FC"/>
    <s v="00175135-00175177"/>
    <s v=""/>
    <s v=""/>
    <s v=""/>
    <s v=""/>
    <n v="0"/>
    <s v=""/>
    <s v="VENTAS NO CONTRIBUYENTES"/>
    <s v=""/>
    <n v="63001868.527200006"/>
    <n v="0"/>
    <n v="41561519.600000001"/>
    <n v="0"/>
    <s v="-"/>
    <n v="0"/>
    <n v="18483059.420000002"/>
    <s v="-"/>
    <n v="2957289.5072000003"/>
    <n v="0"/>
    <s v="-"/>
    <n v="0"/>
    <n v="0"/>
    <s v="-"/>
    <n v="0"/>
  </r>
  <r>
    <s v="38"/>
    <x v="64"/>
    <x v="2"/>
    <s v="003"/>
    <s v="Z1F0008965"/>
    <s v="0555"/>
    <s v="FC"/>
    <s v="00079041-00079106"/>
    <s v=""/>
    <s v=""/>
    <s v=""/>
    <s v=""/>
    <n v="0"/>
    <s v=""/>
    <s v="VENTAS NO CONTRIBUYENTES"/>
    <s v=""/>
    <n v="20755245.104999997"/>
    <n v="0"/>
    <n v="19553485.104999997"/>
    <n v="0"/>
    <s v="-"/>
    <n v="0"/>
    <n v="1036000"/>
    <s v="-"/>
    <n v="165760"/>
    <n v="0"/>
    <s v="-"/>
    <n v="0"/>
    <n v="0"/>
    <s v="-"/>
    <n v="0"/>
  </r>
  <r>
    <s v="39"/>
    <x v="64"/>
    <x v="1"/>
    <s v="003"/>
    <s v="Z1F0017848"/>
    <s v="0113"/>
    <s v="FC"/>
    <s v="003004741-003004744"/>
    <s v=""/>
    <s v=""/>
    <s v=""/>
    <s v=""/>
    <n v="0"/>
    <s v=""/>
    <s v="VENTAS NO CONTRIBUYENTES"/>
    <s v=""/>
    <n v="11560026.890250001"/>
    <n v="0"/>
    <n v="9836266.8902500011"/>
    <n v="0"/>
    <s v="-"/>
    <n v="0"/>
    <n v="1486000"/>
    <s v="-"/>
    <n v="237760"/>
    <n v="0"/>
    <s v="-"/>
    <n v="0"/>
    <n v="0"/>
    <s v="-"/>
    <n v="0"/>
  </r>
  <r>
    <s v="40"/>
    <x v="64"/>
    <x v="1"/>
    <s v="003"/>
    <s v="Z1F0017848"/>
    <s v="0113"/>
    <s v="FC"/>
    <s v="003004745"/>
    <s v=""/>
    <s v=""/>
    <s v=""/>
    <s v=""/>
    <n v="0"/>
    <s v=""/>
    <s v="INTEGRAMAX"/>
    <s v="J310642060"/>
    <n v="987410.52"/>
    <n v="0"/>
    <n v="924770.52"/>
    <n v="54000"/>
    <s v="16"/>
    <n v="8640"/>
    <n v="0"/>
    <s v="-"/>
    <n v="0"/>
    <n v="0"/>
    <s v="-"/>
    <n v="0"/>
    <n v="0"/>
    <s v="-"/>
    <n v="0"/>
  </r>
  <r>
    <s v="41"/>
    <x v="64"/>
    <x v="1"/>
    <s v="003"/>
    <s v="Z1F0017848"/>
    <s v="0113"/>
    <s v="FC"/>
    <s v="003004746-003004747"/>
    <s v=""/>
    <s v=""/>
    <s v=""/>
    <s v=""/>
    <n v="0"/>
    <s v=""/>
    <s v="VENTAS NO CONTRIBUYENTES"/>
    <s v=""/>
    <n v="398593.75"/>
    <n v="0"/>
    <n v="398593.75"/>
    <n v="0"/>
    <s v="-"/>
    <n v="0"/>
    <n v="0"/>
    <s v="-"/>
    <n v="0"/>
    <n v="0"/>
    <s v="-"/>
    <n v="0"/>
    <n v="0"/>
    <s v="-"/>
    <n v="0"/>
  </r>
  <r>
    <s v="42"/>
    <x v="64"/>
    <x v="1"/>
    <s v="003"/>
    <s v="Z1F0017848"/>
    <s v="0113"/>
    <s v="FC"/>
    <s v="003004748"/>
    <s v=""/>
    <s v=""/>
    <s v=""/>
    <s v=""/>
    <n v="0"/>
    <s v=""/>
    <s v="INTEGRAMAX"/>
    <s v="J310642060"/>
    <n v="208000"/>
    <n v="0"/>
    <n v="208000"/>
    <n v="0"/>
    <s v="-"/>
    <n v="0"/>
    <n v="0"/>
    <s v="-"/>
    <n v="0"/>
    <n v="0"/>
    <s v="-"/>
    <n v="0"/>
    <n v="0"/>
    <s v="-"/>
    <n v="0"/>
  </r>
  <r>
    <s v="43"/>
    <x v="64"/>
    <x v="1"/>
    <s v="003"/>
    <s v="Z1F0017848"/>
    <s v="0113"/>
    <s v="FC"/>
    <s v="003004749-003004767"/>
    <s v=""/>
    <s v=""/>
    <s v=""/>
    <s v=""/>
    <n v="0"/>
    <s v=""/>
    <s v="VENTAS NO CONTRIBUYENTES"/>
    <s v=""/>
    <n v="38622513.214100003"/>
    <n v="0"/>
    <n v="29677394.878500003"/>
    <n v="0"/>
    <s v="-"/>
    <n v="0"/>
    <n v="7711308.9100000001"/>
    <s v="-"/>
    <n v="1233809.4256"/>
    <n v="0"/>
    <s v="-"/>
    <n v="0"/>
    <n v="0"/>
    <s v="-"/>
    <n v="0"/>
  </r>
  <r>
    <s v="44"/>
    <x v="64"/>
    <x v="0"/>
    <s v="004"/>
    <s v="Z1B8050937"/>
    <s v="1459"/>
    <s v="FC"/>
    <s v="00145160-00145197"/>
    <s v=""/>
    <s v=""/>
    <s v=""/>
    <s v=""/>
    <n v="0"/>
    <s v=""/>
    <s v="VENTAS NO CONTRIBUYENTES"/>
    <s v=""/>
    <n v="60914638.445199996"/>
    <n v="0"/>
    <n v="42081570.710000001"/>
    <n v="0"/>
    <s v="-"/>
    <n v="0"/>
    <n v="16235403.220000001"/>
    <s v="16"/>
    <n v="2597664.5152000003"/>
    <n v="0"/>
    <s v="-"/>
    <n v="0"/>
    <n v="0"/>
    <s v="-"/>
    <n v="0"/>
  </r>
  <r>
    <s v="45"/>
    <x v="64"/>
    <x v="2"/>
    <s v="004"/>
    <s v="Z1B8050578"/>
    <s v="1343"/>
    <s v="FC"/>
    <s v="00130190-00130204"/>
    <s v=""/>
    <s v=""/>
    <s v=""/>
    <s v=""/>
    <n v="0"/>
    <s v=""/>
    <s v="VENTAS NO CONTRIBUYENTES"/>
    <s v=""/>
    <n v="3573835.64"/>
    <n v="0"/>
    <n v="3541355.64"/>
    <n v="0"/>
    <s v="-"/>
    <n v="0"/>
    <n v="28000"/>
    <s v="-"/>
    <n v="4480"/>
    <n v="0"/>
    <s v="-"/>
    <n v="0"/>
    <n v="0"/>
    <s v="-"/>
    <n v="0"/>
  </r>
  <r>
    <s v="46"/>
    <x v="64"/>
    <x v="1"/>
    <s v="004"/>
    <s v="Z1F0017963"/>
    <s v="0111"/>
    <s v="FC"/>
    <s v="004002280-004002295"/>
    <s v=""/>
    <s v=""/>
    <s v=""/>
    <s v=""/>
    <n v="0"/>
    <s v=""/>
    <s v="VENTAS NO CONTRIBUYENTES"/>
    <s v=""/>
    <n v="17971172.8462"/>
    <n v="0"/>
    <n v="11517931.234999999"/>
    <n v="0"/>
    <s v="-"/>
    <n v="0"/>
    <n v="5563139.3199999994"/>
    <s v="-"/>
    <n v="890102.29119999986"/>
    <n v="0"/>
    <s v="-"/>
    <n v="0"/>
    <n v="0"/>
    <s v="-"/>
    <n v="0"/>
  </r>
  <r>
    <s v="47"/>
    <x v="64"/>
    <x v="0"/>
    <s v="005"/>
    <s v="Z1B8050363"/>
    <s v="1612"/>
    <s v="FC"/>
    <s v="00155388-00155408"/>
    <s v=""/>
    <s v=""/>
    <s v=""/>
    <s v=""/>
    <n v="0"/>
    <s v=""/>
    <s v="VENTAS NO CONTRIBUYENTES"/>
    <s v=""/>
    <n v="32552669.863999996"/>
    <n v="0"/>
    <n v="28031259.969999999"/>
    <n v="0"/>
    <s v="-"/>
    <n v="0"/>
    <n v="3897767.15"/>
    <s v="-"/>
    <n v="623642.74399999995"/>
    <n v="0"/>
    <s v="-"/>
    <n v="0"/>
    <n v="0"/>
    <s v="-"/>
    <n v="0"/>
  </r>
  <r>
    <s v="48"/>
    <x v="64"/>
    <x v="1"/>
    <s v="005"/>
    <s v="Z1F0017998"/>
    <s v="0107"/>
    <s v="FC"/>
    <s v="005002892-005002901"/>
    <s v=""/>
    <s v=""/>
    <s v=""/>
    <s v=""/>
    <n v="0"/>
    <s v=""/>
    <s v="VENTAS NO CONTRIBUYENTES"/>
    <s v=""/>
    <n v="13242294.035699999"/>
    <n v="0"/>
    <n v="10800964.067699999"/>
    <n v="0"/>
    <s v="-"/>
    <n v="0"/>
    <n v="2104594.7999999998"/>
    <s v="-"/>
    <n v="336735.16800000001"/>
    <n v="0"/>
    <s v="-"/>
    <n v="0"/>
    <n v="0"/>
    <s v="-"/>
    <n v="0"/>
  </r>
  <r>
    <s v="49"/>
    <x v="64"/>
    <x v="1"/>
    <s v="005"/>
    <s v="Z1F0017998"/>
    <s v="0107"/>
    <s v="FC"/>
    <s v="005002902"/>
    <s v=""/>
    <s v=""/>
    <s v=""/>
    <s v=""/>
    <n v="0"/>
    <s v=""/>
    <s v="COLOR FANTASY C.A"/>
    <s v="J310585130"/>
    <n v="5791804.2004000004"/>
    <n v="0"/>
    <n v="2617852.0000000005"/>
    <n v="2736165.69"/>
    <s v="16"/>
    <n v="437786.51040000003"/>
    <n v="0"/>
    <s v="-"/>
    <n v="0"/>
    <n v="0"/>
    <s v="-"/>
    <n v="0"/>
    <n v="0"/>
    <s v="-"/>
    <n v="0"/>
  </r>
  <r>
    <s v="50"/>
    <x v="64"/>
    <x v="1"/>
    <s v="005"/>
    <s v="Z1F0017998"/>
    <s v="0107"/>
    <s v="FC"/>
    <s v="005002903-005002924"/>
    <s v=""/>
    <s v=""/>
    <s v=""/>
    <s v=""/>
    <n v="0"/>
    <s v=""/>
    <s v="VENTAS NO CONTRIBUYENTES"/>
    <s v=""/>
    <n v="64084857.564999998"/>
    <n v="0"/>
    <n v="39021391.515000001"/>
    <n v="0"/>
    <s v="-"/>
    <n v="0"/>
    <n v="21606436.25"/>
    <s v="16"/>
    <n v="3457029.8000000003"/>
    <n v="0"/>
    <s v="-"/>
    <n v="0"/>
    <n v="0"/>
    <s v="-"/>
    <n v="0"/>
  </r>
  <r>
    <s v="51"/>
    <x v="64"/>
    <x v="1"/>
    <s v="005"/>
    <s v="Z1F0017998"/>
    <s v="0107"/>
    <s v="FC"/>
    <s v="005002925"/>
    <s v=""/>
    <s v=""/>
    <s v=""/>
    <s v=""/>
    <n v="0"/>
    <s v=""/>
    <s v="COMERCIAL CHARAMANA"/>
    <s v="J412543822"/>
    <n v="2040720"/>
    <n v="0"/>
    <n v="542000"/>
    <n v="1292000"/>
    <s v="16"/>
    <n v="206720"/>
    <n v="0"/>
    <s v="-"/>
    <n v="0"/>
    <n v="0"/>
    <s v="-"/>
    <n v="0"/>
    <n v="0"/>
    <s v="-"/>
    <n v="0"/>
  </r>
  <r>
    <s v="52"/>
    <x v="64"/>
    <x v="1"/>
    <s v="005"/>
    <s v="Z1F0017998"/>
    <s v="0107"/>
    <s v="FC"/>
    <s v="005002926"/>
    <s v=""/>
    <s v=""/>
    <s v=""/>
    <s v=""/>
    <n v="0"/>
    <s v=""/>
    <s v="CARLOS DE FREITAS"/>
    <s v="V14018576"/>
    <n v="668776.73"/>
    <n v="0"/>
    <n v="418216.73"/>
    <n v="0"/>
    <s v="-"/>
    <n v="0"/>
    <n v="216000"/>
    <s v="16"/>
    <n v="34560"/>
    <n v="0"/>
    <s v="-"/>
    <n v="0"/>
    <n v="0"/>
    <s v="-"/>
    <n v="0"/>
  </r>
  <r>
    <s v="53"/>
    <x v="64"/>
    <x v="1"/>
    <s v="005"/>
    <s v="Z1F0017998"/>
    <s v="0107"/>
    <s v="NC"/>
    <s v=""/>
    <s v="005000058"/>
    <s v=""/>
    <s v="005002913"/>
    <s v="24/5/2018"/>
    <n v="9.3800000000000008"/>
    <s v="VEN"/>
    <s v="ANGEL MARTINEZ"/>
    <s v="V5969124"/>
    <n v="-622154.24919999996"/>
    <n v="0"/>
    <n v="0"/>
    <n v="0"/>
    <s v="-"/>
    <n v="0"/>
    <n v="-536339.87"/>
    <s v="16"/>
    <n v="-85814.379199999996"/>
    <n v="0"/>
    <s v="-"/>
    <n v="0"/>
    <n v="0"/>
    <s v="-"/>
    <n v="0"/>
  </r>
  <r>
    <s v="54"/>
    <x v="64"/>
    <x v="0"/>
    <s v="006"/>
    <s v="Z1B8044815"/>
    <s v="1520"/>
    <s v="FC"/>
    <s v="00135419-00135450"/>
    <s v=""/>
    <s v=""/>
    <s v=""/>
    <s v=""/>
    <n v="0"/>
    <s v=""/>
    <s v="VENTAS NO CONTRIBUYENTES"/>
    <s v=""/>
    <n v="54138502.194800004"/>
    <n v="0"/>
    <n v="38298293.840000004"/>
    <n v="0"/>
    <s v="-"/>
    <n v="0"/>
    <n v="13655352.029999999"/>
    <s v="-"/>
    <n v="2184856.3248000001"/>
    <n v="0"/>
    <s v="-"/>
    <n v="0"/>
    <n v="0"/>
    <s v="-"/>
    <n v="0"/>
  </r>
  <r>
    <s v="55"/>
    <x v="64"/>
    <x v="1"/>
    <s v="006"/>
    <s v="Z1F0017787"/>
    <s v="0087"/>
    <s v="FC"/>
    <s v="006000245"/>
    <m/>
    <m/>
    <m/>
    <m/>
    <n v="0"/>
    <m/>
    <s v="CAJA SIN ACTIVIDAD"/>
    <m/>
    <n v="0"/>
    <n v="0"/>
    <n v="0"/>
    <m/>
    <m/>
    <m/>
    <m/>
    <m/>
    <n v="0"/>
    <m/>
    <m/>
    <m/>
    <m/>
    <m/>
    <m/>
  </r>
  <r>
    <s v="56"/>
    <x v="64"/>
    <x v="0"/>
    <s v="007"/>
    <s v="Z1B8050013"/>
    <s v="1578"/>
    <s v="FC"/>
    <s v="00162756-00162785"/>
    <s v=""/>
    <s v=""/>
    <s v=""/>
    <s v=""/>
    <n v="0"/>
    <s v=""/>
    <s v="VENTAS NO CONTRIBUYENTES"/>
    <s v=""/>
    <n v="37413002.6888"/>
    <n v="0"/>
    <n v="26006187.140000001"/>
    <n v="0"/>
    <s v="-"/>
    <n v="0"/>
    <n v="9833461.6799999997"/>
    <s v="16"/>
    <n v="1573353.8688000001"/>
    <n v="0"/>
    <s v="-"/>
    <n v="0"/>
    <n v="0"/>
    <s v="-"/>
    <n v="0"/>
  </r>
  <r>
    <s v="57"/>
    <x v="64"/>
    <x v="0"/>
    <s v="008"/>
    <s v="Z1B8050003"/>
    <s v="1534"/>
    <s v="FC"/>
    <s v="00162358"/>
    <s v=""/>
    <s v=""/>
    <s v=""/>
    <s v=""/>
    <n v="0"/>
    <s v=""/>
    <s v="VENTAS NO CONTRIBUYENTES"/>
    <s v=""/>
    <n v="74900"/>
    <n v="0"/>
    <n v="74900"/>
    <n v="0"/>
    <s v="-"/>
    <n v="0"/>
    <m/>
    <s v="16"/>
    <n v="0"/>
    <n v="0"/>
    <s v="-"/>
    <n v="0"/>
    <n v="0"/>
    <s v="-"/>
    <n v="0"/>
  </r>
  <r>
    <s v="58"/>
    <x v="64"/>
    <x v="0"/>
    <s v="009"/>
    <s v="Z1B8014458"/>
    <s v="1531"/>
    <s v="FC"/>
    <s v="00168489-00168530"/>
    <s v=""/>
    <s v=""/>
    <s v=""/>
    <s v=""/>
    <n v="0"/>
    <s v=""/>
    <s v="VENTAS NO CONTRIBUYENTES"/>
    <s v=""/>
    <n v="82413781.271599993"/>
    <n v="0"/>
    <n v="61952439.18"/>
    <n v="0"/>
    <s v="-"/>
    <n v="0"/>
    <n v="17639088.010000002"/>
    <s v="-"/>
    <n v="2822254.0816000002"/>
    <n v="0"/>
    <s v="-"/>
    <n v="0"/>
    <n v="0"/>
    <s v="-"/>
    <n v="0"/>
  </r>
  <r>
    <s v="59"/>
    <x v="64"/>
    <x v="0"/>
    <s v="010"/>
    <s v="Z1F0000341"/>
    <s v="1053"/>
    <s v="FC"/>
    <s v="00068139-00068146"/>
    <s v=""/>
    <s v=""/>
    <s v=""/>
    <s v=""/>
    <n v="0"/>
    <s v=""/>
    <s v="VENTAS NO CONTRIBUYENTES"/>
    <s v=""/>
    <n v="14697173.9562"/>
    <n v="0"/>
    <n v="13008517.215"/>
    <n v="0"/>
    <s v="-"/>
    <n v="0"/>
    <n v="1455738.57"/>
    <s v="-"/>
    <n v="232918.17120000001"/>
    <n v="0"/>
    <s v="-"/>
    <n v="0"/>
    <n v="0"/>
    <s v="-"/>
    <n v="0"/>
  </r>
  <r>
    <s v="60"/>
    <x v="64"/>
    <x v="0"/>
    <s v="011"/>
    <s v="Z1F0004616"/>
    <s v="0434"/>
    <s v="FC"/>
    <s v="00063975-00064057"/>
    <s v=""/>
    <s v=""/>
    <s v=""/>
    <s v=""/>
    <n v="0"/>
    <s v=""/>
    <s v="VENTAS NO CONTRIBUYENTES"/>
    <s v=""/>
    <n v="28843789.079249993"/>
    <n v="0"/>
    <n v="26746509.079249993"/>
    <n v="0"/>
    <s v="-"/>
    <n v="0"/>
    <n v="1808000"/>
    <s v="-"/>
    <n v="289280"/>
    <n v="0"/>
    <s v="-"/>
    <n v="0"/>
    <n v="0"/>
    <s v="-"/>
    <n v="0"/>
  </r>
  <r>
    <s v="61"/>
    <x v="64"/>
    <x v="0"/>
    <s v="014"/>
    <s v="Z1F0000338"/>
    <s v="1223"/>
    <s v="FC"/>
    <s v="00048115"/>
    <s v=""/>
    <s v=""/>
    <s v=""/>
    <s v=""/>
    <n v="0"/>
    <s v=""/>
    <s v="VENTAS NO CONTRIBUYENTES"/>
    <s v=""/>
    <n v="636194.66999999993"/>
    <n v="0"/>
    <n v="336914.67"/>
    <n v="0"/>
    <s v="-"/>
    <n v="0"/>
    <n v="258000"/>
    <s v="-"/>
    <n v="41280"/>
    <n v="0"/>
    <s v="-"/>
    <n v="0"/>
    <n v="0"/>
    <s v="-"/>
    <n v="0"/>
  </r>
  <r>
    <s v="62"/>
    <x v="64"/>
    <x v="0"/>
    <s v="015"/>
    <s v="Z1B8050356"/>
    <s v="1356"/>
    <s v="FC"/>
    <s v="00083552-00083571"/>
    <s v=""/>
    <s v=""/>
    <s v=""/>
    <s v=""/>
    <n v="0"/>
    <s v=""/>
    <s v="VENTAS NO CONTRIBUYENTES"/>
    <s v=""/>
    <n v="38003112.480799995"/>
    <n v="0"/>
    <n v="29227800.199999999"/>
    <n v="0"/>
    <s v="-"/>
    <n v="0"/>
    <n v="7564924.3799999999"/>
    <s v="-"/>
    <n v="1210387.9007999999"/>
    <n v="0"/>
    <s v="-"/>
    <n v="0"/>
    <n v="0"/>
    <s v="-"/>
    <n v="0"/>
  </r>
  <r>
    <s v="63"/>
    <x v="65"/>
    <x v="0"/>
    <s v="001"/>
    <s v="Z1F0000700"/>
    <s v="1200"/>
    <s v="FC"/>
    <s v="00097983-00098017"/>
    <s v=""/>
    <s v=""/>
    <s v=""/>
    <s v=""/>
    <n v="0"/>
    <s v=""/>
    <s v="VENTAS NO CONTRIBUYENTES"/>
    <s v=""/>
    <n v="27365026.391999997"/>
    <n v="0"/>
    <n v="22872542.199999999"/>
    <n v="0"/>
    <s v="-"/>
    <n v="0"/>
    <n v="3872831.2"/>
    <s v="16"/>
    <n v="619652.99200000009"/>
    <n v="0"/>
    <s v="-"/>
    <n v="0"/>
    <n v="0"/>
    <s v="-"/>
    <n v="0"/>
  </r>
  <r>
    <s v="64"/>
    <x v="65"/>
    <x v="1"/>
    <s v="001"/>
    <s v="Z1F0017854"/>
    <s v="0114"/>
    <s v="FC"/>
    <s v="001005677-001005741"/>
    <s v=""/>
    <s v=""/>
    <s v=""/>
    <s v=""/>
    <n v="0"/>
    <s v=""/>
    <s v="VENTAS NO CONTRIBUYENTES"/>
    <s v=""/>
    <n v="75058423.79779999"/>
    <n v="0"/>
    <n v="57458066.416999988"/>
    <n v="0"/>
    <s v="-"/>
    <n v="0"/>
    <n v="15172721.880000001"/>
    <s v="-"/>
    <n v="2427635.5008"/>
    <n v="0"/>
    <s v="-"/>
    <n v="0"/>
    <n v="0"/>
    <s v="-"/>
    <n v="0"/>
  </r>
  <r>
    <s v="65"/>
    <x v="65"/>
    <x v="0"/>
    <s v="002"/>
    <s v="Z1B8050002"/>
    <s v="1535"/>
    <s v="FC"/>
    <s v="00153217-00153235"/>
    <s v=""/>
    <s v=""/>
    <s v=""/>
    <s v=""/>
    <n v="0"/>
    <s v=""/>
    <s v="VENTAS NO CONTRIBUYENTES"/>
    <s v=""/>
    <n v="25297910.735199999"/>
    <n v="0"/>
    <n v="17978761.140000001"/>
    <n v="0"/>
    <s v="-"/>
    <n v="0"/>
    <n v="6309611.7199999997"/>
    <s v="16"/>
    <n v="1009537.8752"/>
    <n v="0"/>
    <s v="-"/>
    <n v="0"/>
    <n v="0"/>
    <s v="-"/>
    <n v="0"/>
  </r>
  <r>
    <s v="66"/>
    <x v="65"/>
    <x v="0"/>
    <s v="002"/>
    <s v="Z1B8050149"/>
    <s v="1463"/>
    <s v="FC"/>
    <s v="00190116-00190156"/>
    <s v=""/>
    <s v=""/>
    <s v=""/>
    <s v=""/>
    <n v="0"/>
    <s v=""/>
    <s v="VENTAS NO CONTRIBUYENTES"/>
    <s v=""/>
    <n v="35119140"/>
    <n v="0"/>
    <n v="35119140"/>
    <n v="0"/>
    <s v="-"/>
    <n v="0"/>
    <m/>
    <s v="16"/>
    <n v="0"/>
    <n v="0"/>
    <s v="-"/>
    <n v="0"/>
    <n v="0"/>
    <s v="-"/>
    <n v="0"/>
  </r>
  <r>
    <s v="67"/>
    <x v="65"/>
    <x v="2"/>
    <s v="002"/>
    <s v="Z1F0008858"/>
    <s v="0561"/>
    <s v="FC"/>
    <s v="00080272-00080282"/>
    <s v=""/>
    <s v=""/>
    <s v=""/>
    <s v=""/>
    <n v="0"/>
    <s v=""/>
    <s v="VENTAS NO CONTRIBUYENTES"/>
    <s v=""/>
    <n v="6140703.1109999996"/>
    <n v="0"/>
    <n v="6071103.1109999996"/>
    <n v="0"/>
    <s v="-"/>
    <n v="0"/>
    <n v="60000"/>
    <s v="-"/>
    <n v="9600"/>
    <n v="0"/>
    <s v="-"/>
    <n v="0"/>
    <n v="0"/>
    <s v="-"/>
    <n v="0"/>
  </r>
  <r>
    <s v="68"/>
    <x v="65"/>
    <x v="2"/>
    <s v="002"/>
    <s v="Z1F0008858"/>
    <s v="0561"/>
    <s v="FC"/>
    <s v="00080283"/>
    <s v=""/>
    <s v=""/>
    <s v=""/>
    <s v=""/>
    <n v="0"/>
    <s v=""/>
    <s v="INVERSIONES EL MANA MILAGROSO.C.A"/>
    <s v="J-41141324-0 "/>
    <n v="205084.79999999999"/>
    <n v="0"/>
    <n v="205084.79999999999"/>
    <n v="0"/>
    <s v="-"/>
    <n v="0"/>
    <n v="0"/>
    <s v="-"/>
    <n v="0"/>
    <n v="0"/>
    <s v="-"/>
    <n v="0"/>
    <n v="0"/>
    <s v="-"/>
    <n v="0"/>
  </r>
  <r>
    <s v="69"/>
    <x v="65"/>
    <x v="2"/>
    <s v="002"/>
    <s v="Z1F0008858"/>
    <s v="0561"/>
    <s v="FC"/>
    <s v="00080284-00080342"/>
    <s v=""/>
    <s v=""/>
    <s v=""/>
    <s v=""/>
    <n v="0"/>
    <s v=""/>
    <s v="VENTAS NO CONTRIBUYENTES"/>
    <s v=""/>
    <n v="20205864.709800001"/>
    <n v="0"/>
    <n v="17572622.277000003"/>
    <n v="0"/>
    <s v="-"/>
    <n v="0"/>
    <n v="2270036.58"/>
    <s v="16"/>
    <n v="363205.85279999999"/>
    <n v="0"/>
    <s v="-"/>
    <n v="0"/>
    <n v="0"/>
    <s v="-"/>
    <n v="0"/>
  </r>
  <r>
    <s v="70"/>
    <x v="65"/>
    <x v="1"/>
    <s v="002"/>
    <s v="Z1F0017966"/>
    <s v="0115"/>
    <s v="FC"/>
    <s v="202002262"/>
    <m/>
    <m/>
    <m/>
    <m/>
    <n v="0"/>
    <m/>
    <s v="CAJA SIN ACTIVIDAD"/>
    <m/>
    <n v="0"/>
    <m/>
    <m/>
    <m/>
    <m/>
    <m/>
    <m/>
    <m/>
    <n v="0"/>
    <m/>
    <m/>
    <m/>
    <m/>
    <m/>
    <m/>
  </r>
  <r>
    <s v="71"/>
    <x v="65"/>
    <x v="0"/>
    <s v="003"/>
    <s v="Z1B8051199"/>
    <s v="1622"/>
    <s v="FC"/>
    <s v="00175178-00175202"/>
    <s v=""/>
    <s v=""/>
    <s v=""/>
    <s v=""/>
    <n v="0"/>
    <s v=""/>
    <s v="VENTAS NO CONTRIBUYENTES"/>
    <s v=""/>
    <n v="33165530.044399999"/>
    <n v="0"/>
    <n v="24131828.68"/>
    <n v="0"/>
    <s v="-"/>
    <n v="0"/>
    <n v="7787673.5899999999"/>
    <s v="16"/>
    <n v="1246027.7744"/>
    <n v="0"/>
    <s v="-"/>
    <n v="0"/>
    <n v="0"/>
    <s v="-"/>
    <n v="0"/>
  </r>
  <r>
    <s v="72"/>
    <x v="65"/>
    <x v="2"/>
    <s v="003"/>
    <s v="Z1F0008965"/>
    <s v="0556"/>
    <s v="FC"/>
    <s v="00079107-00079189"/>
    <s v=""/>
    <s v=""/>
    <s v=""/>
    <s v=""/>
    <n v="0"/>
    <s v=""/>
    <s v="VENTAS NO CONTRIBUYENTES"/>
    <s v=""/>
    <n v="25469993.569749992"/>
    <n v="0"/>
    <n v="23269705.569749992"/>
    <n v="0"/>
    <s v="-"/>
    <n v="0"/>
    <n v="1896800"/>
    <s v="-"/>
    <n v="303488"/>
    <n v="0"/>
    <s v="-"/>
    <n v="0"/>
    <n v="0"/>
    <s v="-"/>
    <n v="0"/>
  </r>
  <r>
    <s v="73"/>
    <x v="65"/>
    <x v="1"/>
    <s v="003"/>
    <s v="Z1F0017848"/>
    <s v="0114"/>
    <s v="FC"/>
    <s v="003004768-003004772"/>
    <s v=""/>
    <s v=""/>
    <s v=""/>
    <s v=""/>
    <n v="0"/>
    <s v=""/>
    <s v="VENTAS NO CONTRIBUYENTES"/>
    <s v=""/>
    <n v="8238599.9727499997"/>
    <n v="0"/>
    <n v="4521959.9727499997"/>
    <n v="0"/>
    <s v="-"/>
    <n v="0"/>
    <n v="3204000"/>
    <s v="-"/>
    <n v="512640"/>
    <n v="0"/>
    <s v="-"/>
    <n v="0"/>
    <n v="0"/>
    <s v="-"/>
    <n v="0"/>
  </r>
  <r>
    <s v="74"/>
    <x v="65"/>
    <x v="1"/>
    <s v="003"/>
    <s v="Z1F0017848"/>
    <s v="0114"/>
    <s v="FC"/>
    <s v="003004773"/>
    <s v=""/>
    <s v=""/>
    <s v=""/>
    <s v=""/>
    <n v="0"/>
    <s v=""/>
    <s v="PRAGA ALIMENTOS C.A"/>
    <s v="J405959843"/>
    <n v="6413640"/>
    <n v="0"/>
    <n v="4256040"/>
    <n v="1860000"/>
    <s v="16"/>
    <n v="297600"/>
    <n v="0"/>
    <s v="-"/>
    <n v="0"/>
    <n v="0"/>
    <s v="-"/>
    <n v="0"/>
    <n v="0"/>
    <s v="-"/>
    <n v="0"/>
  </r>
  <r>
    <s v="75"/>
    <x v="65"/>
    <x v="1"/>
    <s v="003"/>
    <s v="Z1F0017848"/>
    <s v="0114"/>
    <s v="FC"/>
    <s v="003004774-003004794"/>
    <s v=""/>
    <s v=""/>
    <s v=""/>
    <s v=""/>
    <n v="0"/>
    <s v=""/>
    <s v="VENTAS NO CONTRIBUYENTES"/>
    <s v=""/>
    <n v="29884893.442349996"/>
    <n v="0"/>
    <n v="18571200.570749998"/>
    <n v="0"/>
    <s v="-"/>
    <n v="0"/>
    <n v="9753183.5099999998"/>
    <s v="16"/>
    <n v="1560509.3615999999"/>
    <n v="0"/>
    <s v="-"/>
    <n v="0"/>
    <n v="0"/>
    <s v="-"/>
    <n v="0"/>
  </r>
  <r>
    <s v="76"/>
    <x v="65"/>
    <x v="1"/>
    <s v="003"/>
    <s v="Z1F0017848"/>
    <s v="0114"/>
    <s v="FC"/>
    <s v="003004795"/>
    <s v=""/>
    <s v=""/>
    <s v=""/>
    <s v=""/>
    <n v="0"/>
    <s v=""/>
    <s v="INVERSIONES MADOYUAL C.A"/>
    <s v="J003484334"/>
    <n v="5094557.93"/>
    <n v="0"/>
    <n v="4716397.93"/>
    <n v="326000"/>
    <s v="16"/>
    <n v="52160"/>
    <n v="0"/>
    <s v="-"/>
    <n v="0"/>
    <n v="0"/>
    <s v="-"/>
    <n v="0"/>
    <n v="0"/>
    <s v="-"/>
    <n v="0"/>
  </r>
  <r>
    <s v="77"/>
    <x v="65"/>
    <x v="1"/>
    <s v="003"/>
    <s v="Z1F0017848"/>
    <s v="0114"/>
    <s v="FC"/>
    <s v="003004796-003004797"/>
    <s v=""/>
    <s v=""/>
    <s v=""/>
    <s v=""/>
    <n v="0"/>
    <s v=""/>
    <s v="VENTAS NO CONTRIBUYENTES"/>
    <s v=""/>
    <n v="9219333.4212500006"/>
    <n v="0"/>
    <n v="8337501.4212500006"/>
    <n v="0"/>
    <s v="-"/>
    <n v="0"/>
    <n v="760200"/>
    <s v="-"/>
    <n v="121632"/>
    <n v="0"/>
    <s v="-"/>
    <n v="0"/>
    <n v="0"/>
    <s v="-"/>
    <n v="0"/>
  </r>
  <r>
    <s v="78"/>
    <x v="65"/>
    <x v="1"/>
    <s v="003"/>
    <s v="Z1F0017848"/>
    <s v="0114"/>
    <s v="FC"/>
    <s v="003004798"/>
    <s v=""/>
    <s v=""/>
    <s v=""/>
    <s v=""/>
    <n v="0"/>
    <s v=""/>
    <s v="LEON RIVAS Y ASOCIADOS C.A."/>
    <s v="J311038078"/>
    <n v="9344390.1272999998"/>
    <n v="0"/>
    <n v="5176471.8125"/>
    <n v="3593033.03"/>
    <s v="16"/>
    <n v="574885.28480000002"/>
    <n v="0"/>
    <s v="-"/>
    <n v="0"/>
    <n v="0"/>
    <s v="-"/>
    <n v="0"/>
    <n v="0"/>
    <s v="-"/>
    <n v="0"/>
  </r>
  <r>
    <s v="79"/>
    <x v="65"/>
    <x v="1"/>
    <s v="003"/>
    <s v="Z1F0017848"/>
    <s v="0114"/>
    <s v="FC"/>
    <s v="003004799-003004801"/>
    <s v=""/>
    <s v=""/>
    <s v=""/>
    <s v=""/>
    <n v="0"/>
    <s v=""/>
    <s v="VENTAS NO CONTRIBUYENTES"/>
    <s v=""/>
    <n v="784872"/>
    <n v="0"/>
    <n v="490000"/>
    <n v="0"/>
    <s v="-"/>
    <n v="0"/>
    <n v="254200"/>
    <s v="16"/>
    <n v="40672"/>
    <n v="0"/>
    <s v="-"/>
    <n v="0"/>
    <n v="0"/>
    <s v="-"/>
    <n v="0"/>
  </r>
  <r>
    <s v="80"/>
    <x v="65"/>
    <x v="0"/>
    <s v="004"/>
    <s v="Z1B8050937"/>
    <s v="1460"/>
    <s v="FC"/>
    <s v="00145198-00145218"/>
    <s v=""/>
    <s v=""/>
    <s v=""/>
    <s v=""/>
    <n v="0"/>
    <s v=""/>
    <s v="VENTAS NO CONTRIBUYENTES"/>
    <s v=""/>
    <n v="24280269.223200001"/>
    <n v="0"/>
    <n v="19952216.98"/>
    <n v="0"/>
    <s v="-"/>
    <n v="0"/>
    <n v="3731079.52"/>
    <s v="16"/>
    <n v="596972.72320000001"/>
    <n v="0"/>
    <s v="-"/>
    <n v="0"/>
    <n v="0"/>
    <s v="-"/>
    <n v="0"/>
  </r>
  <r>
    <s v="81"/>
    <x v="65"/>
    <x v="2"/>
    <s v="004"/>
    <s v="Z1B8050578"/>
    <s v="1344"/>
    <s v="FC"/>
    <s v="00130205-00130244"/>
    <s v=""/>
    <s v=""/>
    <s v=""/>
    <s v=""/>
    <n v="0"/>
    <s v=""/>
    <s v="VENTAS NO CONTRIBUYENTES"/>
    <s v=""/>
    <n v="24067067.830700003"/>
    <n v="0"/>
    <n v="15622975.407500003"/>
    <n v="0"/>
    <s v="-"/>
    <n v="0"/>
    <n v="7279390.0199999996"/>
    <s v="-"/>
    <n v="1164702.4032000001"/>
    <n v="0"/>
    <s v="-"/>
    <n v="0"/>
    <n v="0"/>
    <s v="-"/>
    <n v="0"/>
  </r>
  <r>
    <s v="82"/>
    <x v="65"/>
    <x v="1"/>
    <s v="004"/>
    <s v="Z1F0017963"/>
    <s v="0112"/>
    <s v="FC"/>
    <s v="004002295"/>
    <m/>
    <m/>
    <m/>
    <m/>
    <n v="0"/>
    <m/>
    <s v="CAJA SIN ACTIVIDAD"/>
    <m/>
    <n v="0"/>
    <n v="0"/>
    <n v="0"/>
    <m/>
    <m/>
    <m/>
    <m/>
    <m/>
    <n v="0"/>
    <m/>
    <m/>
    <m/>
    <m/>
    <m/>
    <m/>
  </r>
  <r>
    <s v="83"/>
    <x v="65"/>
    <x v="0"/>
    <s v="005"/>
    <s v="Z1B8050363"/>
    <s v="1613"/>
    <s v="FC"/>
    <s v="00155409-00155436"/>
    <s v=""/>
    <s v=""/>
    <s v=""/>
    <s v=""/>
    <n v="0"/>
    <s v=""/>
    <s v="VENTAS NO CONTRIBUYENTES"/>
    <s v=""/>
    <n v="42762309.160000004"/>
    <n v="0"/>
    <n v="33767514.880000003"/>
    <n v="0"/>
    <s v="-"/>
    <n v="0"/>
    <n v="7754133"/>
    <s v="16"/>
    <n v="1240661.28"/>
    <n v="0"/>
    <s v="-"/>
    <n v="0"/>
    <n v="0"/>
    <s v="-"/>
    <n v="0"/>
  </r>
  <r>
    <s v="84"/>
    <x v="65"/>
    <x v="1"/>
    <s v="005"/>
    <s v="Z1F0017998"/>
    <s v="0108"/>
    <s v="FC"/>
    <s v="005002927-005002968"/>
    <s v=""/>
    <s v=""/>
    <s v=""/>
    <s v=""/>
    <n v="0"/>
    <s v=""/>
    <s v="VENTAS NO CONTRIBUYENTES"/>
    <s v=""/>
    <n v="75271526.756400004"/>
    <n v="0"/>
    <n v="57065629.412"/>
    <n v="0"/>
    <s v="-"/>
    <n v="0"/>
    <n v="15694739.09"/>
    <s v="-"/>
    <n v="2511158.2544"/>
    <n v="0"/>
    <s v="-"/>
    <n v="0"/>
    <n v="0"/>
    <s v="-"/>
    <n v="0"/>
  </r>
  <r>
    <s v="85"/>
    <x v="65"/>
    <x v="0"/>
    <s v="006"/>
    <s v="Z1B8044815"/>
    <s v="1521"/>
    <s v="FC"/>
    <s v="00135451-00135483"/>
    <s v=""/>
    <s v=""/>
    <s v=""/>
    <s v=""/>
    <n v="0"/>
    <s v=""/>
    <s v="VENTAS NO CONTRIBUYENTES"/>
    <s v=""/>
    <n v="34854137.386799999"/>
    <n v="0"/>
    <n v="28173207.02"/>
    <n v="0"/>
    <s v="-"/>
    <n v="0"/>
    <n v="5759422.7300000004"/>
    <s v="16"/>
    <n v="921507.63680000009"/>
    <n v="0"/>
    <s v="-"/>
    <n v="0"/>
    <n v="0"/>
    <s v="-"/>
    <n v="0"/>
  </r>
  <r>
    <s v="86"/>
    <x v="65"/>
    <x v="1"/>
    <s v="006"/>
    <s v="Z1F0017787"/>
    <s v="0088"/>
    <s v="FC"/>
    <s v="006000245"/>
    <m/>
    <m/>
    <m/>
    <m/>
    <n v="0"/>
    <m/>
    <s v="CAJA SIN ACTIVIDAD"/>
    <m/>
    <n v="0"/>
    <n v="0"/>
    <n v="0"/>
    <m/>
    <m/>
    <m/>
    <m/>
    <m/>
    <n v="0"/>
    <m/>
    <m/>
    <m/>
    <m/>
    <m/>
    <m/>
  </r>
  <r>
    <s v="87"/>
    <x v="65"/>
    <x v="0"/>
    <s v="007"/>
    <s v="Z1B8050013"/>
    <s v="1579"/>
    <s v="FC"/>
    <s v="00162786-00162828"/>
    <s v=""/>
    <s v=""/>
    <s v=""/>
    <s v=""/>
    <n v="0"/>
    <s v=""/>
    <s v="VENTAS NO CONTRIBUYENTES"/>
    <s v=""/>
    <n v="58254305.602400005"/>
    <n v="0"/>
    <n v="47543682.950000003"/>
    <n v="0"/>
    <s v="-"/>
    <n v="0"/>
    <n v="9233295.3900000006"/>
    <s v="16"/>
    <n v="1477327.2624000001"/>
    <n v="0"/>
    <s v="-"/>
    <n v="0"/>
    <n v="0"/>
    <s v="-"/>
    <n v="0"/>
  </r>
  <r>
    <s v="88"/>
    <x v="65"/>
    <x v="0"/>
    <s v="008"/>
    <s v="Z1B8050003"/>
    <s v="1535"/>
    <s v="FC"/>
    <s v="00162359-00162385"/>
    <s v=""/>
    <s v=""/>
    <s v=""/>
    <s v=""/>
    <n v="0"/>
    <s v=""/>
    <s v="VENTAS NO CONTRIBUYENTES"/>
    <s v=""/>
    <n v="32757730.715599999"/>
    <n v="0"/>
    <n v="21178020.379999999"/>
    <n v="0"/>
    <s v="-"/>
    <n v="0"/>
    <n v="9982508.9100000001"/>
    <s v="16"/>
    <n v="1597201.4256"/>
    <n v="0"/>
    <s v="-"/>
    <n v="0"/>
    <n v="0"/>
    <s v="-"/>
    <n v="0"/>
  </r>
  <r>
    <s v="89"/>
    <x v="65"/>
    <x v="0"/>
    <s v="009"/>
    <s v="Z1B8014458"/>
    <s v="1532"/>
    <s v="FC"/>
    <s v="00168531-00168548"/>
    <s v=""/>
    <s v=""/>
    <s v=""/>
    <s v=""/>
    <n v="0"/>
    <s v=""/>
    <s v="VENTAS NO CONTRIBUYENTES"/>
    <s v=""/>
    <n v="16083908.822799999"/>
    <n v="0"/>
    <n v="12003442.27"/>
    <n v="0"/>
    <s v="-"/>
    <n v="0"/>
    <n v="3517643.58"/>
    <s v="16"/>
    <n v="562822.97279999999"/>
    <n v="0"/>
    <s v="-"/>
    <n v="0"/>
    <n v="0"/>
    <s v="-"/>
    <n v="0"/>
  </r>
  <r>
    <s v="90"/>
    <x v="65"/>
    <x v="0"/>
    <s v="010"/>
    <s v="Z1F0000341"/>
    <s v="1054"/>
    <s v="FC"/>
    <s v="00068147-00068167"/>
    <s v=""/>
    <s v=""/>
    <s v=""/>
    <s v=""/>
    <n v="0"/>
    <s v=""/>
    <s v="VENTAS NO CONTRIBUYENTES"/>
    <s v=""/>
    <n v="29156696.551599998"/>
    <n v="0"/>
    <n v="19297732.420000002"/>
    <n v="0"/>
    <s v="-"/>
    <n v="0"/>
    <n v="8499107.0099999998"/>
    <s v="16"/>
    <n v="1359857.1216"/>
    <n v="0"/>
    <s v="-"/>
    <n v="0"/>
    <n v="0"/>
    <s v="-"/>
    <n v="0"/>
  </r>
  <r>
    <s v="91"/>
    <x v="65"/>
    <x v="0"/>
    <s v="011"/>
    <s v="Z1F0004616"/>
    <s v="0435"/>
    <s v="FC"/>
    <s v="00064058-00064149"/>
    <s v=""/>
    <s v=""/>
    <s v=""/>
    <s v=""/>
    <n v="0"/>
    <s v=""/>
    <s v="VENTAS NO CONTRIBUYENTES"/>
    <s v=""/>
    <n v="28724304.513499994"/>
    <n v="0"/>
    <n v="26532136.513499994"/>
    <n v="0"/>
    <s v="-"/>
    <n v="0"/>
    <n v="1889800"/>
    <s v="16"/>
    <n v="302368"/>
    <n v="0"/>
    <s v="-"/>
    <n v="0"/>
    <n v="0"/>
    <s v="-"/>
    <n v="0"/>
  </r>
  <r>
    <s v="92"/>
    <x v="65"/>
    <x v="0"/>
    <s v="014"/>
    <s v="Z1F0000338"/>
    <s v="1224"/>
    <s v="FC"/>
    <s v="00048116-00048121"/>
    <s v=""/>
    <s v=""/>
    <s v=""/>
    <s v=""/>
    <n v="0"/>
    <s v=""/>
    <s v="VENTAS NO CONTRIBUYENTES"/>
    <s v=""/>
    <n v="1528834.6800000002"/>
    <n v="0"/>
    <n v="633314.68000000005"/>
    <n v="0"/>
    <s v="-"/>
    <n v="0"/>
    <n v="772000"/>
    <s v="16"/>
    <n v="123520"/>
    <n v="0"/>
    <s v="-"/>
    <n v="0"/>
    <n v="0"/>
    <s v="-"/>
    <n v="0"/>
  </r>
  <r>
    <s v="93"/>
    <x v="65"/>
    <x v="0"/>
    <s v="015"/>
    <s v="Z1B8050356"/>
    <s v="1357"/>
    <s v="FC"/>
    <s v="00083572-00083589"/>
    <s v=""/>
    <s v=""/>
    <s v=""/>
    <s v=""/>
    <n v="0"/>
    <s v=""/>
    <s v="VENTAS NO CONTRIBUYENTES"/>
    <s v=""/>
    <n v="40667454.347199999"/>
    <n v="0"/>
    <n v="29141932.82"/>
    <n v="0"/>
    <s v="-"/>
    <n v="0"/>
    <n v="9935794.4199999999"/>
    <s v="16"/>
    <n v="1589727.1072"/>
    <n v="0"/>
    <s v="-"/>
    <n v="0"/>
    <n v="0"/>
    <s v="-"/>
    <n v="0"/>
  </r>
  <r>
    <s v="94"/>
    <x v="66"/>
    <x v="0"/>
    <s v="001"/>
    <s v="Z1F0000700"/>
    <s v="1201"/>
    <s v="FC"/>
    <s v="00098018-00098066"/>
    <s v=""/>
    <s v=""/>
    <s v=""/>
    <s v=""/>
    <n v="0"/>
    <s v=""/>
    <s v="VENTAS NO CONTRIBUYENTES"/>
    <s v=""/>
    <n v="60569936.362800002"/>
    <n v="0"/>
    <n v="48688632.5"/>
    <n v="0"/>
    <s v="-"/>
    <n v="0"/>
    <n v="10242503.33"/>
    <s v="-"/>
    <n v="1638800.5328000002"/>
    <n v="0"/>
    <s v="-"/>
    <n v="0"/>
    <n v="0"/>
    <s v="-"/>
    <n v="0"/>
  </r>
  <r>
    <s v="95"/>
    <x v="66"/>
    <x v="1"/>
    <s v="001"/>
    <s v="Z1F0017854"/>
    <s v="0115"/>
    <s v="FC"/>
    <s v="001005742-001005782"/>
    <s v=""/>
    <s v=""/>
    <s v=""/>
    <s v=""/>
    <n v="0"/>
    <s v=""/>
    <s v="VENTAS NO CONTRIBUYENTES"/>
    <s v=""/>
    <n v="62759043.748999991"/>
    <n v="0"/>
    <n v="48352464.986999989"/>
    <n v="0"/>
    <s v="-"/>
    <n v="0"/>
    <n v="12419464.449999999"/>
    <s v="-"/>
    <n v="1987114.3119999999"/>
    <n v="0"/>
    <s v="-"/>
    <n v="0"/>
    <n v="0"/>
    <s v="-"/>
    <n v="0"/>
  </r>
  <r>
    <s v="96"/>
    <x v="66"/>
    <x v="0"/>
    <s v="002"/>
    <s v="Z1B8050002"/>
    <s v="1536"/>
    <s v="FC"/>
    <s v="00153236-00153254"/>
    <s v=""/>
    <s v=""/>
    <s v=""/>
    <s v=""/>
    <n v="0"/>
    <s v=""/>
    <s v="VENTAS NO CONTRIBUYENTES"/>
    <s v=""/>
    <n v="52395865.278000005"/>
    <n v="0"/>
    <n v="41457813.130000003"/>
    <n v="0"/>
    <s v="-"/>
    <n v="0"/>
    <n v="9429355.3000000007"/>
    <s v="-"/>
    <n v="1508696.8480000002"/>
    <n v="0"/>
    <s v="-"/>
    <n v="0"/>
    <n v="0"/>
    <s v="-"/>
    <n v="0"/>
  </r>
  <r>
    <s v="97"/>
    <x v="66"/>
    <x v="0"/>
    <s v="002"/>
    <s v="Z1B8050149"/>
    <s v="1464"/>
    <s v="FC"/>
    <s v="00190157-00190177"/>
    <s v=""/>
    <s v=""/>
    <s v=""/>
    <s v=""/>
    <n v="0"/>
    <s v=""/>
    <s v="VENTAS NO CONTRIBUYENTES"/>
    <s v=""/>
    <n v="10516916.960000001"/>
    <n v="0"/>
    <n v="10516916.960000001"/>
    <n v="0"/>
    <s v="-"/>
    <n v="0"/>
    <m/>
    <s v="-"/>
    <n v="0"/>
    <n v="0"/>
    <s v="-"/>
    <n v="0"/>
    <n v="0"/>
    <s v="-"/>
    <n v="0"/>
  </r>
  <r>
    <s v="98"/>
    <x v="66"/>
    <x v="2"/>
    <s v="002"/>
    <s v="Z1F0008858"/>
    <s v="0562"/>
    <s v="FC"/>
    <s v="00080343-00080405"/>
    <s v=""/>
    <s v=""/>
    <s v=""/>
    <s v=""/>
    <n v="0"/>
    <s v=""/>
    <s v="VENTAS NO CONTRIBUYENTES"/>
    <s v=""/>
    <n v="22612004.582249992"/>
    <n v="0"/>
    <n v="19848606.182249993"/>
    <n v="0"/>
    <s v="-"/>
    <n v="0"/>
    <n v="2382240"/>
    <s v="16"/>
    <n v="381158.40000000002"/>
    <n v="0"/>
    <s v="-"/>
    <n v="0"/>
    <n v="0"/>
    <s v="-"/>
    <n v="0"/>
  </r>
  <r>
    <s v="99"/>
    <x v="66"/>
    <x v="1"/>
    <s v="002"/>
    <s v="Z1F0017966"/>
    <s v="0116"/>
    <s v="FC"/>
    <s v="202002262"/>
    <m/>
    <m/>
    <m/>
    <m/>
    <n v="0"/>
    <m/>
    <s v="CAJA SIN ACTIVIDAD"/>
    <m/>
    <n v="0"/>
    <m/>
    <m/>
    <m/>
    <m/>
    <m/>
    <m/>
    <m/>
    <n v="0"/>
    <m/>
    <m/>
    <m/>
    <m/>
    <m/>
    <m/>
  </r>
  <r>
    <s v="100"/>
    <x v="66"/>
    <x v="0"/>
    <s v="003"/>
    <s v="Z1B8051199"/>
    <s v="1623"/>
    <s v="FC"/>
    <s v="00175203-00175240"/>
    <s v=""/>
    <s v=""/>
    <s v=""/>
    <s v=""/>
    <n v="0"/>
    <s v=""/>
    <s v="VENTAS NO CONTRIBUYENTES"/>
    <s v=""/>
    <n v="48777052.256000005"/>
    <n v="0"/>
    <n v="36117466.380000003"/>
    <n v="0"/>
    <s v="-"/>
    <n v="0"/>
    <n v="10913436.1"/>
    <s v="-"/>
    <n v="1746149.7760000001"/>
    <n v="0"/>
    <s v="-"/>
    <n v="0"/>
    <n v="0"/>
    <s v="-"/>
    <n v="0"/>
  </r>
  <r>
    <s v="101"/>
    <x v="66"/>
    <x v="2"/>
    <s v="003"/>
    <s v="Z1F0008965"/>
    <s v="0557"/>
    <s v="FC"/>
    <s v="00079190-00079252"/>
    <s v=""/>
    <s v=""/>
    <s v=""/>
    <s v=""/>
    <n v="0"/>
    <s v=""/>
    <s v="VENTAS NO CONTRIBUYENTES"/>
    <s v=""/>
    <n v="18643904.631999999"/>
    <n v="0"/>
    <n v="16597664.631999999"/>
    <n v="0"/>
    <s v="-"/>
    <n v="0"/>
    <n v="1764000"/>
    <s v="-"/>
    <n v="282240"/>
    <n v="0"/>
    <s v="-"/>
    <n v="0"/>
    <n v="0"/>
    <s v="-"/>
    <n v="0"/>
  </r>
  <r>
    <s v="102"/>
    <x v="66"/>
    <x v="1"/>
    <s v="003"/>
    <s v="Z1F0017848"/>
    <s v="0115"/>
    <s v="FC"/>
    <s v="003004802-003004842"/>
    <s v=""/>
    <s v=""/>
    <s v=""/>
    <s v=""/>
    <n v="0"/>
    <s v=""/>
    <s v="VENTAS NO CONTRIBUYENTES"/>
    <s v=""/>
    <n v="47622421.955550008"/>
    <n v="0"/>
    <n v="29473033.152750008"/>
    <n v="0"/>
    <s v="-"/>
    <n v="0"/>
    <n v="15646024.829999998"/>
    <s v="-"/>
    <n v="2503363.9727999996"/>
    <n v="0"/>
    <s v="-"/>
    <n v="0"/>
    <n v="0"/>
    <s v="-"/>
    <n v="0"/>
  </r>
  <r>
    <s v="103"/>
    <x v="66"/>
    <x v="0"/>
    <s v="004"/>
    <s v="Z1B8050937"/>
    <s v="1461"/>
    <s v="FC"/>
    <s v="00145219-00145247"/>
    <s v=""/>
    <s v=""/>
    <s v=""/>
    <s v=""/>
    <n v="0"/>
    <s v=""/>
    <s v="VENTAS NO CONTRIBUYENTES"/>
    <s v=""/>
    <n v="88759667.805999994"/>
    <n v="0"/>
    <n v="47371760.310000002"/>
    <n v="0"/>
    <s v="-"/>
    <n v="0"/>
    <n v="35679230.600000001"/>
    <s v="-"/>
    <n v="5708676.8960000006"/>
    <n v="0"/>
    <s v="-"/>
    <n v="0"/>
    <n v="0"/>
    <s v="-"/>
    <n v="0"/>
  </r>
  <r>
    <s v="104"/>
    <x v="66"/>
    <x v="2"/>
    <s v="004"/>
    <s v="Z1B8050578"/>
    <s v="1345"/>
    <s v="FC"/>
    <s v="00130245-00130264"/>
    <s v=""/>
    <s v=""/>
    <s v=""/>
    <s v=""/>
    <n v="0"/>
    <s v=""/>
    <s v="VENTAS NO CONTRIBUYENTES"/>
    <s v=""/>
    <n v="8192442.0162499994"/>
    <n v="0"/>
    <n v="7113294.0162499994"/>
    <n v="0"/>
    <s v="-"/>
    <n v="0"/>
    <n v="930300"/>
    <s v="-"/>
    <n v="148848"/>
    <n v="0"/>
    <s v="-"/>
    <n v="0"/>
    <n v="0"/>
    <s v="-"/>
    <n v="0"/>
  </r>
  <r>
    <s v="105"/>
    <x v="66"/>
    <x v="1"/>
    <s v="004"/>
    <s v="Z1F0017963"/>
    <s v="0113"/>
    <s v="FC"/>
    <s v="004002295"/>
    <m/>
    <m/>
    <m/>
    <m/>
    <n v="0"/>
    <m/>
    <s v="CAJA SIN ACTIVIDAD"/>
    <m/>
    <n v="0"/>
    <n v="0"/>
    <n v="0"/>
    <m/>
    <m/>
    <m/>
    <m/>
    <m/>
    <n v="0"/>
    <m/>
    <m/>
    <m/>
    <m/>
    <m/>
    <m/>
  </r>
  <r>
    <s v="106"/>
    <x v="66"/>
    <x v="0"/>
    <s v="005"/>
    <s v="Z1B8050363"/>
    <s v="1614"/>
    <s v="FC"/>
    <s v="00155437-00155444"/>
    <s v=""/>
    <s v=""/>
    <s v=""/>
    <s v=""/>
    <n v="0"/>
    <s v=""/>
    <s v="VENTAS NO CONTRIBUYENTES"/>
    <s v=""/>
    <n v="13743173.290000001"/>
    <n v="0"/>
    <n v="9120644.0500000007"/>
    <n v="0"/>
    <s v="-"/>
    <n v="0"/>
    <n v="3984939"/>
    <s v="-"/>
    <n v="637590.24"/>
    <n v="0"/>
    <s v="-"/>
    <n v="0"/>
    <n v="0"/>
    <s v="-"/>
    <n v="0"/>
  </r>
  <r>
    <s v="107"/>
    <x v="66"/>
    <x v="1"/>
    <s v="005"/>
    <s v="Z1F0017998"/>
    <s v="0109"/>
    <s v="FC"/>
    <s v="005002968"/>
    <m/>
    <m/>
    <m/>
    <m/>
    <n v="0"/>
    <m/>
    <s v="CAJA SIN ACTIVIDAD"/>
    <m/>
    <n v="0"/>
    <n v="0"/>
    <n v="0"/>
    <m/>
    <m/>
    <m/>
    <m/>
    <m/>
    <n v="0"/>
    <m/>
    <m/>
    <m/>
    <m/>
    <m/>
    <m/>
  </r>
  <r>
    <s v="108"/>
    <x v="66"/>
    <x v="0"/>
    <s v="006"/>
    <s v="Z1B8044815"/>
    <s v="1522"/>
    <s v="FC"/>
    <s v="00135484-00135514"/>
    <s v=""/>
    <s v=""/>
    <s v=""/>
    <s v=""/>
    <n v="0"/>
    <s v=""/>
    <s v="VENTAS NO CONTRIBUYENTES"/>
    <s v=""/>
    <n v="56965117.295199998"/>
    <n v="0"/>
    <n v="45161077.969999999"/>
    <n v="0"/>
    <s v="-"/>
    <n v="0"/>
    <n v="10175895.970000001"/>
    <s v="-"/>
    <n v="1628143.3552000001"/>
    <n v="0"/>
    <s v="-"/>
    <n v="0"/>
    <n v="0"/>
    <s v="-"/>
    <n v="0"/>
  </r>
  <r>
    <s v="109"/>
    <x v="66"/>
    <x v="1"/>
    <s v="006"/>
    <s v="Z1F0017787"/>
    <s v="0089"/>
    <s v="FC"/>
    <s v="006000246-006000277"/>
    <s v=""/>
    <s v=""/>
    <s v=""/>
    <s v=""/>
    <n v="0"/>
    <s v=""/>
    <s v="VENTAS NO CONTRIBUYENTES"/>
    <s v=""/>
    <n v="56357623.896899998"/>
    <n v="19443926.948400002"/>
    <n v="36913696.948499992"/>
    <n v="0"/>
    <s v="-"/>
    <n v="0"/>
    <n v="16762005.990000002"/>
    <s v="16"/>
    <n v="2681920.9584000004"/>
    <n v="0"/>
    <s v="-"/>
    <n v="0"/>
    <n v="0"/>
    <s v="-"/>
    <n v="0"/>
  </r>
  <r>
    <s v="110"/>
    <x v="66"/>
    <x v="1"/>
    <s v="006"/>
    <s v="Z1F0017787"/>
    <s v="0089"/>
    <s v="FC"/>
    <s v="006000278"/>
    <s v=""/>
    <s v=""/>
    <s v=""/>
    <s v=""/>
    <n v="0"/>
    <s v=""/>
    <s v="FARMACIA SAN CHARBEL C.A"/>
    <s v="J308580538"/>
    <n v="128180"/>
    <n v="128180"/>
    <n v="0"/>
    <n v="110500"/>
    <s v="16"/>
    <n v="17680"/>
    <n v="0"/>
    <s v="-"/>
    <n v="0"/>
    <n v="0"/>
    <s v="-"/>
    <n v="0"/>
    <n v="0"/>
    <s v="-"/>
    <n v="0"/>
  </r>
  <r>
    <s v="111"/>
    <x v="66"/>
    <x v="1"/>
    <s v="006"/>
    <s v="Z1F0017787"/>
    <s v="0089"/>
    <s v="FC"/>
    <s v="006000279-006000295"/>
    <s v=""/>
    <s v=""/>
    <s v=""/>
    <s v=""/>
    <n v="0"/>
    <s v=""/>
    <s v="VENTAS NO CONTRIBUYENTES"/>
    <s v=""/>
    <n v="18454050.771600001"/>
    <n v="8878052.5296"/>
    <n v="9575998.2420000006"/>
    <n v="0"/>
    <s v="-"/>
    <n v="0"/>
    <n v="7653493.5600000005"/>
    <s v="16"/>
    <n v="1224558.9696000002"/>
    <n v="0"/>
    <s v="-"/>
    <n v="0"/>
    <n v="0"/>
    <s v="-"/>
    <n v="0"/>
  </r>
  <r>
    <s v="112"/>
    <x v="66"/>
    <x v="0"/>
    <s v="007"/>
    <s v="Z1B8050013"/>
    <s v="1580"/>
    <s v="FC"/>
    <s v="00162829-00162843"/>
    <s v=""/>
    <s v=""/>
    <s v=""/>
    <s v=""/>
    <n v="0"/>
    <s v=""/>
    <s v="VENTAS NO CONTRIBUYENTES"/>
    <s v=""/>
    <n v="44855651.332800001"/>
    <n v="0"/>
    <n v="32155674.57"/>
    <n v="0"/>
    <s v="-"/>
    <n v="0"/>
    <n v="10948255.83"/>
    <s v="-"/>
    <n v="1751720.9328000001"/>
    <n v="0"/>
    <s v="-"/>
    <n v="0"/>
    <n v="0"/>
    <s v="-"/>
    <n v="0"/>
  </r>
  <r>
    <s v="113"/>
    <x v="66"/>
    <x v="0"/>
    <s v="008"/>
    <s v="Z1B8050003"/>
    <s v="1536"/>
    <s v="FC"/>
    <s v="00162386-00162392"/>
    <s v=""/>
    <s v=""/>
    <s v=""/>
    <s v=""/>
    <n v="0"/>
    <s v=""/>
    <s v="VENTAS NO CONTRIBUYENTES"/>
    <s v=""/>
    <n v="16072731.3312"/>
    <n v="0"/>
    <n v="12496400.5"/>
    <n v="0"/>
    <s v="-"/>
    <n v="0"/>
    <n v="3083043.82"/>
    <s v="-"/>
    <n v="493287.01120000001"/>
    <n v="0"/>
    <s v="-"/>
    <n v="0"/>
    <n v="0"/>
    <s v="-"/>
    <n v="0"/>
  </r>
  <r>
    <s v="114"/>
    <x v="66"/>
    <x v="0"/>
    <s v="009"/>
    <s v="Z1B8014458"/>
    <s v="1533"/>
    <s v="FC"/>
    <s v="00168549-00168587"/>
    <s v=""/>
    <s v=""/>
    <s v=""/>
    <s v=""/>
    <n v="0"/>
    <s v=""/>
    <s v="VENTAS NO CONTRIBUYENTES"/>
    <s v=""/>
    <n v="52182702.044799998"/>
    <n v="0"/>
    <n v="33136631.559999999"/>
    <n v="0"/>
    <s v="-"/>
    <n v="0"/>
    <n v="16419026.279999999"/>
    <s v="-"/>
    <n v="2627044.2047999999"/>
    <n v="0"/>
    <s v="-"/>
    <n v="0"/>
    <n v="0"/>
    <s v="-"/>
    <n v="0"/>
  </r>
  <r>
    <s v="115"/>
    <x v="66"/>
    <x v="0"/>
    <s v="010"/>
    <s v="Z1F0000341"/>
    <s v="1055"/>
    <s v="FC"/>
    <s v="00068168-00068194"/>
    <s v=""/>
    <s v=""/>
    <s v=""/>
    <s v=""/>
    <n v="0"/>
    <s v=""/>
    <s v="VENTAS NO CONTRIBUYENTES"/>
    <s v=""/>
    <n v="45381571.400399998"/>
    <n v="0"/>
    <n v="33680115.259999998"/>
    <n v="0"/>
    <s v="-"/>
    <n v="0"/>
    <n v="10087462.189999999"/>
    <s v="-"/>
    <n v="1613993.9504"/>
    <n v="0"/>
    <s v="-"/>
    <n v="0"/>
    <n v="0"/>
    <s v="-"/>
    <n v="0"/>
  </r>
  <r>
    <s v="116"/>
    <x v="66"/>
    <x v="0"/>
    <s v="011"/>
    <s v="Z1F0004616"/>
    <s v="0436"/>
    <s v="FC"/>
    <s v="00064150-00064231"/>
    <s v=""/>
    <s v=""/>
    <s v=""/>
    <s v=""/>
    <n v="0"/>
    <s v=""/>
    <s v="VENTAS NO CONTRIBUYENTES"/>
    <s v=""/>
    <n v="35925655.825499997"/>
    <n v="0"/>
    <n v="30999089.425499998"/>
    <n v="0"/>
    <s v="-"/>
    <n v="0"/>
    <n v="4247040"/>
    <s v="-"/>
    <n v="679526.40000000002"/>
    <n v="0"/>
    <s v="-"/>
    <n v="0"/>
    <n v="0"/>
    <s v="-"/>
    <n v="0"/>
  </r>
  <r>
    <s v="117"/>
    <x v="66"/>
    <x v="0"/>
    <s v="011"/>
    <s v="Z1F0004616"/>
    <s v="0436"/>
    <s v="FC"/>
    <s v="00064232"/>
    <s v=""/>
    <s v=""/>
    <s v=""/>
    <s v=""/>
    <n v="0"/>
    <s v=""/>
    <s v="MANICERIA EL ARABITO"/>
    <s v="J- 40507988- 6 "/>
    <n v="175392"/>
    <n v="0"/>
    <n v="0"/>
    <n v="151200"/>
    <s v="16"/>
    <n v="24192"/>
    <n v="0"/>
    <s v="-"/>
    <n v="0"/>
    <n v="0"/>
    <s v="-"/>
    <n v="0"/>
    <n v="0"/>
    <s v="-"/>
    <n v="0"/>
  </r>
  <r>
    <s v="118"/>
    <x v="66"/>
    <x v="0"/>
    <s v="011"/>
    <s v="Z1F0004616"/>
    <s v="0436"/>
    <s v="FC"/>
    <s v="00064233-00064240"/>
    <s v=""/>
    <s v=""/>
    <s v=""/>
    <s v=""/>
    <n v="0"/>
    <s v=""/>
    <s v="VENTAS NO CONTRIBUYENTES"/>
    <s v=""/>
    <n v="2830954.8650000002"/>
    <n v="0"/>
    <n v="2830954.8650000002"/>
    <n v="0"/>
    <s v="-"/>
    <n v="0"/>
    <n v="0"/>
    <s v="-"/>
    <n v="0"/>
    <n v="0"/>
    <s v="-"/>
    <n v="0"/>
    <n v="0"/>
    <s v="-"/>
    <n v="0"/>
  </r>
  <r>
    <s v="119"/>
    <x v="66"/>
    <x v="0"/>
    <s v="014"/>
    <s v="Z1F0000338"/>
    <s v="1225"/>
    <s v="FC"/>
    <s v="00048122"/>
    <s v=""/>
    <s v=""/>
    <s v=""/>
    <s v=""/>
    <n v="0"/>
    <s v=""/>
    <s v="VENTAS NO CONTRIBUYENTES"/>
    <s v=""/>
    <n v="160104"/>
    <n v="0"/>
    <n v="126000"/>
    <n v="0"/>
    <s v="-"/>
    <n v="0"/>
    <n v="29400"/>
    <s v="-"/>
    <n v="4704"/>
    <n v="0"/>
    <s v="-"/>
    <n v="0"/>
    <n v="0"/>
    <s v="-"/>
    <n v="0"/>
  </r>
  <r>
    <s v="120"/>
    <x v="66"/>
    <x v="0"/>
    <s v="015"/>
    <s v="Z1B8050356"/>
    <s v="1358"/>
    <s v="FC"/>
    <s v="00083590-00083612"/>
    <s v=""/>
    <s v=""/>
    <s v=""/>
    <s v=""/>
    <n v="0"/>
    <s v=""/>
    <s v="VENTAS NO CONTRIBUYENTES"/>
    <s v=""/>
    <n v="56059949.836000003"/>
    <n v="0"/>
    <n v="43867467.25"/>
    <n v="0"/>
    <s v="-"/>
    <n v="0"/>
    <n v="10510760.85"/>
    <s v="-"/>
    <n v="1681721.736"/>
    <n v="0"/>
    <s v="-"/>
    <n v="0"/>
    <n v="0"/>
    <s v="-"/>
    <n v="0"/>
  </r>
  <r>
    <s v="121"/>
    <x v="67"/>
    <x v="0"/>
    <s v="001"/>
    <s v="Z1F0000700"/>
    <s v="1202"/>
    <s v="FC"/>
    <s v="00098067-00098123"/>
    <s v=""/>
    <s v=""/>
    <s v=""/>
    <s v=""/>
    <n v="0"/>
    <s v=""/>
    <s v="VENTAS NO CONTRIBUYENTES"/>
    <s v=""/>
    <n v="75567403.548800007"/>
    <n v="0"/>
    <n v="66539352.439999998"/>
    <n v="0"/>
    <s v="-"/>
    <n v="0"/>
    <n v="7782802.6799999997"/>
    <s v="-"/>
    <n v="1245248.4287999999"/>
    <n v="0"/>
    <s v="-"/>
    <n v="0"/>
    <n v="0"/>
    <s v="-"/>
    <n v="0"/>
  </r>
  <r>
    <s v="122"/>
    <x v="67"/>
    <x v="1"/>
    <s v="001"/>
    <s v="Z1F0017854"/>
    <s v="0116"/>
    <s v="FC"/>
    <s v="001005783-001005824"/>
    <s v=""/>
    <s v=""/>
    <s v=""/>
    <s v=""/>
    <n v="0"/>
    <s v=""/>
    <s v="VENTAS NO CONTRIBUYENTES"/>
    <s v=""/>
    <n v="41519421.818099998"/>
    <n v="0"/>
    <n v="32024761.8345"/>
    <n v="0"/>
    <s v="-"/>
    <n v="0"/>
    <n v="8185051.71"/>
    <s v="-"/>
    <n v="1309608.2736"/>
    <n v="0"/>
    <s v="-"/>
    <n v="0"/>
    <n v="0"/>
    <s v="-"/>
    <n v="0"/>
  </r>
  <r>
    <s v="123"/>
    <x v="67"/>
    <x v="1"/>
    <s v="001"/>
    <s v="Z1F0017854"/>
    <s v="0116"/>
    <s v="FC"/>
    <s v="001005825"/>
    <s v=""/>
    <s v=""/>
    <s v=""/>
    <s v=""/>
    <n v="0"/>
    <s v=""/>
    <s v="SARA PARACO"/>
    <s v="V316542719"/>
    <n v="1476168"/>
    <n v="0"/>
    <n v="1140000"/>
    <n v="289800"/>
    <s v="16"/>
    <n v="46368"/>
    <n v="0"/>
    <s v="-"/>
    <n v="0"/>
    <n v="0"/>
    <s v="-"/>
    <n v="0"/>
    <n v="0"/>
    <s v="-"/>
    <n v="0"/>
  </r>
  <r>
    <s v="124"/>
    <x v="67"/>
    <x v="1"/>
    <s v="001"/>
    <s v="Z1F0017854"/>
    <s v="0116"/>
    <s v="FC"/>
    <s v="001005826-001005852"/>
    <s v=""/>
    <s v=""/>
    <s v=""/>
    <s v=""/>
    <n v="0"/>
    <s v=""/>
    <s v="VENTAS NO CONTRIBUYENTES"/>
    <s v=""/>
    <n v="45992226.496100001"/>
    <n v="0"/>
    <n v="30167481.057300001"/>
    <n v="0"/>
    <s v="-"/>
    <n v="0"/>
    <n v="13642021.930000002"/>
    <s v="16"/>
    <n v="2182723.5088000004"/>
    <n v="0"/>
    <s v="-"/>
    <n v="0"/>
    <n v="0"/>
    <s v="-"/>
    <n v="0"/>
  </r>
  <r>
    <s v="125"/>
    <x v="67"/>
    <x v="0"/>
    <s v="002"/>
    <s v="Z1B8050002"/>
    <s v="1537"/>
    <s v="FC"/>
    <s v="00153255-00153285"/>
    <s v=""/>
    <s v=""/>
    <s v=""/>
    <s v=""/>
    <n v="0"/>
    <s v=""/>
    <s v="VENTAS NO CONTRIBUYENTES"/>
    <s v=""/>
    <n v="110115988.81559999"/>
    <n v="0"/>
    <n v="93490596.319999993"/>
    <n v="0"/>
    <s v="-"/>
    <n v="0"/>
    <n v="14332234.91"/>
    <s v="-"/>
    <n v="2293157.5855999999"/>
    <n v="0"/>
    <s v="-"/>
    <n v="0"/>
    <n v="0"/>
    <s v="-"/>
    <n v="0"/>
  </r>
  <r>
    <s v="126"/>
    <x v="67"/>
    <x v="0"/>
    <s v="002"/>
    <s v="Z1B8050149"/>
    <s v="1465"/>
    <s v="FC"/>
    <s v="00190178-00190217"/>
    <s v=""/>
    <s v=""/>
    <s v=""/>
    <s v=""/>
    <n v="0"/>
    <s v=""/>
    <s v="VENTAS NO CONTRIBUYENTES"/>
    <s v=""/>
    <n v="27833257.780000001"/>
    <n v="0"/>
    <n v="27833257.780000001"/>
    <n v="0"/>
    <s v="-"/>
    <n v="0"/>
    <m/>
    <s v="-"/>
    <n v="0"/>
    <n v="0"/>
    <s v="-"/>
    <n v="0"/>
    <n v="0"/>
    <s v="-"/>
    <n v="0"/>
  </r>
  <r>
    <s v="127"/>
    <x v="67"/>
    <x v="2"/>
    <s v="002"/>
    <s v="Z1F0008858"/>
    <s v="0563"/>
    <s v="FC"/>
    <s v="00080406-00080477"/>
    <s v=""/>
    <s v=""/>
    <s v=""/>
    <s v=""/>
    <n v="0"/>
    <s v=""/>
    <s v="VENTAS NO CONTRIBUYENTES"/>
    <s v=""/>
    <n v="32230012.36979999"/>
    <n v="0"/>
    <n v="29034241.021799989"/>
    <n v="0"/>
    <s v="-"/>
    <n v="0"/>
    <n v="2754975.3"/>
    <s v="-"/>
    <n v="440796.04799999995"/>
    <n v="0"/>
    <s v="-"/>
    <n v="0"/>
    <n v="0"/>
    <s v="-"/>
    <n v="0"/>
  </r>
  <r>
    <s v="128"/>
    <x v="67"/>
    <x v="1"/>
    <s v="002"/>
    <s v="Z1F0017966"/>
    <s v="0117"/>
    <s v="FC"/>
    <s v="002002264-002002265"/>
    <s v=""/>
    <s v=""/>
    <s v=""/>
    <s v=""/>
    <n v="0"/>
    <s v=""/>
    <s v="VENTAS NO CONTRIBUYENTES"/>
    <s v=""/>
    <n v="2457410"/>
    <n v="0"/>
    <n v="1629170"/>
    <n v="0"/>
    <s v="-"/>
    <n v="0"/>
    <n v="714000"/>
    <s v="-"/>
    <n v="114240"/>
    <n v="0"/>
    <s v="-"/>
    <n v="0"/>
    <n v="0"/>
    <s v="-"/>
    <n v="0"/>
  </r>
  <r>
    <s v="129"/>
    <x v="67"/>
    <x v="1"/>
    <s v="002"/>
    <s v="Z1F0017966"/>
    <s v="0117"/>
    <s v="FC"/>
    <s v="002002266"/>
    <s v=""/>
    <s v=""/>
    <s v=""/>
    <s v=""/>
    <n v="0"/>
    <s v=""/>
    <s v="CROMOFTAL S.A."/>
    <s v="J300441040"/>
    <n v="2082659.57"/>
    <n v="0"/>
    <n v="1120001.0900000001"/>
    <n v="829878"/>
    <s v="16"/>
    <n v="132780.48000000001"/>
    <n v="0"/>
    <s v="-"/>
    <n v="0"/>
    <n v="0"/>
    <s v="-"/>
    <n v="0"/>
    <n v="0"/>
    <s v="-"/>
    <n v="0"/>
  </r>
  <r>
    <s v="130"/>
    <x v="67"/>
    <x v="1"/>
    <s v="002"/>
    <s v="Z1F0017966"/>
    <s v="0117"/>
    <s v="FC"/>
    <s v="002002267-002002269"/>
    <s v=""/>
    <s v=""/>
    <s v=""/>
    <s v=""/>
    <n v="0"/>
    <s v=""/>
    <s v="VENTAS NO CONTRIBUYENTES"/>
    <s v=""/>
    <n v="11164251.455600001"/>
    <n v="0"/>
    <n v="8107343"/>
    <n v="0"/>
    <s v="-"/>
    <n v="0"/>
    <n v="2635265.91"/>
    <s v="-"/>
    <n v="421642.54560000001"/>
    <n v="0"/>
    <s v="-"/>
    <n v="0"/>
    <n v="0"/>
    <s v="-"/>
    <n v="0"/>
  </r>
  <r>
    <s v="131"/>
    <x v="67"/>
    <x v="1"/>
    <s v="002"/>
    <s v="Z1F0017966"/>
    <s v="0117"/>
    <s v="FC"/>
    <s v="002002270"/>
    <s v=""/>
    <s v=""/>
    <s v=""/>
    <s v=""/>
    <n v="0"/>
    <s v=""/>
    <s v="SENA C.A"/>
    <s v="J000447349"/>
    <n v="710590.1"/>
    <n v="0"/>
    <n v="164926.09999999998"/>
    <n v="470400"/>
    <s v="16"/>
    <n v="75264"/>
    <n v="0"/>
    <s v="-"/>
    <n v="0"/>
    <n v="0"/>
    <s v="-"/>
    <n v="0"/>
    <n v="0"/>
    <s v="-"/>
    <n v="0"/>
  </r>
  <r>
    <s v="132"/>
    <x v="67"/>
    <x v="1"/>
    <s v="002"/>
    <s v="Z1F0017966"/>
    <s v="0117"/>
    <s v="FC"/>
    <s v="002002271-002002300"/>
    <s v=""/>
    <s v=""/>
    <s v=""/>
    <s v=""/>
    <n v="0"/>
    <s v=""/>
    <s v="VENTAS NO CONTRIBUYENTES"/>
    <s v=""/>
    <n v="83168624.792400017"/>
    <n v="0"/>
    <n v="55572963.538400017"/>
    <n v="0"/>
    <s v="-"/>
    <n v="0"/>
    <n v="23789363.149999999"/>
    <s v="-"/>
    <n v="3806298.1039999998"/>
    <n v="0"/>
    <s v="-"/>
    <n v="0"/>
    <n v="0"/>
    <s v="-"/>
    <n v="0"/>
  </r>
  <r>
    <s v="133"/>
    <x v="67"/>
    <x v="0"/>
    <s v="003"/>
    <s v="Z1B8051199"/>
    <s v="1624"/>
    <s v="FC"/>
    <s v="00175241-00175290"/>
    <s v=""/>
    <s v=""/>
    <s v=""/>
    <s v=""/>
    <n v="0"/>
    <s v=""/>
    <s v="VENTAS NO CONTRIBUYENTES"/>
    <s v=""/>
    <n v="102531337.852"/>
    <n v="0"/>
    <n v="72023616.599999994"/>
    <n v="0"/>
    <s v="-"/>
    <n v="0"/>
    <n v="26299759.699999999"/>
    <s v="-"/>
    <n v="4207961.5520000001"/>
    <n v="0"/>
    <s v="-"/>
    <n v="0"/>
    <n v="0"/>
    <s v="-"/>
    <n v="0"/>
  </r>
  <r>
    <s v="134"/>
    <x v="67"/>
    <x v="2"/>
    <s v="003"/>
    <s v="Z1F0008965"/>
    <s v="0558"/>
    <s v="FC"/>
    <s v="00079253-00079345"/>
    <s v=""/>
    <s v=""/>
    <s v=""/>
    <s v=""/>
    <n v="0"/>
    <s v=""/>
    <s v="VENTAS NO CONTRIBUYENTES"/>
    <s v=""/>
    <n v="45778240.684200004"/>
    <n v="0"/>
    <n v="40740592.684200004"/>
    <n v="0"/>
    <s v="-"/>
    <n v="0"/>
    <n v="4342800"/>
    <s v="-"/>
    <n v="694848"/>
    <n v="0"/>
    <s v="-"/>
    <n v="0"/>
    <n v="0"/>
    <s v="-"/>
    <n v="0"/>
  </r>
  <r>
    <s v="135"/>
    <x v="67"/>
    <x v="1"/>
    <s v="003"/>
    <s v="Z1F0017848"/>
    <s v="0116"/>
    <s v="FC"/>
    <s v="003004843-003004874"/>
    <s v=""/>
    <s v=""/>
    <s v=""/>
    <s v=""/>
    <n v="0"/>
    <s v=""/>
    <s v="VENTAS NO CONTRIBUYENTES"/>
    <s v=""/>
    <n v="79418797.41139999"/>
    <n v="0"/>
    <n v="45290687.971399993"/>
    <n v="0"/>
    <s v="-"/>
    <n v="0"/>
    <n v="29420784"/>
    <s v="-"/>
    <n v="4707325.4400000004"/>
    <n v="0"/>
    <s v="-"/>
    <n v="0"/>
    <n v="0"/>
    <s v="-"/>
    <n v="0"/>
  </r>
  <r>
    <s v="136"/>
    <x v="67"/>
    <x v="0"/>
    <s v="004"/>
    <s v="Z1B8050937"/>
    <s v="1462"/>
    <s v="FC"/>
    <s v="00145248-00145288"/>
    <s v=""/>
    <s v=""/>
    <s v=""/>
    <s v=""/>
    <n v="0"/>
    <s v=""/>
    <s v="VENTAS NO CONTRIBUYENTES"/>
    <s v=""/>
    <n v="71505877.243199989"/>
    <n v="0"/>
    <n v="51437284.75"/>
    <n v="0"/>
    <s v="-"/>
    <n v="0"/>
    <n v="17300510.77"/>
    <s v="-"/>
    <n v="2768081.7231999999"/>
    <n v="0"/>
    <s v="-"/>
    <n v="0"/>
    <n v="0"/>
    <s v="-"/>
    <n v="0"/>
  </r>
  <r>
    <s v="137"/>
    <x v="67"/>
    <x v="2"/>
    <s v="004"/>
    <s v="Z1B8050578"/>
    <s v="1346"/>
    <s v="FC"/>
    <s v="00130265-00130297"/>
    <s v=""/>
    <s v=""/>
    <s v=""/>
    <s v=""/>
    <n v="0"/>
    <s v=""/>
    <s v="VENTAS NO CONTRIBUYENTES"/>
    <s v=""/>
    <n v="20049276.909000002"/>
    <n v="0"/>
    <n v="15435961.908600001"/>
    <n v="0"/>
    <s v="-"/>
    <n v="0"/>
    <n v="3976995.69"/>
    <s v="-"/>
    <n v="636319.31039999996"/>
    <n v="0"/>
    <s v="-"/>
    <n v="0"/>
    <n v="0"/>
    <s v="-"/>
    <n v="0"/>
  </r>
  <r>
    <s v="138"/>
    <x v="67"/>
    <x v="1"/>
    <s v="004"/>
    <s v="Z1F0017963"/>
    <s v="0114"/>
    <s v="FC"/>
    <s v="004002296-004002299"/>
    <s v=""/>
    <s v=""/>
    <s v=""/>
    <s v=""/>
    <n v="0"/>
    <s v=""/>
    <s v="VENTAS NO CONTRIBUYENTES"/>
    <s v=""/>
    <n v="4474832.8037"/>
    <n v="0"/>
    <n v="2683008.6436999999"/>
    <n v="0"/>
    <s v="-"/>
    <n v="0"/>
    <n v="1544676"/>
    <s v="16"/>
    <n v="247148.16"/>
    <n v="0"/>
    <s v="-"/>
    <n v="0"/>
    <n v="0"/>
    <s v="-"/>
    <n v="0"/>
  </r>
  <r>
    <s v="139"/>
    <x v="67"/>
    <x v="0"/>
    <s v="005"/>
    <s v="Z1B8050363"/>
    <s v="1615"/>
    <s v="FC"/>
    <s v="00155445-00155483"/>
    <s v=""/>
    <s v=""/>
    <s v=""/>
    <s v=""/>
    <n v="0"/>
    <s v=""/>
    <s v="VENTAS NO CONTRIBUYENTES"/>
    <s v=""/>
    <n v="82953338.414800003"/>
    <n v="0"/>
    <n v="65970327.640000001"/>
    <n v="0"/>
    <s v="-"/>
    <n v="0"/>
    <n v="14640526.529999999"/>
    <s v="-"/>
    <n v="2342484.2448"/>
    <n v="0"/>
    <s v="-"/>
    <n v="0"/>
    <n v="0"/>
    <s v="-"/>
    <n v="0"/>
  </r>
  <r>
    <s v="140"/>
    <x v="67"/>
    <x v="1"/>
    <s v="005"/>
    <s v="Z1F0017998"/>
    <s v="0110"/>
    <s v="FC"/>
    <s v="005002968"/>
    <m/>
    <m/>
    <m/>
    <m/>
    <n v="0"/>
    <m/>
    <s v="CAJA SIN ACTIVIDAD"/>
    <m/>
    <n v="0"/>
    <n v="0"/>
    <n v="0"/>
    <m/>
    <m/>
    <m/>
    <m/>
    <m/>
    <n v="0"/>
    <m/>
    <m/>
    <m/>
    <m/>
    <m/>
    <m/>
  </r>
  <r>
    <s v="141"/>
    <x v="67"/>
    <x v="0"/>
    <s v="006"/>
    <s v="Z1B8044815"/>
    <s v="1523"/>
    <s v="FC"/>
    <s v="00135515-00135558"/>
    <s v=""/>
    <s v=""/>
    <s v=""/>
    <s v=""/>
    <n v="0"/>
    <s v=""/>
    <s v="VENTAS NO CONTRIBUYENTES"/>
    <s v=""/>
    <n v="65336876.440399997"/>
    <n v="0"/>
    <n v="50072793.5"/>
    <n v="0"/>
    <s v="-"/>
    <n v="0"/>
    <n v="13158692.189999999"/>
    <s v="-"/>
    <n v="2105390.7503999998"/>
    <n v="0"/>
    <s v="-"/>
    <n v="0"/>
    <n v="0"/>
    <s v="-"/>
    <n v="0"/>
  </r>
  <r>
    <s v="142"/>
    <x v="67"/>
    <x v="1"/>
    <s v="006"/>
    <s v="Z1F0017787"/>
    <s v="0090"/>
    <s v="FC"/>
    <s v="006000295"/>
    <m/>
    <m/>
    <m/>
    <m/>
    <n v="0"/>
    <m/>
    <s v="CAJA SIN ACTIVIDAD"/>
    <m/>
    <n v="0"/>
    <n v="0"/>
    <n v="0"/>
    <m/>
    <m/>
    <m/>
    <m/>
    <m/>
    <n v="0"/>
    <m/>
    <m/>
    <m/>
    <m/>
    <m/>
    <m/>
  </r>
  <r>
    <s v="143"/>
    <x v="67"/>
    <x v="0"/>
    <s v="007"/>
    <s v="Z1B8050013"/>
    <s v="1581"/>
    <s v="FC"/>
    <s v="00162844-00162879"/>
    <s v=""/>
    <s v=""/>
    <s v=""/>
    <s v=""/>
    <n v="0"/>
    <s v=""/>
    <s v="VENTAS NO CONTRIBUYENTES"/>
    <s v=""/>
    <n v="99752901.816400006"/>
    <n v="0"/>
    <n v="64731984.990000002"/>
    <n v="0"/>
    <s v="-"/>
    <n v="0"/>
    <n v="30190445.539999999"/>
    <s v="-"/>
    <n v="4830471.2863999996"/>
    <n v="0"/>
    <s v="-"/>
    <n v="0"/>
    <n v="0"/>
    <s v="-"/>
    <n v="0"/>
  </r>
  <r>
    <s v="144"/>
    <x v="67"/>
    <x v="0"/>
    <s v="008"/>
    <s v="Z1B8050003"/>
    <s v="1537"/>
    <s v="FC"/>
    <s v="00162393-00162437"/>
    <s v=""/>
    <s v=""/>
    <s v=""/>
    <s v=""/>
    <n v="0"/>
    <s v=""/>
    <s v="VENTAS NO CONTRIBUYENTES"/>
    <s v=""/>
    <n v="58595251.126800001"/>
    <n v="0"/>
    <n v="41749859.909999996"/>
    <n v="0"/>
    <s v="-"/>
    <n v="0"/>
    <n v="14521888.98"/>
    <s v="-"/>
    <n v="2323502.2368000001"/>
    <n v="0"/>
    <s v="-"/>
    <n v="0"/>
    <n v="0"/>
    <s v="-"/>
    <n v="0"/>
  </r>
  <r>
    <s v="145"/>
    <x v="67"/>
    <x v="0"/>
    <s v="009"/>
    <s v="Z1B8014458"/>
    <s v="1534"/>
    <s v="FC"/>
    <s v="00168588-00168604"/>
    <s v=""/>
    <s v=""/>
    <s v=""/>
    <s v=""/>
    <n v="0"/>
    <s v=""/>
    <s v="VENTAS NO CONTRIBUYENTES"/>
    <s v=""/>
    <n v="20190506.493999999"/>
    <n v="0"/>
    <n v="14893492.18"/>
    <n v="0"/>
    <s v="-"/>
    <n v="0"/>
    <n v="4566391.6500000004"/>
    <s v="-"/>
    <n v="730622.66400000011"/>
    <n v="0"/>
    <s v="-"/>
    <n v="0"/>
    <n v="0"/>
    <s v="-"/>
    <n v="0"/>
  </r>
  <r>
    <s v="146"/>
    <x v="67"/>
    <x v="0"/>
    <s v="010"/>
    <s v="Z1F0000341"/>
    <s v="1056"/>
    <s v="FC"/>
    <s v="00068195-00068229"/>
    <s v=""/>
    <s v=""/>
    <s v=""/>
    <s v=""/>
    <n v="0"/>
    <s v=""/>
    <s v="VENTAS NO CONTRIBUYENTES"/>
    <s v=""/>
    <n v="61930159.078399993"/>
    <n v="0"/>
    <n v="41905836.280000001"/>
    <n v="0"/>
    <s v="-"/>
    <n v="0"/>
    <n v="17262347.239999998"/>
    <s v="-"/>
    <n v="2761975.5584"/>
    <n v="0"/>
    <s v="-"/>
    <n v="0"/>
    <n v="0"/>
    <s v="-"/>
    <n v="0"/>
  </r>
  <r>
    <s v="147"/>
    <x v="67"/>
    <x v="0"/>
    <s v="011"/>
    <s v="Z1F0004616"/>
    <s v="0437"/>
    <s v="FC"/>
    <s v="00064241-00064318"/>
    <s v=""/>
    <s v=""/>
    <s v=""/>
    <s v=""/>
    <n v="0"/>
    <s v=""/>
    <s v="VENTAS NO CONTRIBUYENTES"/>
    <s v=""/>
    <n v="24867394.028599992"/>
    <n v="0"/>
    <n v="22945333.548199993"/>
    <n v="0"/>
    <s v="-"/>
    <n v="0"/>
    <n v="1656948.69"/>
    <s v="-"/>
    <n v="265111.7904"/>
    <n v="0"/>
    <s v="-"/>
    <n v="0"/>
    <n v="0"/>
    <s v="-"/>
    <n v="0"/>
  </r>
  <r>
    <s v="148"/>
    <x v="67"/>
    <x v="0"/>
    <s v="011"/>
    <s v="Z1F0004616"/>
    <s v="0437"/>
    <s v="FC"/>
    <s v="00064319"/>
    <s v=""/>
    <s v=""/>
    <s v=""/>
    <s v=""/>
    <n v="0"/>
    <s v=""/>
    <s v="DEYSI ROMERO"/>
    <s v="J-83037127-6"/>
    <n v="446020"/>
    <n v="0"/>
    <n v="446020"/>
    <n v="0"/>
    <s v="-"/>
    <n v="0"/>
    <n v="0"/>
    <s v="-"/>
    <n v="0"/>
    <n v="0"/>
    <s v="-"/>
    <n v="0"/>
    <n v="0"/>
    <s v="-"/>
    <n v="0"/>
  </r>
  <r>
    <s v="149"/>
    <x v="67"/>
    <x v="0"/>
    <s v="011"/>
    <s v="Z1F0004616"/>
    <s v="0437"/>
    <s v="FC"/>
    <s v="00064320-00064348"/>
    <s v=""/>
    <s v=""/>
    <s v=""/>
    <s v=""/>
    <n v="0"/>
    <s v=""/>
    <s v="VENTAS NO CONTRIBUYENTES"/>
    <s v=""/>
    <n v="13209063.842800001"/>
    <n v="0"/>
    <n v="11701179.842800001"/>
    <n v="0"/>
    <s v="-"/>
    <n v="0"/>
    <n v="1299900"/>
    <s v="-"/>
    <n v="207984"/>
    <n v="0"/>
    <s v="-"/>
    <n v="0"/>
    <n v="0"/>
    <s v="-"/>
    <n v="0"/>
  </r>
  <r>
    <s v="150"/>
    <x v="67"/>
    <x v="0"/>
    <s v="012"/>
    <s v="Z1B8038506"/>
    <s v="1381"/>
    <s v="FC"/>
    <s v="00069813-00069819"/>
    <s v=""/>
    <s v=""/>
    <s v=""/>
    <s v=""/>
    <n v="0"/>
    <s v=""/>
    <s v="VENTAS NO CONTRIBUYENTES"/>
    <s v=""/>
    <n v="9228180"/>
    <n v="0"/>
    <n v="2102300"/>
    <n v="0"/>
    <s v="-"/>
    <n v="0"/>
    <n v="6143000"/>
    <s v="-"/>
    <n v="982880"/>
    <n v="0"/>
    <s v="-"/>
    <n v="0"/>
    <n v="0"/>
    <s v="-"/>
    <n v="0"/>
  </r>
  <r>
    <s v="151"/>
    <x v="67"/>
    <x v="0"/>
    <s v="014"/>
    <s v="Z1F0000338"/>
    <s v="1226"/>
    <s v="FC"/>
    <s v="0004812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52"/>
    <x v="67"/>
    <x v="0"/>
    <s v="015"/>
    <s v="Z1B8050356"/>
    <s v="1359"/>
    <s v="FC"/>
    <s v="00083613-00083630"/>
    <s v=""/>
    <s v=""/>
    <s v=""/>
    <s v=""/>
    <n v="0"/>
    <s v=""/>
    <s v="VENTAS NO CONTRIBUYENTES"/>
    <s v=""/>
    <n v="66107199.269600004"/>
    <n v="0"/>
    <n v="54224857.810000002"/>
    <n v="0"/>
    <s v="-"/>
    <n v="0"/>
    <n v="10243397.810000001"/>
    <s v="-"/>
    <n v="1638943.6496000001"/>
    <n v="0"/>
    <s v="-"/>
    <n v="0"/>
    <n v="0"/>
    <s v="-"/>
    <n v="0"/>
  </r>
  <r>
    <s v="153"/>
    <x v="68"/>
    <x v="0"/>
    <s v="001"/>
    <s v="Z1F0000700"/>
    <s v="1203"/>
    <s v="FC"/>
    <s v="00098124-00098208"/>
    <s v=""/>
    <s v=""/>
    <s v=""/>
    <s v=""/>
    <n v="0"/>
    <s v=""/>
    <s v="VENTAS NO CONTRIBUYENTES"/>
    <s v=""/>
    <n v="143278889.37279999"/>
    <n v="0"/>
    <n v="114524996.62"/>
    <n v="0"/>
    <s v="-"/>
    <n v="0"/>
    <n v="24787838.579999998"/>
    <s v="-"/>
    <n v="3966054.1727999998"/>
    <n v="0"/>
    <s v="-"/>
    <n v="0"/>
    <n v="0"/>
    <s v="-"/>
    <n v="0"/>
  </r>
  <r>
    <s v="154"/>
    <x v="68"/>
    <x v="1"/>
    <s v="001"/>
    <s v="Z1F0017854"/>
    <s v="0117"/>
    <s v="FC"/>
    <s v="001005853-001005950"/>
    <s v=""/>
    <s v=""/>
    <s v=""/>
    <s v=""/>
    <n v="0"/>
    <s v=""/>
    <s v="VENTAS NO CONTRIBUYENTES"/>
    <s v=""/>
    <n v="254975423.38710001"/>
    <n v="0"/>
    <n v="176375795.68869999"/>
    <n v="0"/>
    <s v="-"/>
    <n v="0"/>
    <n v="67758299.74000001"/>
    <s v="-"/>
    <n v="10841327.958400002"/>
    <n v="0"/>
    <s v="-"/>
    <n v="0"/>
    <n v="0"/>
    <s v="-"/>
    <n v="0"/>
  </r>
  <r>
    <s v="155"/>
    <x v="68"/>
    <x v="0"/>
    <s v="002"/>
    <s v="Z1B8050002"/>
    <s v="1538"/>
    <s v="FC"/>
    <s v="00153286-00153338"/>
    <s v=""/>
    <s v=""/>
    <s v=""/>
    <s v=""/>
    <n v="0"/>
    <s v=""/>
    <s v="VENTAS NO CONTRIBUYENTES"/>
    <s v=""/>
    <n v="160498675.2536"/>
    <n v="0"/>
    <n v="127245274.3"/>
    <n v="0"/>
    <s v="-"/>
    <n v="0"/>
    <n v="28666724.960000001"/>
    <s v="-"/>
    <n v="4586675.9936000006"/>
    <n v="0"/>
    <s v="-"/>
    <n v="0"/>
    <n v="0"/>
    <s v="-"/>
    <n v="0"/>
  </r>
  <r>
    <s v="156"/>
    <x v="68"/>
    <x v="0"/>
    <s v="002"/>
    <s v="Z1B8050149"/>
    <s v="1466"/>
    <s v="FC"/>
    <s v="00190218-00190276"/>
    <s v=""/>
    <s v=""/>
    <s v=""/>
    <s v=""/>
    <n v="0"/>
    <s v=""/>
    <s v="VENTAS NO CONTRIBUYENTES"/>
    <s v=""/>
    <n v="30501666"/>
    <n v="0"/>
    <n v="30501666"/>
    <n v="0"/>
    <s v="-"/>
    <n v="0"/>
    <m/>
    <s v="-"/>
    <n v="0"/>
    <n v="0"/>
    <s v="-"/>
    <n v="0"/>
    <n v="0"/>
    <s v="-"/>
    <n v="0"/>
  </r>
  <r>
    <s v="157"/>
    <x v="68"/>
    <x v="2"/>
    <s v="002"/>
    <s v="Z1F0008858"/>
    <s v="0564"/>
    <s v="FC"/>
    <s v="00080478-00080528"/>
    <s v=""/>
    <s v=""/>
    <s v=""/>
    <s v=""/>
    <n v="0"/>
    <s v=""/>
    <s v="VENTAS NO CONTRIBUYENTES"/>
    <s v=""/>
    <n v="30454938.798500001"/>
    <n v="0"/>
    <n v="29682726.798500001"/>
    <n v="0"/>
    <s v="-"/>
    <n v="0"/>
    <n v="665700"/>
    <s v="-"/>
    <n v="106512"/>
    <n v="0"/>
    <s v="-"/>
    <n v="0"/>
    <n v="0"/>
    <s v="-"/>
    <n v="0"/>
  </r>
  <r>
    <s v="158"/>
    <x v="68"/>
    <x v="2"/>
    <s v="002"/>
    <s v="Z1F0008858"/>
    <s v="0564"/>
    <s v="FC"/>
    <s v="00080529"/>
    <s v=""/>
    <s v=""/>
    <s v=""/>
    <s v=""/>
    <n v="0"/>
    <s v=""/>
    <s v="INVERSIONES FUWEN"/>
    <s v="J-29380871-5"/>
    <n v="3066150"/>
    <n v="0"/>
    <n v="3066150"/>
    <n v="0"/>
    <s v="-"/>
    <n v="0"/>
    <n v="0"/>
    <s v="-"/>
    <n v="0"/>
    <n v="0"/>
    <s v="-"/>
    <n v="0"/>
    <n v="0"/>
    <s v="-"/>
    <n v="0"/>
  </r>
  <r>
    <s v="159"/>
    <x v="68"/>
    <x v="2"/>
    <s v="002"/>
    <s v="Z1F0008858"/>
    <s v="0564"/>
    <s v="FC"/>
    <s v="00080530-00080575"/>
    <s v=""/>
    <s v=""/>
    <s v=""/>
    <s v=""/>
    <n v="0"/>
    <s v=""/>
    <s v="VENTAS NO CONTRIBUYENTES"/>
    <s v=""/>
    <n v="22864905.341499999"/>
    <n v="0"/>
    <n v="20643273.341499999"/>
    <n v="0"/>
    <s v="-"/>
    <n v="0"/>
    <n v="1915200"/>
    <s v="-"/>
    <n v="306432"/>
    <n v="0"/>
    <s v="-"/>
    <n v="0"/>
    <n v="0"/>
    <s v="-"/>
    <n v="0"/>
  </r>
  <r>
    <s v="160"/>
    <x v="68"/>
    <x v="1"/>
    <s v="002"/>
    <s v="Z1F0017966"/>
    <s v="0118"/>
    <s v="FC"/>
    <s v="002002300"/>
    <m/>
    <m/>
    <m/>
    <m/>
    <n v="0"/>
    <m/>
    <s v="CAJA SIN ACTIVIDAD"/>
    <m/>
    <n v="0"/>
    <m/>
    <m/>
    <m/>
    <m/>
    <m/>
    <m/>
    <m/>
    <n v="0"/>
    <m/>
    <m/>
    <m/>
    <m/>
    <m/>
    <m/>
  </r>
  <r>
    <s v="161"/>
    <x v="68"/>
    <x v="0"/>
    <s v="003"/>
    <s v="Z1B8051199"/>
    <s v="1625"/>
    <s v="FC"/>
    <s v="00175291-00175338"/>
    <s v=""/>
    <s v=""/>
    <s v=""/>
    <s v=""/>
    <n v="0"/>
    <s v=""/>
    <s v="VENTAS NO CONTRIBUYENTES"/>
    <s v=""/>
    <n v="151606601.37039998"/>
    <n v="0"/>
    <n v="109300192.14"/>
    <n v="0"/>
    <s v="-"/>
    <n v="0"/>
    <n v="36471042.439999998"/>
    <s v="-"/>
    <n v="5835366.7903999994"/>
    <n v="0"/>
    <s v="-"/>
    <n v="0"/>
    <n v="0"/>
    <s v="-"/>
    <n v="0"/>
  </r>
  <r>
    <s v="162"/>
    <x v="68"/>
    <x v="2"/>
    <s v="003"/>
    <s v="Z1F0008965"/>
    <s v="0559"/>
    <s v="FC"/>
    <s v="00079346-00079442"/>
    <s v=""/>
    <s v=""/>
    <s v=""/>
    <s v=""/>
    <n v="0"/>
    <s v=""/>
    <s v="VENTAS NO CONTRIBUYENTES"/>
    <s v=""/>
    <n v="48710607.408200003"/>
    <n v="0"/>
    <n v="43050360.774599999"/>
    <n v="0"/>
    <s v="-"/>
    <n v="0"/>
    <n v="4879522.96"/>
    <s v="-"/>
    <n v="780723.67359999998"/>
    <n v="0"/>
    <s v="-"/>
    <n v="0"/>
    <n v="0"/>
    <s v="-"/>
    <n v="0"/>
  </r>
  <r>
    <s v="163"/>
    <x v="68"/>
    <x v="1"/>
    <s v="003"/>
    <s v="Z1F0017848"/>
    <s v="0117"/>
    <s v="FC"/>
    <s v="003004875-003004938"/>
    <s v=""/>
    <s v=""/>
    <s v=""/>
    <s v=""/>
    <n v="0"/>
    <s v=""/>
    <s v="VENTAS NO CONTRIBUYENTES"/>
    <s v=""/>
    <n v="171123824.17970008"/>
    <n v="0"/>
    <n v="108652154.59850007"/>
    <n v="0"/>
    <s v="-"/>
    <n v="0"/>
    <n v="53854887.57"/>
    <s v="-"/>
    <n v="8616782.0111999996"/>
    <n v="0"/>
    <s v="-"/>
    <n v="0"/>
    <n v="0"/>
    <s v="-"/>
    <n v="0"/>
  </r>
  <r>
    <s v="164"/>
    <x v="68"/>
    <x v="0"/>
    <s v="004"/>
    <s v="Z1B8050937"/>
    <s v="1463"/>
    <s v="FC"/>
    <s v="00145289-00145364"/>
    <s v=""/>
    <s v=""/>
    <s v=""/>
    <s v=""/>
    <n v="0"/>
    <s v=""/>
    <s v="VENTAS NO CONTRIBUYENTES"/>
    <s v=""/>
    <n v="168579118.6516"/>
    <n v="0"/>
    <n v="130422106.19"/>
    <n v="0"/>
    <s v="-"/>
    <n v="0"/>
    <n v="32893976.260000002"/>
    <s v="-"/>
    <n v="5263036.2016000003"/>
    <n v="0"/>
    <s v="-"/>
    <n v="0"/>
    <n v="0"/>
    <s v="-"/>
    <n v="0"/>
  </r>
  <r>
    <s v="165"/>
    <x v="68"/>
    <x v="2"/>
    <s v="004"/>
    <s v="Z1B8050578"/>
    <s v="1347"/>
    <s v="FC"/>
    <s v="00130298-00130339"/>
    <s v=""/>
    <s v=""/>
    <s v=""/>
    <s v=""/>
    <n v="0"/>
    <s v=""/>
    <s v="VENTAS NO CONTRIBUYENTES"/>
    <s v=""/>
    <n v="22830198.778199997"/>
    <n v="0"/>
    <n v="19343777.377799995"/>
    <n v="0"/>
    <s v="-"/>
    <n v="0"/>
    <n v="3005535.69"/>
    <s v="-"/>
    <n v="480885.71039999998"/>
    <n v="0"/>
    <s v="-"/>
    <n v="0"/>
    <n v="0"/>
    <s v="-"/>
    <n v="0"/>
  </r>
  <r>
    <s v="166"/>
    <x v="68"/>
    <x v="2"/>
    <s v="004"/>
    <s v="Z1B8050578"/>
    <s v="1347"/>
    <s v="FC"/>
    <s v="00130340"/>
    <s v=""/>
    <s v=""/>
    <s v=""/>
    <s v=""/>
    <n v="0"/>
    <s v=""/>
    <s v="ELUISMAR"/>
    <s v="VV20690224 "/>
    <n v="840135.00170000002"/>
    <n v="0"/>
    <n v="659871.00170000002"/>
    <n v="155400"/>
    <s v="16"/>
    <n v="24864"/>
    <n v="0"/>
    <s v="-"/>
    <n v="0"/>
    <n v="0"/>
    <s v="-"/>
    <n v="0"/>
    <n v="0"/>
    <s v="-"/>
    <n v="0"/>
  </r>
  <r>
    <s v="167"/>
    <x v="68"/>
    <x v="2"/>
    <s v="004"/>
    <s v="Z1B8050578"/>
    <s v="1347"/>
    <s v="FC"/>
    <s v="00130341-00130347"/>
    <s v=""/>
    <s v=""/>
    <s v=""/>
    <s v=""/>
    <n v="0"/>
    <s v=""/>
    <s v="VENTAS NO CONTRIBUYENTES"/>
    <s v=""/>
    <n v="5001363.2629000004"/>
    <n v="0"/>
    <n v="4840587.2629000004"/>
    <n v="0"/>
    <s v="-"/>
    <n v="0"/>
    <n v="138600"/>
    <s v="-"/>
    <n v="22176"/>
    <n v="0"/>
    <s v="-"/>
    <n v="0"/>
    <n v="0"/>
    <s v="-"/>
    <n v="0"/>
  </r>
  <r>
    <s v="168"/>
    <x v="68"/>
    <x v="1"/>
    <s v="004"/>
    <s v="Z1F0017963"/>
    <s v="0115"/>
    <s v="FC"/>
    <s v="004002300-004002317"/>
    <s v=""/>
    <s v=""/>
    <s v=""/>
    <s v=""/>
    <n v="0"/>
    <s v=""/>
    <s v="VENTAS NO CONTRIBUYENTES"/>
    <s v=""/>
    <n v="34438200.815300003"/>
    <n v="0"/>
    <n v="22530120.7421"/>
    <n v="0"/>
    <s v="-"/>
    <n v="0"/>
    <n v="10265586.27"/>
    <s v="16"/>
    <n v="1642493.8032"/>
    <n v="0"/>
    <s v="-"/>
    <n v="0"/>
    <n v="0"/>
    <s v="-"/>
    <n v="0"/>
  </r>
  <r>
    <s v="169"/>
    <x v="68"/>
    <x v="0"/>
    <s v="005"/>
    <s v="Z1B8050363"/>
    <s v="1616"/>
    <s v="FC"/>
    <s v="00155484-00155516"/>
    <s v=""/>
    <s v=""/>
    <s v=""/>
    <s v=""/>
    <n v="0"/>
    <s v=""/>
    <s v="VENTAS NO CONTRIBUYENTES"/>
    <s v=""/>
    <n v="88303627.728"/>
    <n v="0"/>
    <n v="71756174.890000001"/>
    <n v="0"/>
    <s v="-"/>
    <n v="0"/>
    <n v="14265045.550000001"/>
    <s v="-"/>
    <n v="2282407.2880000002"/>
    <n v="0"/>
    <s v="-"/>
    <n v="0"/>
    <n v="0"/>
    <s v="-"/>
    <n v="0"/>
  </r>
  <r>
    <s v="170"/>
    <x v="68"/>
    <x v="1"/>
    <s v="005"/>
    <s v="Z1F0017998"/>
    <s v="0111"/>
    <s v="FC"/>
    <s v="005002969-005003014"/>
    <s v=""/>
    <s v=""/>
    <s v=""/>
    <s v=""/>
    <n v="0"/>
    <s v=""/>
    <s v="VENTAS NO CONTRIBUYENTES"/>
    <s v=""/>
    <n v="125142335.46829998"/>
    <n v="0"/>
    <n v="80210152.001099974"/>
    <n v="0"/>
    <s v="-"/>
    <n v="0"/>
    <n v="38734640.920000009"/>
    <s v="-"/>
    <n v="6197542.5472000018"/>
    <n v="0"/>
    <s v="-"/>
    <n v="0"/>
    <n v="0"/>
    <s v="-"/>
    <n v="0"/>
  </r>
  <r>
    <s v="171"/>
    <x v="68"/>
    <x v="0"/>
    <s v="006"/>
    <s v="Z1B8044815"/>
    <s v="1524"/>
    <s v="FC"/>
    <s v="00135559-00135639"/>
    <s v=""/>
    <s v=""/>
    <s v=""/>
    <s v=""/>
    <n v="0"/>
    <s v=""/>
    <s v="VENTAS NO CONTRIBUYENTES"/>
    <s v=""/>
    <n v="126037109.8344"/>
    <n v="0"/>
    <n v="106223127.69"/>
    <n v="0"/>
    <s v="-"/>
    <n v="0"/>
    <n v="17081019.09"/>
    <s v="-"/>
    <n v="2732963.0544000003"/>
    <n v="0"/>
    <s v="-"/>
    <n v="0"/>
    <n v="0"/>
    <s v="-"/>
    <n v="0"/>
  </r>
  <r>
    <s v="172"/>
    <x v="68"/>
    <x v="1"/>
    <s v="006"/>
    <s v="Z1F0017787"/>
    <s v="0091"/>
    <s v="FC"/>
    <s v="006000295"/>
    <m/>
    <m/>
    <m/>
    <m/>
    <n v="0"/>
    <m/>
    <s v="CAJA SIN ACTIVIDAD"/>
    <m/>
    <n v="0"/>
    <n v="0"/>
    <n v="0"/>
    <m/>
    <m/>
    <m/>
    <m/>
    <m/>
    <n v="0"/>
    <m/>
    <m/>
    <m/>
    <m/>
    <m/>
    <m/>
  </r>
  <r>
    <s v="173"/>
    <x v="68"/>
    <x v="0"/>
    <s v="007"/>
    <s v="Z1B8050013"/>
    <s v="1582"/>
    <s v="FC"/>
    <s v="00162880-00162937"/>
    <s v=""/>
    <s v=""/>
    <s v=""/>
    <s v=""/>
    <n v="0"/>
    <s v=""/>
    <s v="VENTAS NO CONTRIBUYENTES"/>
    <s v=""/>
    <n v="123061475.734"/>
    <n v="0"/>
    <n v="88355641.170000002"/>
    <n v="0"/>
    <s v="-"/>
    <n v="0"/>
    <n v="29918822.899999999"/>
    <s v="-"/>
    <n v="4787011.6639999999"/>
    <n v="0"/>
    <s v="-"/>
    <n v="0"/>
    <n v="0"/>
    <s v="-"/>
    <n v="0"/>
  </r>
  <r>
    <s v="174"/>
    <x v="68"/>
    <x v="0"/>
    <s v="008"/>
    <s v="Z1B8050003"/>
    <s v="1538"/>
    <s v="FC"/>
    <s v="00162438-00162493"/>
    <s v=""/>
    <s v=""/>
    <s v=""/>
    <s v=""/>
    <n v="0"/>
    <s v=""/>
    <s v="VENTAS NO CONTRIBUYENTES"/>
    <s v=""/>
    <n v="141188026.49760002"/>
    <n v="0"/>
    <n v="106615045.62"/>
    <n v="0"/>
    <s v="-"/>
    <n v="0"/>
    <n v="29804293.859999999"/>
    <s v="-"/>
    <n v="4768687.0175999999"/>
    <n v="0"/>
    <s v="-"/>
    <n v="0"/>
    <n v="0"/>
    <s v="-"/>
    <n v="0"/>
  </r>
  <r>
    <s v="175"/>
    <x v="68"/>
    <x v="0"/>
    <s v="009"/>
    <s v="Z1B8014458"/>
    <s v="1535"/>
    <s v="FC"/>
    <s v="00168605-00168622"/>
    <s v=""/>
    <s v=""/>
    <s v=""/>
    <s v=""/>
    <n v="0"/>
    <s v=""/>
    <s v="VENTAS NO CONTRIBUYENTES"/>
    <s v=""/>
    <n v="54726496.894000001"/>
    <n v="0"/>
    <n v="41731789.57"/>
    <n v="0"/>
    <s v="-"/>
    <n v="0"/>
    <n v="11202333.9"/>
    <s v="-"/>
    <n v="1792373.4240000001"/>
    <n v="0"/>
    <s v="-"/>
    <n v="0"/>
    <n v="0"/>
    <s v="-"/>
    <n v="0"/>
  </r>
  <r>
    <s v="176"/>
    <x v="68"/>
    <x v="0"/>
    <s v="010"/>
    <s v="Z1F0000341"/>
    <s v="1057"/>
    <s v="FC"/>
    <s v="00068230-00068275"/>
    <s v=""/>
    <s v=""/>
    <s v=""/>
    <s v=""/>
    <n v="0"/>
    <s v=""/>
    <s v="VENTAS NO CONTRIBUYENTES"/>
    <s v=""/>
    <n v="72178048.928799987"/>
    <n v="0"/>
    <n v="64161180.549999997"/>
    <n v="0"/>
    <s v="-"/>
    <n v="0"/>
    <n v="6911093.4299999997"/>
    <s v="-"/>
    <n v="1105774.9487999999"/>
    <n v="0"/>
    <s v="-"/>
    <n v="0"/>
    <n v="0"/>
    <s v="-"/>
    <n v="0"/>
  </r>
  <r>
    <s v="177"/>
    <x v="68"/>
    <x v="0"/>
    <s v="011"/>
    <s v="Z1F0004616"/>
    <s v="0438"/>
    <s v="FC"/>
    <s v="001081688"/>
    <s v=""/>
    <s v=""/>
    <s v=""/>
    <s v=""/>
    <n v="0"/>
    <s v=""/>
    <s v="CARLOS GONZALEZ"/>
    <s v="V6290274"/>
    <n v="1642478.2623000001"/>
    <n v="0"/>
    <n v="1642478.2623000001"/>
    <n v="0"/>
    <s v="-"/>
    <n v="0"/>
    <n v="0"/>
    <s v="-"/>
    <n v="0"/>
    <n v="0"/>
    <s v="-"/>
    <n v="0"/>
    <n v="0"/>
    <s v="-"/>
    <n v="0"/>
  </r>
  <r>
    <s v="178"/>
    <x v="68"/>
    <x v="0"/>
    <s v="011"/>
    <s v="Z1F0004616"/>
    <s v="0438"/>
    <s v="FC"/>
    <s v="00064349-00064398"/>
    <s v=""/>
    <s v=""/>
    <s v=""/>
    <s v=""/>
    <n v="0"/>
    <s v=""/>
    <s v="VENTAS NO CONTRIBUYENTES"/>
    <s v=""/>
    <n v="24372465.723699998"/>
    <n v="0"/>
    <n v="23334729.723699998"/>
    <n v="0"/>
    <s v="-"/>
    <n v="0"/>
    <n v="894600"/>
    <s v="-"/>
    <n v="143136"/>
    <n v="0"/>
    <s v="-"/>
    <n v="0"/>
    <n v="0"/>
    <s v="-"/>
    <n v="0"/>
  </r>
  <r>
    <s v="179"/>
    <x v="68"/>
    <x v="0"/>
    <s v="011"/>
    <s v="Z1F0004616"/>
    <s v="0438"/>
    <s v="FC"/>
    <s v="00064400-00064437"/>
    <s v=""/>
    <s v=""/>
    <s v=""/>
    <s v=""/>
    <n v="0"/>
    <s v=""/>
    <s v="VENTAS NO CONTRIBUYENTES"/>
    <s v=""/>
    <n v="20150902.294699997"/>
    <n v="0"/>
    <n v="16946555.414699998"/>
    <n v="0"/>
    <s v="-"/>
    <n v="0"/>
    <n v="2762368"/>
    <s v="16"/>
    <n v="441978.88"/>
    <n v="0"/>
    <s v="-"/>
    <n v="0"/>
    <n v="0"/>
    <s v="-"/>
    <n v="0"/>
  </r>
  <r>
    <s v="180"/>
    <x v="68"/>
    <x v="0"/>
    <s v="012"/>
    <s v="Z1B8038506"/>
    <s v="1382"/>
    <s v="FC"/>
    <s v="00069820-00069838"/>
    <s v=""/>
    <s v=""/>
    <s v=""/>
    <s v=""/>
    <n v="0"/>
    <s v=""/>
    <s v="VENTAS NO CONTRIBUYENTES"/>
    <s v=""/>
    <n v="18751609.199599996"/>
    <n v="0"/>
    <n v="13062529.199999999"/>
    <n v="0"/>
    <s v="-"/>
    <n v="0"/>
    <n v="4904379.3099999996"/>
    <s v="-"/>
    <n v="784700.68959999993"/>
    <n v="0"/>
    <s v="-"/>
    <n v="0"/>
    <n v="0"/>
    <s v="-"/>
    <n v="0"/>
  </r>
  <r>
    <s v="181"/>
    <x v="68"/>
    <x v="0"/>
    <s v="014"/>
    <s v="Z1F0000338"/>
    <s v="1227"/>
    <s v="FC"/>
    <s v="00048123-00048130"/>
    <s v=""/>
    <s v=""/>
    <s v=""/>
    <s v=""/>
    <n v="0"/>
    <s v=""/>
    <s v="VENTAS NO CONTRIBUYENTES"/>
    <s v=""/>
    <n v="17504651.201200001"/>
    <n v="0"/>
    <n v="4422250"/>
    <n v="0"/>
    <s v="-"/>
    <n v="0"/>
    <n v="11277932.07"/>
    <s v="-"/>
    <n v="1804469.1312000002"/>
    <n v="0"/>
    <s v="-"/>
    <n v="0"/>
    <n v="0"/>
    <s v="-"/>
    <n v="0"/>
  </r>
  <r>
    <s v="182"/>
    <x v="68"/>
    <x v="0"/>
    <s v="015"/>
    <s v="Z1B8050356"/>
    <s v="1360"/>
    <s v="FC"/>
    <s v="00083631-00083665"/>
    <s v=""/>
    <s v=""/>
    <s v=""/>
    <s v=""/>
    <n v="0"/>
    <s v=""/>
    <s v="VENTAS NO CONTRIBUYENTES"/>
    <s v=""/>
    <n v="147791877.72839999"/>
    <n v="0"/>
    <n v="122113456.83"/>
    <n v="0"/>
    <s v="-"/>
    <n v="0"/>
    <n v="22136569.739999998"/>
    <s v="-"/>
    <n v="3541851.1583999996"/>
    <n v="0"/>
    <s v="-"/>
    <n v="0"/>
    <n v="0"/>
    <s v="-"/>
    <n v="0"/>
  </r>
  <r>
    <s v="183"/>
    <x v="69"/>
    <x v="0"/>
    <s v="001"/>
    <s v="Z1F0000700"/>
    <s v="1204"/>
    <s v="FC"/>
    <s v="00098209-00098265"/>
    <s v=""/>
    <s v=""/>
    <s v=""/>
    <s v=""/>
    <n v="0"/>
    <s v=""/>
    <s v="VENTAS NO CONTRIBUYENTES"/>
    <s v=""/>
    <n v="55409333.907200001"/>
    <n v="0"/>
    <n v="49151106.450000003"/>
    <n v="0"/>
    <s v="-"/>
    <n v="0"/>
    <n v="5395023.6699999999"/>
    <s v="-"/>
    <n v="863203.78720000002"/>
    <n v="0"/>
    <s v="-"/>
    <n v="0"/>
    <n v="0"/>
    <s v="-"/>
    <n v="0"/>
  </r>
  <r>
    <s v="184"/>
    <x v="69"/>
    <x v="1"/>
    <s v="001"/>
    <s v="Z1F0017854"/>
    <s v="0118"/>
    <s v="FC"/>
    <s v="00005953-00005958"/>
    <s v=""/>
    <s v=""/>
    <s v=""/>
    <s v=""/>
    <n v="0"/>
    <s v=""/>
    <s v="VENTAS NO CONTRIBUYENTES"/>
    <s v=""/>
    <n v="10058959.5626"/>
    <n v="0"/>
    <n v="7452439.5625999998"/>
    <n v="0"/>
    <s v="-"/>
    <n v="0"/>
    <n v="2247000"/>
    <s v="-"/>
    <n v="359520"/>
    <n v="0"/>
    <s v="-"/>
    <n v="0"/>
    <n v="0"/>
    <s v="-"/>
    <n v="0"/>
  </r>
  <r>
    <s v="185"/>
    <x v="69"/>
    <x v="1"/>
    <s v="001"/>
    <s v="Z1F0017854"/>
    <s v="0118"/>
    <s v="FC"/>
    <s v="00005959"/>
    <s v=""/>
    <s v=""/>
    <s v=""/>
    <s v=""/>
    <n v="0"/>
    <s v=""/>
    <s v="HOTEL BOSQUE DORADO C.A"/>
    <s v="J307028793"/>
    <n v="5220000"/>
    <n v="0"/>
    <n v="5220000"/>
    <n v="0"/>
    <s v="-"/>
    <n v="0"/>
    <n v="0"/>
    <s v="-"/>
    <n v="0"/>
    <n v="0"/>
    <s v="-"/>
    <n v="0"/>
    <n v="0"/>
    <s v="-"/>
    <n v="0"/>
  </r>
  <r>
    <s v="186"/>
    <x v="69"/>
    <x v="1"/>
    <s v="001"/>
    <s v="Z1F0017854"/>
    <s v="0118"/>
    <s v="FC"/>
    <s v="00005960-00006018"/>
    <s v=""/>
    <s v=""/>
    <s v=""/>
    <s v=""/>
    <n v="0"/>
    <s v=""/>
    <s v="VENTAS NO CONTRIBUYENTES"/>
    <s v=""/>
    <n v="110123727.91429996"/>
    <n v="0"/>
    <n v="88379739.927499965"/>
    <n v="0"/>
    <s v="-"/>
    <n v="0"/>
    <n v="18744817.23"/>
    <s v="-"/>
    <n v="2999170.7568000001"/>
    <n v="0"/>
    <s v="-"/>
    <n v="0"/>
    <n v="0"/>
    <s v="-"/>
    <n v="0"/>
  </r>
  <r>
    <s v="187"/>
    <x v="69"/>
    <x v="1"/>
    <s v="001"/>
    <s v="Z1F0017854"/>
    <s v="0118"/>
    <s v="FC"/>
    <s v="00006019"/>
    <s v=""/>
    <s v=""/>
    <s v=""/>
    <s v=""/>
    <n v="0"/>
    <s v=""/>
    <s v="COMERCIAL CHARAMANA"/>
    <s v="J412543822"/>
    <n v="1060934.7549999999"/>
    <n v="0"/>
    <n v="739382.755"/>
    <n v="277200"/>
    <s v="16"/>
    <n v="44352"/>
    <n v="0"/>
    <s v="-"/>
    <n v="0"/>
    <n v="0"/>
    <s v="-"/>
    <n v="0"/>
    <n v="0"/>
    <s v="-"/>
    <n v="0"/>
  </r>
  <r>
    <s v="188"/>
    <x v="69"/>
    <x v="1"/>
    <s v="001"/>
    <s v="Z1F0017854"/>
    <s v="0118"/>
    <s v="FC"/>
    <s v="00006020-00006025"/>
    <s v=""/>
    <s v=""/>
    <s v=""/>
    <s v=""/>
    <n v="0"/>
    <s v=""/>
    <s v="VENTAS NO CONTRIBUYENTES"/>
    <s v=""/>
    <n v="14082968.294"/>
    <n v="0"/>
    <n v="8182173.6899999995"/>
    <n v="0"/>
    <s v="-"/>
    <n v="0"/>
    <n v="5086891.9000000004"/>
    <s v="16"/>
    <n v="813902.70400000003"/>
    <n v="0"/>
    <s v="-"/>
    <n v="0"/>
    <n v="0"/>
    <s v="-"/>
    <n v="0"/>
  </r>
  <r>
    <s v="189"/>
    <x v="69"/>
    <x v="0"/>
    <s v="002"/>
    <s v="Z1B8050002"/>
    <s v="1539"/>
    <s v="FC"/>
    <s v="00153339-00153388"/>
    <s v=""/>
    <s v=""/>
    <s v=""/>
    <s v=""/>
    <n v="0"/>
    <s v=""/>
    <s v="VENTAS NO CONTRIBUYENTES"/>
    <s v=""/>
    <n v="80148448.521599993"/>
    <n v="0"/>
    <n v="59990696.990000002"/>
    <n v="0"/>
    <s v="-"/>
    <n v="0"/>
    <n v="17377372.010000002"/>
    <s v="-"/>
    <n v="2780379.5216000001"/>
    <n v="0"/>
    <s v="-"/>
    <n v="0"/>
    <n v="0"/>
    <s v="-"/>
    <n v="0"/>
  </r>
  <r>
    <s v="190"/>
    <x v="69"/>
    <x v="0"/>
    <s v="002"/>
    <s v="Z1B8050149"/>
    <s v="1467"/>
    <s v="FC"/>
    <s v="00190277-00190328"/>
    <s v=""/>
    <s v=""/>
    <s v=""/>
    <s v=""/>
    <n v="0"/>
    <s v=""/>
    <s v="VENTAS NO CONTRIBUYENTES"/>
    <s v=""/>
    <n v="24661319.98"/>
    <n v="0"/>
    <n v="24661319.98"/>
    <n v="0"/>
    <s v="-"/>
    <n v="0"/>
    <m/>
    <s v="-"/>
    <n v="0"/>
    <n v="0"/>
    <s v="-"/>
    <n v="0"/>
    <n v="0"/>
    <s v="-"/>
    <n v="0"/>
  </r>
  <r>
    <s v="191"/>
    <x v="69"/>
    <x v="2"/>
    <s v="002"/>
    <s v="Z1F0008858"/>
    <s v="0565"/>
    <s v="FC"/>
    <s v="00080576-00080664"/>
    <s v=""/>
    <s v=""/>
    <s v=""/>
    <s v=""/>
    <n v="0"/>
    <s v=""/>
    <s v="VENTAS NO CONTRIBUYENTES"/>
    <s v=""/>
    <n v="47166953.653800003"/>
    <n v="0"/>
    <n v="45386237.653800003"/>
    <n v="0"/>
    <s v="-"/>
    <n v="0"/>
    <n v="1535100"/>
    <s v="16"/>
    <n v="245616"/>
    <n v="0"/>
    <s v="-"/>
    <n v="0"/>
    <n v="0"/>
    <s v="-"/>
    <n v="0"/>
  </r>
  <r>
    <s v="192"/>
    <x v="69"/>
    <x v="1"/>
    <s v="002"/>
    <s v="Z1F0017966"/>
    <s v="0119"/>
    <s v="FC"/>
    <s v="00002300-00002302"/>
    <s v=""/>
    <s v=""/>
    <s v=""/>
    <s v=""/>
    <n v="0"/>
    <s v=""/>
    <s v="VENTAS NO CONTRIBUYENTES"/>
    <s v=""/>
    <n v="1523400"/>
    <n v="0"/>
    <n v="1523400"/>
    <n v="0"/>
    <s v="-"/>
    <n v="0"/>
    <n v="0"/>
    <s v="-"/>
    <n v="0"/>
    <n v="0"/>
    <s v="-"/>
    <n v="0"/>
    <n v="0"/>
    <s v="-"/>
    <n v="0"/>
  </r>
  <r>
    <s v="193"/>
    <x v="69"/>
    <x v="1"/>
    <s v="002"/>
    <s v="Z1F0017966"/>
    <s v="0119"/>
    <s v="FC"/>
    <s v="00002303"/>
    <s v=""/>
    <s v=""/>
    <s v=""/>
    <s v=""/>
    <n v="0"/>
    <s v=""/>
    <s v="PRAGA ALIMENTOS C.A"/>
    <s v="J405959843"/>
    <n v="23940000"/>
    <n v="0"/>
    <n v="23940000"/>
    <n v="0"/>
    <s v="-"/>
    <n v="0"/>
    <n v="0"/>
    <s v="-"/>
    <n v="0"/>
    <n v="0"/>
    <s v="-"/>
    <n v="0"/>
    <n v="0"/>
    <s v="-"/>
    <n v="0"/>
  </r>
  <r>
    <s v="194"/>
    <x v="69"/>
    <x v="1"/>
    <s v="002"/>
    <s v="Z1F0017966"/>
    <s v="0119"/>
    <s v="FC"/>
    <s v="00002304-00002353"/>
    <s v=""/>
    <s v=""/>
    <s v=""/>
    <s v=""/>
    <n v="0"/>
    <s v=""/>
    <s v="VENTAS NO CONTRIBUYENTES"/>
    <s v=""/>
    <n v="90961784.911899969"/>
    <n v="0"/>
    <n v="64360650.203099973"/>
    <n v="0"/>
    <s v="-"/>
    <n v="0"/>
    <n v="22932012.68"/>
    <s v="16"/>
    <n v="3669122.0288"/>
    <n v="0"/>
    <s v="-"/>
    <n v="0"/>
    <n v="0"/>
    <s v="-"/>
    <n v="0"/>
  </r>
  <r>
    <s v="195"/>
    <x v="69"/>
    <x v="2"/>
    <s v="002"/>
    <s v="Z1F0008858"/>
    <s v="0565"/>
    <s v="NC"/>
    <s v=""/>
    <s v="00000089"/>
    <s v=""/>
    <s v="00080577"/>
    <s v="14/6/2020"/>
    <n v="341271.2"/>
    <s v="VEN"/>
    <s v="YHONAIFRE ALDANA"/>
    <s v="V26725478 "/>
    <n v="-341271.2"/>
    <n v="0"/>
    <n v="-341271.2"/>
    <n v="0"/>
    <s v="-"/>
    <n v="0"/>
    <n v="0"/>
    <s v="-"/>
    <n v="0"/>
    <n v="0"/>
    <s v="-"/>
    <n v="0"/>
    <n v="0"/>
    <s v="-"/>
    <n v="0"/>
  </r>
  <r>
    <s v="196"/>
    <x v="69"/>
    <x v="2"/>
    <s v="002"/>
    <s v="Z1F0008858"/>
    <s v="0565"/>
    <s v="NC"/>
    <s v=""/>
    <s v="00000090"/>
    <s v=""/>
    <s v="00080552"/>
    <s v="13/6/2020"/>
    <n v="552075"/>
    <s v="VEN"/>
    <s v="YULIANA TORRES"/>
    <s v="V27513908 "/>
    <n v="-552075"/>
    <n v="0"/>
    <n v="-552075"/>
    <n v="0"/>
    <s v="-"/>
    <n v="0"/>
    <n v="0"/>
    <s v="-"/>
    <n v="0"/>
    <n v="0"/>
    <s v="-"/>
    <n v="0"/>
    <n v="0"/>
    <s v="-"/>
    <n v="0"/>
  </r>
  <r>
    <s v="197"/>
    <x v="69"/>
    <x v="0"/>
    <s v="003"/>
    <s v="Z1B8051199"/>
    <s v="1626"/>
    <s v="FC"/>
    <s v="00175339-00175382"/>
    <s v=""/>
    <s v=""/>
    <s v=""/>
    <s v=""/>
    <n v="0"/>
    <s v=""/>
    <s v="VENTAS NO CONTRIBUYENTES"/>
    <s v=""/>
    <n v="82849539.333199993"/>
    <n v="0"/>
    <n v="60530777.969999999"/>
    <n v="0"/>
    <s v="-"/>
    <n v="0"/>
    <n v="19240311.52"/>
    <s v="-"/>
    <n v="3078449.8432"/>
    <n v="0"/>
    <s v="-"/>
    <n v="0"/>
    <n v="0"/>
    <s v="-"/>
    <n v="0"/>
  </r>
  <r>
    <s v="198"/>
    <x v="69"/>
    <x v="2"/>
    <s v="003"/>
    <s v="Z1F0008965"/>
    <s v="0560"/>
    <s v="FC"/>
    <s v="00079443-00079544"/>
    <s v=""/>
    <s v=""/>
    <s v=""/>
    <s v=""/>
    <n v="0"/>
    <s v=""/>
    <s v="VENTAS NO CONTRIBUYENTES"/>
    <s v=""/>
    <n v="52029311.072200008"/>
    <n v="0"/>
    <n v="49234618.598200008"/>
    <n v="0"/>
    <s v="-"/>
    <n v="0"/>
    <n v="2409217.65"/>
    <s v="-"/>
    <n v="385474.82399999996"/>
    <n v="0"/>
    <s v="-"/>
    <n v="0"/>
    <n v="0"/>
    <s v="-"/>
    <n v="0"/>
  </r>
  <r>
    <s v="199"/>
    <x v="69"/>
    <x v="1"/>
    <s v="003"/>
    <s v="Z1F0017848"/>
    <s v="0118"/>
    <s v="FC"/>
    <s v="003004938"/>
    <m/>
    <m/>
    <m/>
    <m/>
    <n v="0"/>
    <m/>
    <s v="CAJA SIN ACTIVIDAD"/>
    <m/>
    <n v="0"/>
    <m/>
    <n v="0"/>
    <n v="0"/>
    <m/>
    <n v="0"/>
    <m/>
    <m/>
    <n v="0"/>
    <m/>
    <m/>
    <m/>
    <m/>
    <m/>
    <m/>
  </r>
  <r>
    <s v="200"/>
    <x v="69"/>
    <x v="0"/>
    <s v="004"/>
    <s v="Z1B8050937"/>
    <s v="1464"/>
    <s v="FC"/>
    <s v="00145365-00145407"/>
    <s v=""/>
    <s v=""/>
    <s v=""/>
    <s v=""/>
    <n v="0"/>
    <s v=""/>
    <s v="VENTAS NO CONTRIBUYENTES"/>
    <s v=""/>
    <n v="99274826.805999994"/>
    <n v="0"/>
    <n v="75451594.650000006"/>
    <n v="0"/>
    <s v="-"/>
    <n v="0"/>
    <n v="20537269.100000001"/>
    <s v="-"/>
    <n v="3285963.0560000003"/>
    <n v="0"/>
    <s v="-"/>
    <n v="0"/>
    <n v="0"/>
    <s v="-"/>
    <n v="0"/>
  </r>
  <r>
    <s v="201"/>
    <x v="69"/>
    <x v="2"/>
    <s v="004"/>
    <s v="Z1B8050578"/>
    <s v="1348"/>
    <s v="FC"/>
    <s v="00130348-00130391"/>
    <s v=""/>
    <s v=""/>
    <s v=""/>
    <s v=""/>
    <n v="0"/>
    <s v=""/>
    <s v="VENTAS NO CONTRIBUYENTES"/>
    <s v=""/>
    <n v="17675484.450399999"/>
    <n v="0"/>
    <n v="15837321.816799998"/>
    <n v="0"/>
    <s v="-"/>
    <n v="0"/>
    <n v="1584622.96"/>
    <s v="16"/>
    <n v="253539.67360000001"/>
    <n v="0"/>
    <s v="-"/>
    <n v="0"/>
    <n v="0"/>
    <s v="-"/>
    <n v="0"/>
  </r>
  <r>
    <s v="202"/>
    <x v="69"/>
    <x v="1"/>
    <s v="004"/>
    <s v="Z1F0017963"/>
    <s v="0116"/>
    <s v="FC"/>
    <s v="00002318-00002321"/>
    <s v=""/>
    <s v=""/>
    <s v=""/>
    <s v=""/>
    <n v="0"/>
    <s v=""/>
    <s v="VENTAS NO CONTRIBUYENTES"/>
    <s v=""/>
    <n v="6467162.25"/>
    <n v="0"/>
    <n v="3135445.05"/>
    <n v="0"/>
    <s v="-"/>
    <n v="0"/>
    <n v="2872170"/>
    <s v="-"/>
    <n v="459547.2"/>
    <n v="0"/>
    <s v="-"/>
    <n v="0"/>
    <n v="0"/>
    <s v="-"/>
    <n v="0"/>
  </r>
  <r>
    <s v="203"/>
    <x v="69"/>
    <x v="0"/>
    <s v="005"/>
    <s v="Z1B8050363"/>
    <s v="1617"/>
    <s v="FC"/>
    <s v="00155517-00155560"/>
    <s v=""/>
    <s v=""/>
    <s v=""/>
    <s v=""/>
    <n v="0"/>
    <s v=""/>
    <s v="VENTAS NO CONTRIBUYENTES"/>
    <s v=""/>
    <n v="100710480.11319999"/>
    <n v="0"/>
    <n v="77055103.819999993"/>
    <n v="0"/>
    <s v="-"/>
    <n v="0"/>
    <n v="20392565.77"/>
    <s v="-"/>
    <n v="3262810.5232000002"/>
    <n v="0"/>
    <s v="-"/>
    <n v="0"/>
    <n v="0"/>
    <s v="-"/>
    <n v="0"/>
  </r>
  <r>
    <s v="204"/>
    <x v="69"/>
    <x v="1"/>
    <s v="005"/>
    <s v="Z1F0017998"/>
    <s v="0112"/>
    <s v="FC"/>
    <s v="00003016-00003060"/>
    <s v=""/>
    <s v=""/>
    <s v=""/>
    <s v=""/>
    <n v="0"/>
    <s v=""/>
    <s v="VENTAS NO CONTRIBUYENTES"/>
    <s v=""/>
    <n v="102487913.33750001"/>
    <n v="0"/>
    <n v="70941766.047900006"/>
    <n v="0"/>
    <s v="-"/>
    <n v="0"/>
    <n v="27194954.560000002"/>
    <s v="16"/>
    <n v="4351192.7296000002"/>
    <n v="0"/>
    <s v="-"/>
    <n v="0"/>
    <n v="0"/>
    <s v="-"/>
    <n v="0"/>
  </r>
  <r>
    <s v="205"/>
    <x v="69"/>
    <x v="0"/>
    <s v="006"/>
    <s v="Z1B8044815"/>
    <s v="1525"/>
    <s v="FC"/>
    <s v="00135640-00135689"/>
    <s v=""/>
    <s v=""/>
    <s v=""/>
    <s v=""/>
    <n v="0"/>
    <s v=""/>
    <s v="VENTAS NO CONTRIBUYENTES"/>
    <s v=""/>
    <n v="91401735.815599993"/>
    <n v="0"/>
    <n v="74258685.489999995"/>
    <n v="0"/>
    <s v="-"/>
    <n v="0"/>
    <n v="14778491.66"/>
    <s v="-"/>
    <n v="2364558.6655999999"/>
    <n v="0"/>
    <s v="-"/>
    <n v="0"/>
    <n v="0"/>
    <s v="-"/>
    <n v="0"/>
  </r>
  <r>
    <s v="206"/>
    <x v="69"/>
    <x v="1"/>
    <s v="006"/>
    <s v="Z1F0017787"/>
    <s v="0092"/>
    <s v="FC"/>
    <s v="006000295"/>
    <m/>
    <m/>
    <m/>
    <m/>
    <n v="0"/>
    <m/>
    <s v="CAJA SIN ACTIVIDAD"/>
    <m/>
    <n v="0"/>
    <n v="0"/>
    <n v="0"/>
    <m/>
    <m/>
    <m/>
    <m/>
    <m/>
    <n v="0"/>
    <m/>
    <m/>
    <m/>
    <m/>
    <m/>
    <m/>
  </r>
  <r>
    <s v="207"/>
    <x v="69"/>
    <x v="0"/>
    <s v="007"/>
    <s v="Z1B8050013"/>
    <s v="1583"/>
    <s v="FC"/>
    <s v="00162938-00162980"/>
    <s v=""/>
    <s v=""/>
    <s v=""/>
    <s v=""/>
    <n v="0"/>
    <s v=""/>
    <s v="VENTAS NO CONTRIBUYENTES"/>
    <s v=""/>
    <n v="73259643.272799999"/>
    <n v="0"/>
    <n v="53883395.840000004"/>
    <n v="0"/>
    <s v="-"/>
    <n v="0"/>
    <n v="16703661.58"/>
    <s v="-"/>
    <n v="2672585.8528"/>
    <n v="0"/>
    <s v="-"/>
    <n v="0"/>
    <n v="0"/>
    <s v="-"/>
    <n v="0"/>
  </r>
  <r>
    <s v="208"/>
    <x v="69"/>
    <x v="0"/>
    <s v="008"/>
    <s v="Z1B8050003"/>
    <s v="1539"/>
    <s v="FC"/>
    <s v="00162494-00162534"/>
    <s v=""/>
    <s v=""/>
    <s v=""/>
    <s v=""/>
    <n v="0"/>
    <s v=""/>
    <s v="VENTAS NO CONTRIBUYENTES"/>
    <s v=""/>
    <n v="105238741.72759999"/>
    <n v="0"/>
    <n v="78603731.329999998"/>
    <n v="0"/>
    <s v="-"/>
    <n v="0"/>
    <n v="22961215.859999999"/>
    <s v="-"/>
    <n v="3673794.5375999999"/>
    <n v="0"/>
    <s v="-"/>
    <n v="0"/>
    <n v="0"/>
    <s v="-"/>
    <n v="0"/>
  </r>
  <r>
    <s v="209"/>
    <x v="69"/>
    <x v="0"/>
    <s v="009"/>
    <s v="Z1B8014458"/>
    <s v="1536"/>
    <s v="FC"/>
    <s v="00168623-00168679"/>
    <s v=""/>
    <s v=""/>
    <s v=""/>
    <s v=""/>
    <n v="0"/>
    <s v=""/>
    <s v="VENTAS NO CONTRIBUYENTES"/>
    <s v=""/>
    <n v="104944780.07959999"/>
    <n v="0"/>
    <n v="81771178.709999993"/>
    <n v="0"/>
    <s v="-"/>
    <n v="0"/>
    <n v="19977242.559999999"/>
    <s v="-"/>
    <n v="3196358.8095999998"/>
    <n v="0"/>
    <s v="-"/>
    <n v="0"/>
    <n v="0"/>
    <s v="-"/>
    <n v="0"/>
  </r>
  <r>
    <s v="210"/>
    <x v="69"/>
    <x v="0"/>
    <s v="010"/>
    <s v="Z1F0000341"/>
    <s v="1058"/>
    <s v="FC"/>
    <s v="00068276-00068309"/>
    <s v=""/>
    <s v=""/>
    <s v=""/>
    <s v=""/>
    <n v="0"/>
    <s v=""/>
    <s v="VENTAS NO CONTRIBUYENTES"/>
    <s v=""/>
    <n v="66146981.571999989"/>
    <n v="0"/>
    <n v="54336815.729999997"/>
    <n v="0"/>
    <s v="-"/>
    <n v="0"/>
    <n v="10181177.449999999"/>
    <s v="-"/>
    <n v="1628988.392"/>
    <n v="0"/>
    <s v="-"/>
    <n v="0"/>
    <n v="0"/>
    <s v="-"/>
    <n v="0"/>
  </r>
  <r>
    <s v="211"/>
    <x v="69"/>
    <x v="0"/>
    <s v="011"/>
    <s v="Z1F0004616"/>
    <s v="0439"/>
    <s v="FC"/>
    <s v="00064438-00064479"/>
    <s v=""/>
    <s v=""/>
    <s v=""/>
    <s v=""/>
    <n v="0"/>
    <s v=""/>
    <s v="VENTAS NO CONTRIBUYENTES"/>
    <s v=""/>
    <n v="17289165.6743"/>
    <n v="0"/>
    <n v="16965177.6743"/>
    <n v="0"/>
    <s v="-"/>
    <n v="0"/>
    <n v="279300"/>
    <s v="-"/>
    <n v="44688"/>
    <n v="0"/>
    <s v="-"/>
    <n v="0"/>
    <n v="0"/>
    <s v="-"/>
    <n v="0"/>
  </r>
  <r>
    <s v="212"/>
    <x v="69"/>
    <x v="0"/>
    <s v="011"/>
    <s v="Z1F0004616"/>
    <s v="0439"/>
    <s v="FC"/>
    <s v="00064480"/>
    <s v=""/>
    <s v=""/>
    <s v=""/>
    <s v=""/>
    <n v="0"/>
    <s v=""/>
    <s v="INVERSONES RANTOCA"/>
    <s v="J411108421"/>
    <n v="870000"/>
    <n v="0"/>
    <n v="870000"/>
    <n v="0"/>
    <s v="-"/>
    <n v="0"/>
    <n v="0"/>
    <s v="-"/>
    <n v="0"/>
    <n v="0"/>
    <s v="-"/>
    <n v="0"/>
    <n v="0"/>
    <s v="-"/>
    <n v="0"/>
  </r>
  <r>
    <s v="213"/>
    <x v="69"/>
    <x v="0"/>
    <s v="011"/>
    <s v="Z1F0004616"/>
    <s v="0439"/>
    <s v="FC"/>
    <s v="00064481-00064555"/>
    <s v=""/>
    <s v=""/>
    <s v=""/>
    <s v=""/>
    <n v="0"/>
    <s v=""/>
    <s v="VENTAS NO CONTRIBUYENTES"/>
    <s v=""/>
    <n v="35278097.378099993"/>
    <n v="0"/>
    <n v="33667901.378099993"/>
    <n v="0"/>
    <s v="-"/>
    <n v="0"/>
    <n v="1388100"/>
    <s v="-"/>
    <n v="222096"/>
    <n v="0"/>
    <s v="-"/>
    <n v="0"/>
    <n v="0"/>
    <s v="-"/>
    <n v="0"/>
  </r>
  <r>
    <s v="214"/>
    <x v="69"/>
    <x v="0"/>
    <s v="012"/>
    <s v="Z1B8038506"/>
    <s v="1383"/>
    <s v="FC"/>
    <s v="00069839-00069861"/>
    <s v=""/>
    <s v=""/>
    <s v=""/>
    <s v=""/>
    <n v="0"/>
    <s v=""/>
    <s v="VENTAS NO CONTRIBUYENTES"/>
    <s v=""/>
    <n v="11143695.886400001"/>
    <n v="0"/>
    <n v="3942211.68"/>
    <n v="0"/>
    <s v="-"/>
    <n v="0"/>
    <n v="6208176.04"/>
    <s v="-"/>
    <n v="993308.16639999999"/>
    <n v="0"/>
    <s v="-"/>
    <n v="0"/>
    <n v="0"/>
    <s v="-"/>
    <n v="0"/>
  </r>
  <r>
    <s v="215"/>
    <x v="69"/>
    <x v="0"/>
    <s v="014"/>
    <s v="Z1F0000338"/>
    <s v="1228"/>
    <s v="FC"/>
    <s v="00048131-00048133"/>
    <s v=""/>
    <s v=""/>
    <s v=""/>
    <s v=""/>
    <n v="0"/>
    <s v=""/>
    <s v="VENTAS NO CONTRIBUYENTES"/>
    <s v=""/>
    <n v="5613360.7999999998"/>
    <n v="0"/>
    <n v="1221740"/>
    <n v="0"/>
    <s v="-"/>
    <n v="0"/>
    <n v="3785880"/>
    <s v="-"/>
    <n v="605740.80000000005"/>
    <n v="0"/>
    <s v="-"/>
    <n v="0"/>
    <n v="0"/>
    <s v="-"/>
    <n v="0"/>
  </r>
  <r>
    <s v="216"/>
    <x v="69"/>
    <x v="0"/>
    <s v="015"/>
    <s v="Z1B8050356"/>
    <s v="1361"/>
    <s v="FC"/>
    <s v="00083666-00083700"/>
    <s v=""/>
    <s v=""/>
    <s v=""/>
    <s v=""/>
    <n v="0"/>
    <s v=""/>
    <s v="VENTAS NO CONTRIBUYENTES"/>
    <s v=""/>
    <n v="70659246.604000002"/>
    <n v="0"/>
    <n v="56613415.43"/>
    <n v="0"/>
    <s v="-"/>
    <n v="0"/>
    <n v="12108475.15"/>
    <s v="-"/>
    <n v="1937356.0240000002"/>
    <n v="0"/>
    <s v="-"/>
    <n v="0"/>
    <n v="0"/>
    <s v="-"/>
    <n v="0"/>
  </r>
  <r>
    <s v="1"/>
    <x v="69"/>
    <x v="2"/>
    <s v="003"/>
    <s v="Z1F0002472"/>
    <s v="0133"/>
    <s v="FC"/>
    <s v="00021971-00021980"/>
    <s v=""/>
    <s v=""/>
    <s v=""/>
    <s v=""/>
    <n v="0"/>
    <s v=""/>
    <s v="VENTAS NO CONTRIBUYENTES"/>
    <s v=""/>
    <n v="91841792"/>
    <n v="0"/>
    <n v="91841792"/>
    <n v="0"/>
    <s v="-"/>
    <n v="0"/>
    <n v="0"/>
    <s v="-"/>
    <n v="0"/>
    <n v="0"/>
    <s v="-"/>
    <n v="0"/>
    <n v="0"/>
    <s v="-"/>
    <n v="0"/>
  </r>
  <r>
    <s v="1"/>
    <x v="70"/>
    <x v="2"/>
    <s v="003"/>
    <s v="Z1F0002472"/>
    <s v="0133"/>
    <s v="FC"/>
    <s v="00021971-00021980"/>
    <s v=""/>
    <s v=""/>
    <s v=""/>
    <s v=""/>
    <n v="0"/>
    <s v=""/>
    <s v="VENTAS NO CONTRIBUYENTES"/>
    <s v=""/>
    <n v="91841792"/>
    <n v="0"/>
    <n v="91841792"/>
    <n v="0"/>
    <s v="-"/>
    <n v="0"/>
    <n v="0"/>
    <s v="-"/>
    <n v="0"/>
    <n v="0"/>
    <s v="-"/>
    <n v="0"/>
    <n v="0"/>
    <s v="-"/>
    <n v="0"/>
  </r>
  <r>
    <s v="2"/>
    <x v="70"/>
    <x v="1"/>
    <s v="001"/>
    <s v="Z1F0017854"/>
    <s v="0119"/>
    <s v="FC"/>
    <s v="001006036-001006078"/>
    <s v=""/>
    <s v=""/>
    <s v=""/>
    <s v=""/>
    <n v="0"/>
    <s v=""/>
    <s v="VENTAS NO CONTRIBUYENTES"/>
    <s v=""/>
    <n v="56617365.720200002"/>
    <n v="0"/>
    <n v="39870869.097000003"/>
    <n v="0"/>
    <s v="-"/>
    <n v="0"/>
    <n v="14436635.02"/>
    <s v="-"/>
    <n v="2309861.6031999998"/>
    <n v="0"/>
    <s v="-"/>
    <n v="0"/>
    <n v="0"/>
    <s v="-"/>
    <n v="0"/>
  </r>
  <r>
    <s v="3"/>
    <x v="70"/>
    <x v="1"/>
    <s v="001"/>
    <s v="Z1F0017854"/>
    <s v="0119"/>
    <s v="FC"/>
    <s v="00006026-00006037"/>
    <s v=""/>
    <s v=""/>
    <s v=""/>
    <s v=""/>
    <n v="0"/>
    <s v=""/>
    <s v="VENTAS NO CONTRIBUYENTES"/>
    <s v=""/>
    <n v="6477766.5700000003"/>
    <n v="0"/>
    <n v="4740898.57"/>
    <n v="0"/>
    <s v="-"/>
    <n v="0"/>
    <n v="1497300"/>
    <s v="-"/>
    <n v="239568"/>
    <n v="0"/>
    <s v="-"/>
    <n v="0"/>
    <n v="0"/>
    <s v="-"/>
    <n v="0"/>
  </r>
  <r>
    <s v="4"/>
    <x v="70"/>
    <x v="1"/>
    <s v="001"/>
    <s v="Z1F0017854"/>
    <s v="0119"/>
    <s v="FC"/>
    <s v="00006081-00006093"/>
    <s v=""/>
    <s v=""/>
    <s v=""/>
    <s v=""/>
    <n v="0"/>
    <s v=""/>
    <s v="VENTAS NO CONTRIBUYENTES"/>
    <s v=""/>
    <n v="22947678.6479"/>
    <n v="0"/>
    <n v="15995901.644299999"/>
    <n v="0"/>
    <s v="-"/>
    <n v="0"/>
    <n v="5992911.21"/>
    <s v="16"/>
    <n v="958865.79359999998"/>
    <n v="0"/>
    <s v="-"/>
    <n v="0"/>
    <n v="0"/>
    <s v="-"/>
    <n v="0"/>
  </r>
  <r>
    <s v="5"/>
    <x v="70"/>
    <x v="0"/>
    <s v="001"/>
    <s v="Z1F0000700"/>
    <s v="1205"/>
    <s v="FC"/>
    <s v="00098266-00098327"/>
    <s v=""/>
    <s v=""/>
    <s v=""/>
    <s v=""/>
    <n v="0"/>
    <s v=""/>
    <s v="VENTAS NO CONTRIBUYENTES"/>
    <s v=""/>
    <n v="85038384.246200025"/>
    <n v="0"/>
    <n v="71418480.341000021"/>
    <n v="0"/>
    <s v="-"/>
    <n v="0"/>
    <n v="11741296.469999999"/>
    <s v="16"/>
    <n v="1878607.4351999999"/>
    <n v="0"/>
    <s v="-"/>
    <n v="0"/>
    <n v="0"/>
    <s v="-"/>
    <n v="0"/>
  </r>
  <r>
    <s v="6"/>
    <x v="70"/>
    <x v="0"/>
    <s v="001"/>
    <s v="Z1F0000700"/>
    <s v="1205"/>
    <s v="NC"/>
    <s v=""/>
    <s v="00000198"/>
    <s v=""/>
    <s v="00098280"/>
    <s v="16/11/2019"/>
    <n v="24513.27"/>
    <s v="VEN"/>
    <s v="LUISA GONZALEZ"/>
    <s v="V10363676"/>
    <n v="-992675"/>
    <n v="0"/>
    <n v="-992675"/>
    <n v="0"/>
    <s v="-"/>
    <n v="0"/>
    <n v="0"/>
    <s v="-"/>
    <n v="0"/>
    <n v="0"/>
    <s v="-"/>
    <n v="0"/>
    <n v="0"/>
    <s v="-"/>
    <n v="0"/>
  </r>
  <r>
    <s v="7"/>
    <x v="70"/>
    <x v="0"/>
    <s v="002"/>
    <s v="Z1B8050149"/>
    <s v="1468"/>
    <s v="FC"/>
    <s v="00190329-00190375"/>
    <s v=""/>
    <s v=""/>
    <s v=""/>
    <s v=""/>
    <n v="0"/>
    <s v=""/>
    <s v="VENTAS NO CONTRIBUYENTES"/>
    <s v=""/>
    <n v="19120606.68"/>
    <n v="0"/>
    <n v="19120606.68"/>
    <n v="0"/>
    <s v="-"/>
    <n v="0"/>
    <m/>
    <s v="-"/>
    <n v="0"/>
    <n v="0"/>
    <s v="-"/>
    <n v="0"/>
    <n v="0"/>
    <s v="-"/>
    <n v="0"/>
  </r>
  <r>
    <s v="8"/>
    <x v="70"/>
    <x v="1"/>
    <s v="002"/>
    <s v="Z1F0017966"/>
    <s v="0120"/>
    <s v="FC"/>
    <s v="00002353"/>
    <m/>
    <m/>
    <m/>
    <m/>
    <n v="0"/>
    <m/>
    <s v="CAJA SIN ACTIVIDAD"/>
    <m/>
    <n v="0"/>
    <n v="0"/>
    <n v="0"/>
    <n v="0"/>
    <n v="0"/>
    <n v="0"/>
    <n v="0"/>
    <n v="0"/>
    <n v="0"/>
    <n v="0"/>
    <m/>
    <n v="0"/>
    <n v="0"/>
    <m/>
    <n v="0"/>
  </r>
  <r>
    <s v="9"/>
    <x v="70"/>
    <x v="0"/>
    <s v="002"/>
    <s v="Z1B8050002"/>
    <s v="1540"/>
    <s v="FC"/>
    <s v="00153389-00153432"/>
    <s v=""/>
    <s v=""/>
    <s v=""/>
    <s v=""/>
    <n v="0"/>
    <s v=""/>
    <s v="VENTAS NO CONTRIBUYENTES"/>
    <s v=""/>
    <n v="76484520.272200003"/>
    <n v="0"/>
    <n v="57869572.185800008"/>
    <n v="0"/>
    <s v="-"/>
    <n v="0"/>
    <n v="16047369.040000001"/>
    <s v="-"/>
    <n v="2567579.0464000003"/>
    <n v="0"/>
    <s v="-"/>
    <n v="0"/>
    <n v="0"/>
    <s v="-"/>
    <n v="0"/>
  </r>
  <r>
    <s v="10"/>
    <x v="70"/>
    <x v="0"/>
    <s v="002"/>
    <s v="Z1B8050002"/>
    <s v="1540"/>
    <s v="FC"/>
    <s v="00153433"/>
    <s v=""/>
    <s v=""/>
    <s v=""/>
    <s v=""/>
    <n v="0"/>
    <s v=""/>
    <s v="INVERSIONES WIL YEC 2715 C.A"/>
    <s v="J-29751741-3"/>
    <n v="10440000"/>
    <n v="0"/>
    <n v="10440000"/>
    <n v="0"/>
    <s v="-"/>
    <n v="0"/>
    <n v="0"/>
    <s v="-"/>
    <n v="0"/>
    <n v="0"/>
    <s v="-"/>
    <n v="0"/>
    <n v="0"/>
    <s v="-"/>
    <n v="0"/>
  </r>
  <r>
    <s v="11"/>
    <x v="70"/>
    <x v="0"/>
    <s v="002"/>
    <s v="Z1B8050002"/>
    <s v="1540"/>
    <s v="FC"/>
    <s v="00153434-00153435"/>
    <s v=""/>
    <s v=""/>
    <s v=""/>
    <s v=""/>
    <n v="0"/>
    <s v=""/>
    <s v="VENTAS NO CONTRIBUYENTES"/>
    <s v=""/>
    <n v="829425"/>
    <n v="0"/>
    <n v="829425"/>
    <n v="0"/>
    <s v="-"/>
    <n v="0"/>
    <n v="0"/>
    <s v="-"/>
    <n v="0"/>
    <n v="0"/>
    <s v="-"/>
    <n v="0"/>
    <n v="0"/>
    <s v="-"/>
    <n v="0"/>
  </r>
  <r>
    <s v="12"/>
    <x v="70"/>
    <x v="2"/>
    <s v="002"/>
    <s v="Z1F0008858"/>
    <s v="0566"/>
    <s v="FC"/>
    <s v="00080665-00080798"/>
    <s v=""/>
    <s v=""/>
    <s v=""/>
    <s v=""/>
    <n v="0"/>
    <s v=""/>
    <s v="VENTAS NO CONTRIBUYENTES"/>
    <s v=""/>
    <n v="50275539.071600005"/>
    <n v="0"/>
    <n v="48167392.191600002"/>
    <n v="0"/>
    <s v="-"/>
    <n v="0"/>
    <n v="1817368"/>
    <s v="-"/>
    <n v="290778.88"/>
    <n v="0"/>
    <s v="-"/>
    <n v="0"/>
    <n v="0"/>
    <s v="-"/>
    <n v="0"/>
  </r>
  <r>
    <s v="13"/>
    <x v="70"/>
    <x v="0"/>
    <s v="003"/>
    <s v="Z1B8051199"/>
    <s v="1627"/>
    <s v="FC"/>
    <s v="00175383-00175433"/>
    <s v=""/>
    <s v=""/>
    <s v=""/>
    <s v=""/>
    <n v="0"/>
    <s v=""/>
    <s v="VENTAS NO CONTRIBUYENTES"/>
    <s v=""/>
    <n v="48935282.995899998"/>
    <n v="0"/>
    <n v="41243563.916299999"/>
    <n v="0"/>
    <s v="-"/>
    <n v="0"/>
    <n v="6630792.3100000005"/>
    <s v="-"/>
    <n v="1060926.7696"/>
    <n v="0"/>
    <s v="-"/>
    <n v="0"/>
    <n v="0"/>
    <s v="-"/>
    <n v="0"/>
  </r>
  <r>
    <s v="14"/>
    <x v="70"/>
    <x v="2"/>
    <s v="003"/>
    <s v="Z1F0002472"/>
    <s v="0134"/>
    <s v="FC"/>
    <s v="00021981-00022258"/>
    <s v=""/>
    <s v=""/>
    <s v=""/>
    <s v=""/>
    <n v="0"/>
    <s v=""/>
    <s v="VENTAS NO CONTRIBUYENTES"/>
    <s v=""/>
    <n v="107356588.99960001"/>
    <n v="0"/>
    <n v="106765593"/>
    <n v="0"/>
    <s v="-"/>
    <n v="0"/>
    <n v="509479.31"/>
    <s v="16"/>
    <n v="81516.689599999998"/>
    <n v="0"/>
    <s v="-"/>
    <n v="0"/>
    <n v="0"/>
    <s v="-"/>
    <n v="0"/>
  </r>
  <r>
    <s v="15"/>
    <x v="70"/>
    <x v="2"/>
    <s v="003"/>
    <s v="Z1F0008965"/>
    <s v="0561"/>
    <s v="FC"/>
    <s v="00079545-00079634"/>
    <s v=""/>
    <s v=""/>
    <s v=""/>
    <s v=""/>
    <n v="0"/>
    <s v=""/>
    <s v="VENTAS NO CONTRIBUYENTES"/>
    <s v=""/>
    <n v="36569134.971700005"/>
    <n v="0"/>
    <n v="34394761.371700004"/>
    <n v="0"/>
    <s v="-"/>
    <n v="0"/>
    <n v="1874460"/>
    <s v="-"/>
    <n v="299913.60000000003"/>
    <n v="0"/>
    <s v="-"/>
    <n v="0"/>
    <n v="0"/>
    <s v="-"/>
    <n v="0"/>
  </r>
  <r>
    <s v="16"/>
    <x v="70"/>
    <x v="1"/>
    <s v="003"/>
    <s v="Z1F0017848"/>
    <s v="0119"/>
    <s v="FC"/>
    <s v="003004939-003004959"/>
    <s v=""/>
    <s v=""/>
    <s v=""/>
    <s v=""/>
    <n v="0"/>
    <s v=""/>
    <s v="VENTAS NO CONTRIBUYENTES"/>
    <s v=""/>
    <n v="29102325.833499998"/>
    <n v="0"/>
    <n v="20370939.771499999"/>
    <n v="0"/>
    <s v="-"/>
    <n v="0"/>
    <n v="7527056.9499999993"/>
    <s v="16"/>
    <n v="1204329.112"/>
    <n v="0"/>
    <s v="-"/>
    <n v="0"/>
    <n v="0"/>
    <s v="-"/>
    <n v="0"/>
  </r>
  <r>
    <s v="17"/>
    <x v="70"/>
    <x v="1"/>
    <s v="003"/>
    <s v="Z1F0017848"/>
    <s v="0119"/>
    <s v="NC"/>
    <s v=""/>
    <s v="003000059"/>
    <s v=""/>
    <s v="003004941"/>
    <s v="27/12/2018"/>
    <n v="2264.7199999999998"/>
    <s v="VEN"/>
    <s v="YEFERSON SOTELO"/>
    <s v="V12396382"/>
    <n v="-537600"/>
    <n v="0"/>
    <n v="-537600"/>
    <n v="0"/>
    <s v="-"/>
    <n v="0"/>
    <n v="0"/>
    <s v="-"/>
    <n v="0"/>
    <n v="0"/>
    <s v="-"/>
    <n v="0"/>
    <n v="0"/>
    <s v="-"/>
    <n v="0"/>
  </r>
  <r>
    <s v="18"/>
    <x v="70"/>
    <x v="1"/>
    <s v="004"/>
    <s v="Z1F0017963"/>
    <s v="0117"/>
    <s v="FC"/>
    <s v="00002321"/>
    <m/>
    <m/>
    <m/>
    <m/>
    <m/>
    <m/>
    <s v="CAJA SIN ACTIVIDAD"/>
    <m/>
    <n v="0"/>
    <n v="0"/>
    <n v="0"/>
    <n v="0"/>
    <m/>
    <m/>
    <n v="0"/>
    <m/>
    <n v="0"/>
    <n v="0"/>
    <m/>
    <n v="0"/>
    <n v="0"/>
    <m/>
    <n v="0"/>
  </r>
  <r>
    <s v="19"/>
    <x v="70"/>
    <x v="0"/>
    <s v="004"/>
    <s v="Z1B8050937"/>
    <s v="1465"/>
    <s v="FC"/>
    <s v="00145408-00145426"/>
    <s v=""/>
    <s v=""/>
    <s v=""/>
    <s v=""/>
    <n v="0"/>
    <s v=""/>
    <s v="VENTAS NO CONTRIBUYENTES"/>
    <s v=""/>
    <n v="28002789.675999999"/>
    <n v="0"/>
    <n v="22863042.141599998"/>
    <n v="0"/>
    <s v="-"/>
    <n v="0"/>
    <n v="4430816.84"/>
    <s v="-"/>
    <n v="708930.69440000004"/>
    <n v="0"/>
    <s v="-"/>
    <n v="0"/>
    <n v="0"/>
    <s v="-"/>
    <n v="0"/>
  </r>
  <r>
    <s v="20"/>
    <x v="70"/>
    <x v="0"/>
    <s v="004"/>
    <s v="Z1B8050937"/>
    <s v="1465"/>
    <s v="NC"/>
    <s v=""/>
    <s v="00000131"/>
    <s v=""/>
    <s v="00145270"/>
    <s v="12/6/2020"/>
    <n v="3924314.11"/>
    <s v="VEN"/>
    <s v="VEGA HECTOR"/>
    <s v="V5451936"/>
    <n v="-320006.26"/>
    <n v="0"/>
    <n v="-320006.26"/>
    <n v="0"/>
    <s v="-"/>
    <n v="0"/>
    <n v="0"/>
    <s v="-"/>
    <n v="0"/>
    <n v="0"/>
    <s v="-"/>
    <n v="0"/>
    <n v="0"/>
    <s v="-"/>
    <n v="0"/>
  </r>
  <r>
    <s v="21"/>
    <x v="70"/>
    <x v="1"/>
    <s v="005"/>
    <s v="Z1F0017998"/>
    <s v="0113"/>
    <s v="FC"/>
    <s v="005003065-005003106"/>
    <s v=""/>
    <s v=""/>
    <s v=""/>
    <s v=""/>
    <n v="0"/>
    <s v=""/>
    <s v="VENTAS NO CONTRIBUYENTES"/>
    <s v=""/>
    <n v="60076920.846600004"/>
    <n v="0"/>
    <n v="41999475.058200002"/>
    <n v="0"/>
    <s v="-"/>
    <n v="0"/>
    <n v="15584004.99"/>
    <s v="-"/>
    <n v="2493440.7984000002"/>
    <n v="0"/>
    <s v="-"/>
    <n v="0"/>
    <n v="0"/>
    <s v="-"/>
    <n v="0"/>
  </r>
  <r>
    <s v="22"/>
    <x v="70"/>
    <x v="1"/>
    <s v="005"/>
    <s v="Z1F0017998"/>
    <s v="0113"/>
    <s v="FC"/>
    <s v="00003061-00003065"/>
    <s v=""/>
    <s v=""/>
    <s v=""/>
    <s v=""/>
    <n v="0"/>
    <s v=""/>
    <s v="VENTAS NO CONTRIBUYENTES"/>
    <s v=""/>
    <n v="5768478.5"/>
    <n v="0"/>
    <n v="2891562.5"/>
    <n v="0"/>
    <s v="-"/>
    <n v="0"/>
    <n v="2480100"/>
    <s v="-"/>
    <n v="396816"/>
    <n v="0"/>
    <s v="-"/>
    <n v="0"/>
    <n v="0"/>
    <s v="-"/>
    <n v="0"/>
  </r>
  <r>
    <s v="23"/>
    <x v="70"/>
    <x v="1"/>
    <s v="005"/>
    <s v="Z1F0017998"/>
    <s v="0113"/>
    <s v="FC"/>
    <s v="00003108-00003113"/>
    <s v=""/>
    <s v=""/>
    <s v=""/>
    <s v=""/>
    <n v="0"/>
    <s v=""/>
    <s v="VENTAS NO CONTRIBUYENTES"/>
    <s v=""/>
    <n v="9358352.8497000001"/>
    <n v="0"/>
    <n v="7067891.785699999"/>
    <n v="0"/>
    <s v="-"/>
    <n v="0"/>
    <n v="1974535.4"/>
    <s v="16"/>
    <n v="315925.66399999999"/>
    <n v="0"/>
    <s v="-"/>
    <n v="0"/>
    <n v="0"/>
    <s v="-"/>
    <n v="0"/>
  </r>
  <r>
    <s v="24"/>
    <x v="70"/>
    <x v="0"/>
    <s v="005"/>
    <s v="Z1B8050363"/>
    <s v="1618"/>
    <s v="FC"/>
    <s v="00155561-00155615"/>
    <s v=""/>
    <s v=""/>
    <s v=""/>
    <s v=""/>
    <n v="0"/>
    <s v=""/>
    <s v="VENTAS NO CONTRIBUYENTES"/>
    <s v=""/>
    <n v="70748865.244699985"/>
    <n v="0"/>
    <n v="53951281.455899991"/>
    <n v="0"/>
    <s v="-"/>
    <n v="0"/>
    <n v="14480675.68"/>
    <s v="-"/>
    <n v="2316908.1088"/>
    <n v="0"/>
    <s v="-"/>
    <n v="0"/>
    <n v="0"/>
    <s v="-"/>
    <n v="0"/>
  </r>
  <r>
    <s v="25"/>
    <x v="70"/>
    <x v="0"/>
    <s v="006"/>
    <s v="Z1B8044815"/>
    <s v="1526"/>
    <s v="FC"/>
    <s v="00135690-00135740"/>
    <s v=""/>
    <s v=""/>
    <s v=""/>
    <s v=""/>
    <n v="0"/>
    <s v=""/>
    <s v="VENTAS NO CONTRIBUYENTES"/>
    <s v=""/>
    <n v="87607802.577099994"/>
    <n v="0"/>
    <n v="62756271.299499989"/>
    <n v="0"/>
    <s v="-"/>
    <n v="0"/>
    <n v="21423733.860000003"/>
    <s v="16"/>
    <n v="3427797.4176000007"/>
    <n v="0"/>
    <s v="-"/>
    <n v="0"/>
    <n v="0"/>
    <s v="-"/>
    <n v="0"/>
  </r>
  <r>
    <s v="26"/>
    <x v="70"/>
    <x v="1"/>
    <s v="006"/>
    <s v="Z1F0017787"/>
    <s v="0093"/>
    <s v="FC"/>
    <s v="006000295"/>
    <m/>
    <m/>
    <m/>
    <m/>
    <m/>
    <m/>
    <s v="CAJA SIN ACTIVIDAD"/>
    <m/>
    <n v="0"/>
    <n v="0"/>
    <n v="0"/>
    <n v="0"/>
    <m/>
    <n v="0"/>
    <n v="0"/>
    <n v="0"/>
    <n v="0"/>
    <n v="0"/>
    <n v="0"/>
    <n v="0"/>
    <n v="0"/>
    <n v="0"/>
    <n v="0"/>
  </r>
  <r>
    <s v="27"/>
    <x v="70"/>
    <x v="0"/>
    <s v="007"/>
    <s v="Z1B8050013"/>
    <s v="1584"/>
    <s v="FC"/>
    <s v="00162981-00163032"/>
    <s v=""/>
    <s v=""/>
    <s v=""/>
    <s v=""/>
    <n v="0"/>
    <s v=""/>
    <s v="VENTAS NO CONTRIBUYENTES"/>
    <s v=""/>
    <n v="151065156.77629998"/>
    <n v="0"/>
    <n v="99930547.408299997"/>
    <n v="0"/>
    <s v="-"/>
    <n v="0"/>
    <n v="44081559.799999997"/>
    <s v="16"/>
    <n v="7053049.568"/>
    <n v="0"/>
    <s v="-"/>
    <n v="0"/>
    <n v="0"/>
    <s v="-"/>
    <n v="0"/>
  </r>
  <r>
    <s v="28"/>
    <x v="70"/>
    <x v="0"/>
    <s v="008"/>
    <s v="Z1B8050003"/>
    <s v="1540"/>
    <s v="FC"/>
    <s v="00162535-00162571"/>
    <s v=""/>
    <s v=""/>
    <s v=""/>
    <s v=""/>
    <n v="0"/>
    <s v=""/>
    <s v="VENTAS NO CONTRIBUYENTES"/>
    <s v=""/>
    <n v="72433457.212899998"/>
    <n v="0"/>
    <n v="51859612.521299995"/>
    <n v="0"/>
    <s v="-"/>
    <n v="0"/>
    <n v="17736073.010000002"/>
    <s v="-"/>
    <n v="2837771.6816000002"/>
    <n v="0"/>
    <s v="-"/>
    <n v="0"/>
    <n v="0"/>
    <s v="-"/>
    <n v="0"/>
  </r>
  <r>
    <s v="29"/>
    <x v="70"/>
    <x v="0"/>
    <s v="008"/>
    <s v="Z1B8050003"/>
    <s v="1540"/>
    <s v="FC"/>
    <s v="00162572"/>
    <s v=""/>
    <s v=""/>
    <s v=""/>
    <s v=""/>
    <n v="0"/>
    <s v=""/>
    <s v="FRANCISCO BARBELLA INV"/>
    <s v="V06461870-5"/>
    <n v="6231533.7904000003"/>
    <n v="0"/>
    <n v="3807191.8716000002"/>
    <n v="2089949.93"/>
    <s v="16"/>
    <n v="334391.98879999999"/>
    <n v="0"/>
    <s v="-"/>
    <n v="0"/>
    <n v="0"/>
    <s v="-"/>
    <n v="0"/>
    <n v="0"/>
    <s v="-"/>
    <n v="0"/>
  </r>
  <r>
    <s v="30"/>
    <x v="70"/>
    <x v="0"/>
    <s v="009"/>
    <s v="Z1B8014458"/>
    <s v="1537"/>
    <s v="FC"/>
    <s v="00168680-00168716"/>
    <s v=""/>
    <s v=""/>
    <s v=""/>
    <s v=""/>
    <n v="0"/>
    <s v=""/>
    <s v="VENTAS NO CONTRIBUYENTES"/>
    <s v=""/>
    <n v="62636314.651799992"/>
    <n v="0"/>
    <n v="48946830.976999991"/>
    <n v="0"/>
    <s v="-"/>
    <n v="0"/>
    <n v="11801279.030000001"/>
    <s v="16"/>
    <n v="1888204.6448000001"/>
    <n v="0"/>
    <s v="-"/>
    <n v="0"/>
    <n v="0"/>
    <s v="-"/>
    <n v="0"/>
  </r>
  <r>
    <s v="31"/>
    <x v="70"/>
    <x v="0"/>
    <s v="010"/>
    <s v="Z1F0000341"/>
    <s v="1059"/>
    <s v="FC"/>
    <s v="00068310-00068319"/>
    <s v=""/>
    <s v=""/>
    <s v=""/>
    <s v=""/>
    <n v="0"/>
    <s v=""/>
    <s v="VENTAS NO CONTRIBUYENTES"/>
    <s v=""/>
    <n v="28476594.4758"/>
    <n v="0"/>
    <n v="24514790.4826"/>
    <n v="0"/>
    <s v="-"/>
    <n v="0"/>
    <n v="3415348.27"/>
    <s v="-"/>
    <n v="546455.72320000001"/>
    <n v="0"/>
    <s v="-"/>
    <n v="0"/>
    <n v="0"/>
    <s v="-"/>
    <n v="0"/>
  </r>
  <r>
    <s v="32"/>
    <x v="70"/>
    <x v="0"/>
    <s v="011"/>
    <s v="Z1F0004616"/>
    <s v="0440"/>
    <s v="FC"/>
    <s v="00064556-00064680"/>
    <s v=""/>
    <s v=""/>
    <s v=""/>
    <s v=""/>
    <n v="0"/>
    <s v=""/>
    <s v="VENTAS NO CONTRIBUYENTES"/>
    <s v=""/>
    <n v="53914883.514300019"/>
    <n v="0"/>
    <n v="51208474.522300012"/>
    <n v="0"/>
    <s v="-"/>
    <n v="0"/>
    <n v="2333111.2000000002"/>
    <s v="-"/>
    <n v="373297.79200000002"/>
    <n v="0"/>
    <s v="-"/>
    <n v="0"/>
    <n v="0"/>
    <s v="-"/>
    <n v="0"/>
  </r>
  <r>
    <s v="33"/>
    <x v="70"/>
    <x v="0"/>
    <s v="012"/>
    <s v="Z1B8038506"/>
    <s v="1384"/>
    <s v="FC"/>
    <s v="00069862-00069867"/>
    <s v=""/>
    <s v=""/>
    <s v=""/>
    <s v=""/>
    <n v="0"/>
    <s v=""/>
    <s v="VENTAS NO CONTRIBUYENTES"/>
    <s v=""/>
    <n v="1297800"/>
    <n v="0"/>
    <n v="956760"/>
    <n v="0"/>
    <s v="-"/>
    <n v="0"/>
    <n v="294000"/>
    <s v="16"/>
    <n v="47040"/>
    <n v="0"/>
    <s v="-"/>
    <n v="0"/>
    <n v="0"/>
    <s v="-"/>
    <n v="0"/>
  </r>
  <r>
    <s v="34"/>
    <x v="70"/>
    <x v="0"/>
    <s v="013"/>
    <s v="Z1B8050578"/>
    <s v="1349"/>
    <s v="FC"/>
    <s v="00130392-00130440"/>
    <s v=""/>
    <s v=""/>
    <s v=""/>
    <s v=""/>
    <n v="0"/>
    <s v=""/>
    <s v="VENTAS NO CONTRIBUYENTES"/>
    <s v=""/>
    <n v="23325209.155000001"/>
    <n v="0"/>
    <n v="20413701.955000002"/>
    <n v="0"/>
    <s v="-"/>
    <n v="0"/>
    <n v="2509920"/>
    <s v="-"/>
    <n v="401587.20000000001"/>
    <n v="0"/>
    <s v="-"/>
    <n v="0"/>
    <n v="0"/>
    <s v="-"/>
    <n v="0"/>
  </r>
  <r>
    <s v="35"/>
    <x v="70"/>
    <x v="0"/>
    <s v="014"/>
    <s v="Z1F0000338"/>
    <s v="1229"/>
    <s v="FC"/>
    <s v="00048134-00048136"/>
    <s v=""/>
    <s v=""/>
    <s v=""/>
    <s v=""/>
    <n v="0"/>
    <s v=""/>
    <s v="VENTAS NO CONTRIBUYENTES"/>
    <s v=""/>
    <n v="631008"/>
    <n v="0"/>
    <n v="380100"/>
    <n v="0"/>
    <s v="-"/>
    <n v="0"/>
    <n v="216300"/>
    <s v="16"/>
    <n v="34608"/>
    <n v="0"/>
    <s v="-"/>
    <n v="0"/>
    <n v="0"/>
    <s v="-"/>
    <n v="0"/>
  </r>
  <r>
    <s v="36"/>
    <x v="70"/>
    <x v="0"/>
    <s v="015"/>
    <s v="Z1B8050356"/>
    <s v="1362"/>
    <s v="FC"/>
    <s v="00083701-00083714"/>
    <s v=""/>
    <s v=""/>
    <s v=""/>
    <s v=""/>
    <n v="0"/>
    <s v=""/>
    <s v="VENTAS NO CONTRIBUYENTES"/>
    <s v=""/>
    <n v="23633943.046899997"/>
    <n v="0"/>
    <n v="18672011.471699998"/>
    <n v="0"/>
    <s v="-"/>
    <n v="0"/>
    <n v="4277527.2200000007"/>
    <s v="-"/>
    <n v="684404.35520000011"/>
    <n v="0"/>
    <s v="-"/>
    <n v="0"/>
    <n v="0"/>
    <s v="-"/>
    <n v="0"/>
  </r>
  <r>
    <s v="37"/>
    <x v="71"/>
    <x v="1"/>
    <s v="001"/>
    <s v="Z1F0017854"/>
    <s v="0120"/>
    <s v="FC"/>
    <s v="001006092-001006135"/>
    <s v=""/>
    <s v=""/>
    <s v=""/>
    <s v=""/>
    <n v="0"/>
    <s v=""/>
    <s v="VENTAS NO CONTRIBUYENTES"/>
    <s v=""/>
    <n v="69356884.224099994"/>
    <n v="0"/>
    <n v="42077600.38409999"/>
    <n v="0"/>
    <s v="-"/>
    <n v="0"/>
    <n v="23516624"/>
    <s v="-"/>
    <n v="3762659.84"/>
    <n v="0"/>
    <s v="-"/>
    <n v="0"/>
    <n v="0"/>
    <s v="-"/>
    <n v="0"/>
  </r>
  <r>
    <s v="38"/>
    <x v="71"/>
    <x v="0"/>
    <s v="001"/>
    <s v="Z1F0000700"/>
    <s v="1206"/>
    <s v="FC"/>
    <s v="00098328-00098376"/>
    <s v=""/>
    <s v=""/>
    <s v=""/>
    <s v=""/>
    <n v="0"/>
    <s v=""/>
    <s v="VENTAS NO CONTRIBUYENTES"/>
    <s v=""/>
    <n v="55212646.053400002"/>
    <n v="0"/>
    <n v="46409626.174999997"/>
    <n v="0"/>
    <s v="-"/>
    <n v="0"/>
    <n v="7588810.2400000002"/>
    <s v="-"/>
    <n v="1214209.6384000001"/>
    <n v="0"/>
    <s v="-"/>
    <n v="0"/>
    <n v="0"/>
    <s v="-"/>
    <n v="0"/>
  </r>
  <r>
    <s v="39"/>
    <x v="71"/>
    <x v="0"/>
    <s v="002"/>
    <s v="Z1B8050149"/>
    <s v="1469"/>
    <s v="FC"/>
    <s v="00190376-00190423"/>
    <s v=""/>
    <s v=""/>
    <s v=""/>
    <s v=""/>
    <n v="0"/>
    <s v=""/>
    <s v="VENTAS NO CONTRIBUYENTES"/>
    <s v=""/>
    <n v="27855733.02"/>
    <n v="0"/>
    <n v="27855733.02"/>
    <n v="0"/>
    <s v="-"/>
    <n v="0"/>
    <m/>
    <s v="16"/>
    <n v="0"/>
    <n v="0"/>
    <s v="-"/>
    <n v="0"/>
    <n v="0"/>
    <s v="-"/>
    <n v="0"/>
  </r>
  <r>
    <s v="40"/>
    <x v="71"/>
    <x v="1"/>
    <s v="002"/>
    <s v="Z1F0017966"/>
    <s v="0121"/>
    <s v="FC"/>
    <s v="00002353"/>
    <m/>
    <m/>
    <m/>
    <m/>
    <n v="0"/>
    <m/>
    <s v="CAJA SIN ACTIVIDAD"/>
    <m/>
    <n v="0"/>
    <n v="0"/>
    <n v="0"/>
    <n v="0"/>
    <n v="0"/>
    <n v="0"/>
    <n v="0"/>
    <n v="0"/>
    <n v="0"/>
    <n v="0"/>
    <m/>
    <n v="0"/>
    <n v="0"/>
    <m/>
    <n v="0"/>
  </r>
  <r>
    <s v="41"/>
    <x v="71"/>
    <x v="0"/>
    <s v="002"/>
    <s v="Z1B8050002"/>
    <s v="1541"/>
    <s v="FC"/>
    <s v="00153436-00153444"/>
    <s v=""/>
    <s v=""/>
    <s v=""/>
    <s v=""/>
    <n v="0"/>
    <s v=""/>
    <s v="VENTAS NO CONTRIBUYENTES"/>
    <s v=""/>
    <n v="8898057.7645999994"/>
    <n v="0"/>
    <n v="6714648.5649999995"/>
    <n v="0"/>
    <s v="-"/>
    <n v="0"/>
    <n v="1882249.31"/>
    <s v="16"/>
    <n v="301159.88959999999"/>
    <n v="0"/>
    <s v="-"/>
    <n v="0"/>
    <n v="0"/>
    <s v="-"/>
    <n v="0"/>
  </r>
  <r>
    <s v="42"/>
    <x v="71"/>
    <x v="0"/>
    <s v="002"/>
    <s v="Z1B8050002"/>
    <s v="1541"/>
    <s v="FC"/>
    <s v="00153445"/>
    <s v=""/>
    <s v=""/>
    <s v=""/>
    <s v=""/>
    <n v="0"/>
    <s v=""/>
    <s v="LAEN ELECTRIC, C.A"/>
    <s v="J-31124236-8"/>
    <n v="1045650.6949999999"/>
    <n v="0"/>
    <n v="1045650.6949999999"/>
    <n v="0"/>
    <s v="-"/>
    <n v="0"/>
    <n v="0"/>
    <s v="-"/>
    <n v="0"/>
    <n v="0"/>
    <s v="-"/>
    <n v="0"/>
    <n v="0"/>
    <s v="-"/>
    <n v="0"/>
  </r>
  <r>
    <s v="43"/>
    <x v="71"/>
    <x v="0"/>
    <s v="002"/>
    <s v="Z1B8050002"/>
    <s v="1541"/>
    <s v="FC"/>
    <s v="00153446-00153473"/>
    <s v=""/>
    <s v=""/>
    <s v=""/>
    <s v=""/>
    <n v="0"/>
    <s v=""/>
    <s v="VENTAS NO CONTRIBUYENTES"/>
    <s v=""/>
    <n v="75175514.659000009"/>
    <n v="0"/>
    <n v="54148486.225000009"/>
    <n v="0"/>
    <s v="-"/>
    <n v="0"/>
    <n v="18126748.650000002"/>
    <s v="16"/>
    <n v="2900279.7840000005"/>
    <n v="0"/>
    <s v="-"/>
    <n v="0"/>
    <n v="0"/>
    <s v="-"/>
    <n v="0"/>
  </r>
  <r>
    <s v="44"/>
    <x v="71"/>
    <x v="2"/>
    <s v="002"/>
    <s v="Z1F0008858"/>
    <s v="0567"/>
    <s v="FC"/>
    <s v="00080799-00080945"/>
    <s v=""/>
    <s v=""/>
    <s v=""/>
    <s v=""/>
    <n v="0"/>
    <s v=""/>
    <s v="VENTAS NO CONTRIBUYENTES"/>
    <s v=""/>
    <n v="52091915.758999996"/>
    <n v="0"/>
    <n v="48463624.085000001"/>
    <n v="0"/>
    <s v="-"/>
    <n v="0"/>
    <n v="3127837.65"/>
    <s v="-"/>
    <n v="500454.02399999998"/>
    <n v="0"/>
    <s v="-"/>
    <n v="0"/>
    <n v="0"/>
    <s v="-"/>
    <n v="0"/>
  </r>
  <r>
    <s v="45"/>
    <x v="71"/>
    <x v="0"/>
    <s v="003"/>
    <s v="Z1B8051199"/>
    <s v="1628"/>
    <s v="FC"/>
    <s v="00175434-00175491"/>
    <s v=""/>
    <s v=""/>
    <s v=""/>
    <s v=""/>
    <n v="0"/>
    <s v=""/>
    <s v="VENTAS NO CONTRIBUYENTES"/>
    <s v=""/>
    <n v="83748552.1708"/>
    <n v="0"/>
    <n v="63307472.529999994"/>
    <n v="0"/>
    <s v="-"/>
    <n v="0"/>
    <n v="17621620.380000003"/>
    <s v="-"/>
    <n v="2819459.2608000003"/>
    <n v="0"/>
    <s v="-"/>
    <n v="0"/>
    <n v="0"/>
    <s v="-"/>
    <n v="0"/>
  </r>
  <r>
    <s v="46"/>
    <x v="71"/>
    <x v="2"/>
    <s v="003"/>
    <s v="Z1F0002472"/>
    <s v="0135"/>
    <s v="FC"/>
    <s v="00022259-00022374"/>
    <m/>
    <m/>
    <m/>
    <m/>
    <n v="0"/>
    <m/>
    <s v="VENTAS NO CONTRIBUYENTES"/>
    <m/>
    <n v="33264707"/>
    <n v="0"/>
    <n v="33160800"/>
    <n v="0"/>
    <m/>
    <n v="0"/>
    <n v="89575"/>
    <m/>
    <n v="14332"/>
    <m/>
    <m/>
    <m/>
    <m/>
    <m/>
    <m/>
  </r>
  <r>
    <s v="47"/>
    <x v="71"/>
    <x v="2"/>
    <s v="003"/>
    <s v="Z1F0008965"/>
    <s v="0562"/>
    <s v="FC"/>
    <s v="00079635-00079750"/>
    <s v=""/>
    <s v=""/>
    <s v=""/>
    <s v=""/>
    <n v="0"/>
    <s v=""/>
    <s v="VENTAS NO CONTRIBUYENTES"/>
    <s v=""/>
    <n v="38896891.865400009"/>
    <n v="0"/>
    <n v="36505208.86500001"/>
    <n v="0"/>
    <s v="-"/>
    <n v="0"/>
    <n v="2061795.69"/>
    <s v="-"/>
    <n v="329887.31040000002"/>
    <n v="0"/>
    <s v="-"/>
    <n v="0"/>
    <n v="0"/>
    <s v="-"/>
    <n v="0"/>
  </r>
  <r>
    <s v="48"/>
    <x v="71"/>
    <x v="1"/>
    <s v="003"/>
    <s v="Z1F0017848"/>
    <s v="0120"/>
    <s v="FC"/>
    <s v="003004960-003005014"/>
    <s v=""/>
    <s v=""/>
    <s v=""/>
    <s v=""/>
    <n v="0"/>
    <s v=""/>
    <s v="VENTAS NO CONTRIBUYENTES"/>
    <s v=""/>
    <n v="95455893.856050014"/>
    <n v="0"/>
    <n v="62568188.540050015"/>
    <n v="0"/>
    <s v="-"/>
    <n v="0"/>
    <n v="28351470.099999994"/>
    <s v="16"/>
    <n v="4536235.2159999991"/>
    <n v="0"/>
    <s v="-"/>
    <n v="0"/>
    <n v="0"/>
    <s v="-"/>
    <n v="0"/>
  </r>
  <r>
    <s v="49"/>
    <x v="71"/>
    <x v="1"/>
    <s v="004"/>
    <s v="Z1F0017963"/>
    <s v="0118"/>
    <s v="FC"/>
    <s v="00002321"/>
    <m/>
    <m/>
    <m/>
    <m/>
    <m/>
    <m/>
    <s v="CAJA SIN ACTIVIDAD"/>
    <m/>
    <n v="0"/>
    <n v="0"/>
    <n v="0"/>
    <n v="0"/>
    <m/>
    <m/>
    <n v="0"/>
    <m/>
    <n v="0"/>
    <n v="0"/>
    <m/>
    <n v="0"/>
    <n v="0"/>
    <m/>
    <n v="0"/>
  </r>
  <r>
    <s v="50"/>
    <x v="71"/>
    <x v="0"/>
    <s v="004"/>
    <s v="Z1B8050937"/>
    <s v="1466"/>
    <s v="FC"/>
    <s v="00145427-00145482"/>
    <s v=""/>
    <s v=""/>
    <s v=""/>
    <s v=""/>
    <n v="0"/>
    <s v=""/>
    <s v="VENTAS NO CONTRIBUYENTES"/>
    <s v=""/>
    <n v="90896740.846799985"/>
    <n v="0"/>
    <n v="79396461.429999977"/>
    <n v="0"/>
    <s v="-"/>
    <n v="0"/>
    <n v="9914033.9799999986"/>
    <s v="-"/>
    <n v="1586245.4367999998"/>
    <n v="0"/>
    <n v="0"/>
    <n v="0"/>
    <n v="0"/>
    <n v="0"/>
    <n v="0"/>
  </r>
  <r>
    <s v="51"/>
    <x v="71"/>
    <x v="1"/>
    <s v="005"/>
    <s v="Z1F0017998"/>
    <s v="0114"/>
    <s v="FC"/>
    <s v="00003113"/>
    <m/>
    <m/>
    <m/>
    <m/>
    <n v="0"/>
    <m/>
    <s v="CAJA SIN ACTIVIDAD"/>
    <m/>
    <n v="0"/>
    <n v="0"/>
    <n v="0"/>
    <n v="0"/>
    <n v="0"/>
    <n v="0"/>
    <n v="0"/>
    <n v="0"/>
    <n v="0"/>
    <n v="0"/>
    <n v="0"/>
    <n v="0"/>
    <n v="0"/>
    <n v="0"/>
    <n v="0"/>
  </r>
  <r>
    <s v="52"/>
    <x v="71"/>
    <x v="0"/>
    <s v="005"/>
    <s v="Z1B8050363"/>
    <s v="1619"/>
    <s v="FC"/>
    <s v="00155616-00155629"/>
    <s v=""/>
    <s v=""/>
    <s v=""/>
    <s v=""/>
    <n v="0"/>
    <s v=""/>
    <s v="VENTAS NO CONTRIBUYENTES"/>
    <s v=""/>
    <n v="32447388.085299999"/>
    <n v="0"/>
    <n v="23558001.172499999"/>
    <n v="0"/>
    <s v="-"/>
    <n v="0"/>
    <n v="7663264.5800000001"/>
    <s v="-"/>
    <n v="1226122.3328"/>
    <n v="0"/>
    <s v="-"/>
    <n v="0"/>
    <n v="0"/>
    <s v="-"/>
    <n v="0"/>
  </r>
  <r>
    <s v="53"/>
    <x v="71"/>
    <x v="0"/>
    <s v="006"/>
    <s v="Z1B8044815"/>
    <s v="1527"/>
    <s v="FC"/>
    <s v="00135741-00135804"/>
    <s v=""/>
    <s v=""/>
    <s v=""/>
    <s v=""/>
    <n v="0"/>
    <s v=""/>
    <s v="VENTAS NO CONTRIBUYENTES"/>
    <s v=""/>
    <n v="82733615.221199974"/>
    <n v="0"/>
    <n v="61980520.299999975"/>
    <n v="0"/>
    <s v="-"/>
    <n v="0"/>
    <n v="17890599.07"/>
    <s v="-"/>
    <n v="2862495.8511999999"/>
    <n v="0"/>
    <s v="-"/>
    <n v="0"/>
    <n v="0"/>
    <s v="-"/>
    <n v="0"/>
  </r>
  <r>
    <s v="54"/>
    <x v="71"/>
    <x v="1"/>
    <s v="006"/>
    <s v="Z1F0017787"/>
    <s v="0094"/>
    <s v="FC"/>
    <s v="006000296-006000317"/>
    <s v=""/>
    <s v=""/>
    <s v=""/>
    <s v=""/>
    <n v="0"/>
    <s v=""/>
    <s v="VENTAS NO CONTRIBUYENTES"/>
    <s v=""/>
    <n v="45320673.711599998"/>
    <n v="0"/>
    <n v="26212413.121200003"/>
    <n v="0"/>
    <s v="-"/>
    <n v="0"/>
    <n v="16472638.439999999"/>
    <s v="16"/>
    <n v="2635622.1504000002"/>
    <n v="0"/>
    <n v="0"/>
    <n v="0"/>
    <n v="0"/>
    <n v="0"/>
    <n v="0"/>
  </r>
  <r>
    <s v="55"/>
    <x v="71"/>
    <x v="0"/>
    <s v="007"/>
    <s v="Z1B8050013"/>
    <s v="1585"/>
    <s v="FC"/>
    <s v="00163033-00163066"/>
    <s v=""/>
    <s v=""/>
    <s v=""/>
    <s v=""/>
    <n v="0"/>
    <s v=""/>
    <s v="VENTAS NO CONTRIBUYENTES"/>
    <s v=""/>
    <n v="66649519.846400008"/>
    <n v="0"/>
    <n v="56048423.930000007"/>
    <n v="0"/>
    <s v="-"/>
    <n v="0"/>
    <n v="9138875.7899999991"/>
    <s v="-"/>
    <n v="1462220.1264"/>
    <n v="0"/>
    <s v="-"/>
    <n v="0"/>
    <n v="0"/>
    <s v="-"/>
    <n v="0"/>
  </r>
  <r>
    <s v="56"/>
    <x v="71"/>
    <x v="0"/>
    <s v="008"/>
    <s v="Z1B8050003"/>
    <s v="1541"/>
    <s v="FC"/>
    <s v="00162573-00162612"/>
    <s v=""/>
    <s v=""/>
    <s v=""/>
    <s v=""/>
    <n v="0"/>
    <s v=""/>
    <s v="VENTAS NO CONTRIBUYENTES"/>
    <s v=""/>
    <n v="75125246.869300008"/>
    <n v="0"/>
    <n v="53870197.142499998"/>
    <n v="0"/>
    <s v="-"/>
    <n v="0"/>
    <n v="18323318.73"/>
    <s v="-"/>
    <n v="2931730.9968000003"/>
    <n v="0"/>
    <s v="-"/>
    <n v="0"/>
    <n v="0"/>
    <s v="-"/>
    <n v="0"/>
  </r>
  <r>
    <s v="57"/>
    <x v="71"/>
    <x v="0"/>
    <s v="009"/>
    <s v="Z1B8014458"/>
    <s v="1538"/>
    <s v="FC"/>
    <s v="00168717-00168738"/>
    <s v=""/>
    <s v=""/>
    <s v=""/>
    <s v=""/>
    <n v="0"/>
    <s v=""/>
    <s v="VENTAS NO CONTRIBUYENTES"/>
    <s v=""/>
    <n v="17375466.4329"/>
    <n v="0"/>
    <n v="14649488.832500001"/>
    <n v="0"/>
    <s v="-"/>
    <n v="0"/>
    <n v="2349980.69"/>
    <s v="-"/>
    <n v="375996.91039999999"/>
    <n v="0"/>
    <s v="-"/>
    <n v="0"/>
    <n v="0"/>
    <s v="-"/>
    <n v="0"/>
  </r>
  <r>
    <s v="58"/>
    <x v="71"/>
    <x v="0"/>
    <s v="009"/>
    <s v="Z1B8014458"/>
    <s v="1538"/>
    <s v="FC"/>
    <s v="00168739"/>
    <s v=""/>
    <s v=""/>
    <s v=""/>
    <s v=""/>
    <n v="0"/>
    <s v=""/>
    <s v="LUNCHERIA RESTAURANT LA ABUELA MARIA C. A."/>
    <s v="J-308432229"/>
    <n v="7980210"/>
    <n v="0"/>
    <n v="7980210"/>
    <n v="0"/>
    <s v="-"/>
    <n v="0"/>
    <n v="0"/>
    <s v="-"/>
    <n v="0"/>
    <n v="0"/>
    <s v="-"/>
    <n v="0"/>
    <n v="0"/>
    <s v="-"/>
    <n v="0"/>
  </r>
  <r>
    <s v="59"/>
    <x v="71"/>
    <x v="0"/>
    <s v="009"/>
    <s v="Z1B8014458"/>
    <s v="1538"/>
    <s v="FC"/>
    <s v="00168740-00168747"/>
    <s v=""/>
    <s v=""/>
    <s v=""/>
    <s v=""/>
    <n v="0"/>
    <s v=""/>
    <s v="VENTAS NO CONTRIBUYENTES"/>
    <s v=""/>
    <n v="11199984.964999998"/>
    <n v="0"/>
    <n v="6197339.964999998"/>
    <n v="0"/>
    <s v="-"/>
    <n v="0"/>
    <n v="4312625"/>
    <s v="-"/>
    <n v="690020"/>
    <n v="0"/>
    <s v="-"/>
    <n v="0"/>
    <n v="0"/>
    <s v="-"/>
    <n v="0"/>
  </r>
  <r>
    <s v="60"/>
    <x v="71"/>
    <x v="0"/>
    <s v="009"/>
    <s v="Z1B8014458"/>
    <s v="1538"/>
    <s v="NC"/>
    <s v=""/>
    <s v="00000112"/>
    <s v=""/>
    <s v="00168720"/>
    <s v="16/6/2020"/>
    <n v="1278260"/>
    <s v="VEN"/>
    <s v="GRECIA CHAPARRO"/>
    <s v="V12809892"/>
    <n v="-535500"/>
    <n v="0"/>
    <n v="-535500"/>
    <n v="0"/>
    <s v="-"/>
    <n v="0"/>
    <n v="0"/>
    <s v="-"/>
    <n v="0"/>
    <n v="0"/>
    <s v="-"/>
    <n v="0"/>
    <n v="0"/>
    <s v="-"/>
    <n v="0"/>
  </r>
  <r>
    <s v="61"/>
    <x v="71"/>
    <x v="0"/>
    <s v="010"/>
    <s v="Z1F0000341"/>
    <s v="1060"/>
    <s v="FC"/>
    <s v="00068320"/>
    <s v=""/>
    <s v=""/>
    <s v=""/>
    <s v=""/>
    <n v="0"/>
    <s v=""/>
    <s v="FERNANDEZ NORBERTO"/>
    <s v="V19387806 "/>
    <n v="389760"/>
    <n v="0"/>
    <n v="0"/>
    <n v="0"/>
    <s v="-"/>
    <n v="0"/>
    <n v="336000"/>
    <s v="16"/>
    <n v="53760"/>
    <n v="0"/>
    <s v="-"/>
    <n v="0"/>
    <n v="0"/>
    <s v="-"/>
    <n v="0"/>
  </r>
  <r>
    <s v="62"/>
    <x v="71"/>
    <x v="0"/>
    <s v="010"/>
    <s v="Z1F0000341"/>
    <s v="1060"/>
    <s v="FC"/>
    <s v="00068321"/>
    <s v=""/>
    <s v=""/>
    <s v=""/>
    <s v=""/>
    <n v="0"/>
    <s v=""/>
    <s v="GRUPO CORPORATIVO MANUBER C.A"/>
    <s v="J-40982131-5"/>
    <n v="721182"/>
    <n v="0"/>
    <n v="253470"/>
    <n v="403200"/>
    <s v="16"/>
    <n v="64512"/>
    <n v="0"/>
    <s v="-"/>
    <n v="0"/>
    <n v="0"/>
    <s v="-"/>
    <n v="0"/>
    <n v="0"/>
    <s v="-"/>
    <n v="0"/>
  </r>
  <r>
    <s v="63"/>
    <x v="71"/>
    <x v="0"/>
    <s v="010"/>
    <s v="Z1F0000341"/>
    <s v="1060"/>
    <s v="FC"/>
    <s v="00068322-00068347"/>
    <s v=""/>
    <s v=""/>
    <s v=""/>
    <s v=""/>
    <n v="0"/>
    <s v=""/>
    <s v="VENTAS NO CONTRIBUYENTES"/>
    <s v=""/>
    <n v="76290447.3495"/>
    <n v="0"/>
    <n v="54441202.44749999"/>
    <n v="0"/>
    <s v="-"/>
    <n v="0"/>
    <n v="18835555.949999999"/>
    <s v="-"/>
    <n v="3013688.952"/>
    <n v="0"/>
    <s v="-"/>
    <n v="0"/>
    <n v="0"/>
    <s v="-"/>
    <n v="0"/>
  </r>
  <r>
    <s v="64"/>
    <x v="71"/>
    <x v="0"/>
    <s v="011"/>
    <s v="Z1F0004616"/>
    <s v="0441"/>
    <s v="FC"/>
    <s v="00064681-00064785"/>
    <s v=""/>
    <s v=""/>
    <s v=""/>
    <s v=""/>
    <n v="0"/>
    <s v=""/>
    <s v="VENTAS NO CONTRIBUYENTES"/>
    <s v=""/>
    <n v="40397215.962499999"/>
    <n v="0"/>
    <n v="35992927.962499999"/>
    <n v="0"/>
    <s v="-"/>
    <n v="0"/>
    <n v="3796800"/>
    <s v="-"/>
    <n v="607488"/>
    <n v="0"/>
    <s v="-"/>
    <n v="0"/>
    <n v="0"/>
    <s v="-"/>
    <n v="0"/>
  </r>
  <r>
    <s v="65"/>
    <x v="71"/>
    <x v="0"/>
    <s v="012"/>
    <s v="Z1B8038506"/>
    <s v="1385"/>
    <s v="FC"/>
    <s v="00069868-00069872"/>
    <s v=""/>
    <s v=""/>
    <s v=""/>
    <s v=""/>
    <n v="0"/>
    <s v=""/>
    <s v="VENTAS NO CONTRIBUYENTES"/>
    <s v=""/>
    <n v="3764888.4"/>
    <n v="0"/>
    <n v="1628760"/>
    <n v="0"/>
    <s v="-"/>
    <n v="0"/>
    <n v="1841490"/>
    <s v="16"/>
    <n v="294638.40000000002"/>
    <n v="0"/>
    <s v="-"/>
    <n v="0"/>
    <n v="0"/>
    <s v="-"/>
    <n v="0"/>
  </r>
  <r>
    <s v="66"/>
    <x v="71"/>
    <x v="0"/>
    <s v="013"/>
    <s v="Z1B8050578"/>
    <s v="1350"/>
    <s v="FC"/>
    <s v="00130441-00130478"/>
    <s v=""/>
    <s v=""/>
    <s v=""/>
    <s v=""/>
    <n v="0"/>
    <s v=""/>
    <s v="VENTAS NO CONTRIBUYENTES"/>
    <s v=""/>
    <n v="19100210.594999995"/>
    <n v="0"/>
    <n v="17683920.194999997"/>
    <n v="0"/>
    <s v="-"/>
    <n v="0"/>
    <n v="1220940"/>
    <s v="-"/>
    <n v="195350.39999999999"/>
    <n v="0"/>
    <s v="-"/>
    <n v="0"/>
    <n v="0"/>
    <s v="-"/>
    <n v="0"/>
  </r>
  <r>
    <s v="67"/>
    <x v="71"/>
    <x v="0"/>
    <s v="014"/>
    <s v="Z1F0000338"/>
    <s v="1230"/>
    <s v="FC"/>
    <s v="00048137-00048151"/>
    <s v=""/>
    <s v=""/>
    <s v=""/>
    <s v=""/>
    <n v="0"/>
    <s v=""/>
    <s v="VENTAS NO CONTRIBUYENTES"/>
    <s v=""/>
    <n v="8691251.3195999991"/>
    <n v="0"/>
    <n v="7323171.3199999984"/>
    <n v="0"/>
    <s v="-"/>
    <n v="0"/>
    <n v="1179379.31"/>
    <s v="16"/>
    <n v="188700.68960000001"/>
    <n v="0"/>
    <s v="-"/>
    <n v="0"/>
    <n v="0"/>
    <s v="-"/>
    <n v="0"/>
  </r>
  <r>
    <s v="68"/>
    <x v="71"/>
    <x v="0"/>
    <s v="015"/>
    <s v="Z1B8050356"/>
    <s v="1363"/>
    <s v="FC"/>
    <s v="00083715-00083719"/>
    <s v=""/>
    <s v=""/>
    <s v=""/>
    <s v=""/>
    <n v="0"/>
    <s v=""/>
    <s v="VENTAS NO CONTRIBUYENTES"/>
    <s v=""/>
    <n v="32955027.859499998"/>
    <n v="0"/>
    <n v="22060482.2075"/>
    <n v="0"/>
    <s v="-"/>
    <n v="0"/>
    <n v="9391849.6999999993"/>
    <s v="-"/>
    <n v="1502695.9519999998"/>
    <n v="0"/>
    <s v="-"/>
    <n v="0"/>
    <n v="0"/>
    <s v="-"/>
    <n v="0"/>
  </r>
  <r>
    <s v="69"/>
    <x v="72"/>
    <x v="1"/>
    <s v="001"/>
    <s v="Z1F0017854"/>
    <s v="0121"/>
    <s v="FC"/>
    <s v="001006136-001006163"/>
    <s v=""/>
    <s v=""/>
    <s v=""/>
    <s v=""/>
    <n v="0"/>
    <s v=""/>
    <s v="VENTAS NO CONTRIBUYENTES"/>
    <s v=""/>
    <n v="28336377.640600003"/>
    <n v="0"/>
    <n v="18066772.175000004"/>
    <n v="0"/>
    <s v="-"/>
    <n v="0"/>
    <n v="8853108.1600000001"/>
    <s v="-"/>
    <n v="1416497.3056000001"/>
    <n v="0"/>
    <s v="-"/>
    <n v="0"/>
    <n v="0"/>
    <s v="-"/>
    <n v="0"/>
  </r>
  <r>
    <s v="70"/>
    <x v="72"/>
    <x v="1"/>
    <s v="001"/>
    <s v="Z1F0017854"/>
    <s v="0121"/>
    <s v="FC"/>
    <s v="001006164"/>
    <s v=""/>
    <s v=""/>
    <s v=""/>
    <s v=""/>
    <n v="0"/>
    <s v=""/>
    <s v="INV. CHEFQUISITO C.A"/>
    <s v="J405372699"/>
    <n v="6248828.5268000001"/>
    <n v="0"/>
    <n v="3616736.93"/>
    <n v="2269044.48"/>
    <s v="16"/>
    <n v="363047.11680000002"/>
    <n v="0"/>
    <s v="-"/>
    <n v="0"/>
    <n v="0"/>
    <s v="-"/>
    <n v="0"/>
    <n v="0"/>
    <s v="-"/>
    <n v="0"/>
  </r>
  <r>
    <s v="71"/>
    <x v="72"/>
    <x v="1"/>
    <s v="001"/>
    <s v="Z1F0017854"/>
    <s v="0121"/>
    <s v="FC"/>
    <s v="001006165-001006193"/>
    <s v=""/>
    <s v=""/>
    <s v=""/>
    <s v=""/>
    <n v="0"/>
    <s v=""/>
    <s v="VENTAS NO CONTRIBUYENTES"/>
    <s v=""/>
    <n v="25101088.899800003"/>
    <n v="0"/>
    <n v="12932132.645"/>
    <n v="0"/>
    <s v="-"/>
    <n v="0"/>
    <n v="10490479.530000001"/>
    <s v="16"/>
    <n v="1678476.7248000002"/>
    <n v="0"/>
    <s v="-"/>
    <n v="0"/>
    <n v="0"/>
    <s v="-"/>
    <n v="0"/>
  </r>
  <r>
    <s v="72"/>
    <x v="72"/>
    <x v="1"/>
    <s v="001"/>
    <s v="Z1F0017854"/>
    <s v="0121"/>
    <s v="FC"/>
    <s v="001006194"/>
    <s v=""/>
    <s v=""/>
    <s v=""/>
    <s v=""/>
    <n v="0"/>
    <s v=""/>
    <s v="FUNDAVIGEA"/>
    <s v="J298180811"/>
    <n v="1073428.0044"/>
    <n v="0"/>
    <n v="191100"/>
    <n v="760627.59"/>
    <s v="16"/>
    <n v="121700.41439999999"/>
    <n v="0"/>
    <s v="-"/>
    <n v="0"/>
    <n v="0"/>
    <s v="-"/>
    <n v="0"/>
    <n v="0"/>
    <s v="-"/>
    <n v="0"/>
  </r>
  <r>
    <s v="73"/>
    <x v="72"/>
    <x v="1"/>
    <s v="001"/>
    <s v="Z1F0017854"/>
    <s v="0121"/>
    <s v="FC"/>
    <s v="001006195-001006197"/>
    <s v=""/>
    <s v=""/>
    <s v=""/>
    <s v=""/>
    <n v="0"/>
    <s v=""/>
    <s v="VENTAS NO CONTRIBUYENTES"/>
    <s v=""/>
    <n v="15344137.85"/>
    <n v="0"/>
    <n v="13091812.25"/>
    <n v="0"/>
    <s v="-"/>
    <n v="0"/>
    <n v="1941660"/>
    <s v="16"/>
    <n v="310665.60000000003"/>
    <n v="0"/>
    <s v="-"/>
    <n v="0"/>
    <n v="0"/>
    <s v="-"/>
    <n v="0"/>
  </r>
  <r>
    <s v="74"/>
    <x v="72"/>
    <x v="0"/>
    <s v="001"/>
    <s v="Z1F0000700"/>
    <s v="1207"/>
    <s v="FC"/>
    <s v="00098377-00098420"/>
    <s v=""/>
    <s v=""/>
    <s v=""/>
    <s v=""/>
    <n v="0"/>
    <s v=""/>
    <s v="VENTAS NO CONTRIBUYENTES"/>
    <s v=""/>
    <n v="65760530.767400004"/>
    <n v="0"/>
    <n v="53638637.905000001"/>
    <n v="0"/>
    <s v="-"/>
    <n v="0"/>
    <n v="10449907.640000001"/>
    <s v="-"/>
    <n v="1671985.2224000001"/>
    <n v="0"/>
    <s v="-"/>
    <n v="0"/>
    <n v="0"/>
    <s v="-"/>
    <n v="0"/>
  </r>
  <r>
    <s v="75"/>
    <x v="72"/>
    <x v="0"/>
    <s v="002"/>
    <s v="Z1B8050149"/>
    <s v="1470"/>
    <s v="FC"/>
    <s v="00190423-00190461"/>
    <s v=""/>
    <s v=""/>
    <s v=""/>
    <s v=""/>
    <n v="0"/>
    <s v=""/>
    <s v="INV. CHEFQUISITO C.A"/>
    <s v="J405372699"/>
    <n v="14255753.529999999"/>
    <n v="0"/>
    <n v="14255753.529999999"/>
    <n v="0"/>
    <s v="16"/>
    <n v="0"/>
    <m/>
    <s v="-"/>
    <n v="0"/>
    <n v="0"/>
    <s v="-"/>
    <n v="0"/>
    <n v="0"/>
    <s v="-"/>
    <n v="0"/>
  </r>
  <r>
    <s v="76"/>
    <x v="72"/>
    <x v="1"/>
    <s v="002"/>
    <s v="Z1F0017966"/>
    <s v="0122"/>
    <s v="FC"/>
    <s v="00002353"/>
    <m/>
    <m/>
    <m/>
    <m/>
    <n v="0"/>
    <m/>
    <s v="CAJA SIN ACTIVIDAD"/>
    <m/>
    <n v="0"/>
    <n v="0"/>
    <n v="0"/>
    <n v="0"/>
    <n v="0"/>
    <n v="0"/>
    <n v="0"/>
    <n v="0"/>
    <n v="0"/>
    <n v="0"/>
    <m/>
    <n v="0"/>
    <n v="0"/>
    <m/>
    <n v="0"/>
  </r>
  <r>
    <s v="77"/>
    <x v="72"/>
    <x v="0"/>
    <s v="002"/>
    <s v="Z1B8050002"/>
    <s v="1542"/>
    <s v="FC"/>
    <s v="00153474-00153501"/>
    <s v=""/>
    <s v=""/>
    <s v=""/>
    <s v=""/>
    <n v="0"/>
    <s v=""/>
    <s v="VENTAS NO CONTRIBUYENTES"/>
    <s v=""/>
    <n v="48570117.645800002"/>
    <n v="0"/>
    <n v="33657307.134999998"/>
    <n v="0"/>
    <s v="-"/>
    <n v="0"/>
    <n v="12855871.130000001"/>
    <s v="-"/>
    <n v="2056939.3808000002"/>
    <n v="0"/>
    <s v="-"/>
    <n v="0"/>
    <n v="0"/>
    <s v="-"/>
    <n v="0"/>
  </r>
  <r>
    <s v="78"/>
    <x v="72"/>
    <x v="2"/>
    <s v="002"/>
    <s v="Z1F0008858"/>
    <s v="0568"/>
    <s v="FC"/>
    <s v="00080946-00080964"/>
    <s v=""/>
    <s v=""/>
    <s v=""/>
    <s v=""/>
    <n v="0"/>
    <s v=""/>
    <s v="VENTAS NO CONTRIBUYENTES"/>
    <s v=""/>
    <n v="5983892.3400000008"/>
    <n v="0"/>
    <n v="5050904.3400000008"/>
    <n v="0"/>
    <s v="-"/>
    <n v="0"/>
    <n v="804300"/>
    <s v="-"/>
    <n v="128688"/>
    <n v="0"/>
    <s v="-"/>
    <n v="0"/>
    <n v="0"/>
    <s v="-"/>
    <n v="0"/>
  </r>
  <r>
    <s v="79"/>
    <x v="72"/>
    <x v="2"/>
    <s v="002"/>
    <s v="Z1F0008858"/>
    <s v="0568"/>
    <s v="FC"/>
    <s v="00080965"/>
    <s v=""/>
    <s v=""/>
    <s v=""/>
    <s v=""/>
    <n v="0"/>
    <s v=""/>
    <s v="PPFAR.C.A"/>
    <s v="J-29405191-0"/>
    <n v="329800"/>
    <n v="0"/>
    <n v="329800"/>
    <n v="0"/>
    <s v="-"/>
    <n v="0"/>
    <n v="0"/>
    <s v="-"/>
    <n v="0"/>
    <n v="0"/>
    <s v="-"/>
    <n v="0"/>
    <n v="0"/>
    <s v="-"/>
    <n v="0"/>
  </r>
  <r>
    <s v="80"/>
    <x v="72"/>
    <x v="2"/>
    <s v="002"/>
    <s v="Z1F0008858"/>
    <s v="0568"/>
    <s v="FC"/>
    <s v="00080966-00081046"/>
    <s v=""/>
    <s v=""/>
    <s v=""/>
    <s v=""/>
    <n v="0"/>
    <s v=""/>
    <s v="VENTAS NO CONTRIBUYENTES"/>
    <s v=""/>
    <n v="30559101.782399986"/>
    <n v="0"/>
    <n v="28205301.829999987"/>
    <n v="0"/>
    <s v="-"/>
    <n v="0"/>
    <n v="2029137.8900000001"/>
    <s v="-"/>
    <n v="324662.06240000005"/>
    <n v="0"/>
    <s v="-"/>
    <n v="0"/>
    <n v="0"/>
    <s v="-"/>
    <n v="0"/>
  </r>
  <r>
    <s v="81"/>
    <x v="72"/>
    <x v="0"/>
    <s v="003"/>
    <s v="Z1B8051199"/>
    <s v="1629"/>
    <s v="FC"/>
    <s v="00175492-00175522"/>
    <s v=""/>
    <s v=""/>
    <s v=""/>
    <s v=""/>
    <n v="0"/>
    <s v=""/>
    <s v="VENTAS NO CONTRIBUYENTES"/>
    <s v=""/>
    <n v="44505433.798700012"/>
    <n v="0"/>
    <n v="35209197.406300008"/>
    <n v="0"/>
    <s v="-"/>
    <n v="0"/>
    <n v="8013996.8900000006"/>
    <s v="16"/>
    <n v="1282239.5024000001"/>
    <n v="0"/>
    <s v="-"/>
    <n v="0"/>
    <n v="0"/>
    <s v="-"/>
    <n v="0"/>
  </r>
  <r>
    <s v="82"/>
    <x v="72"/>
    <x v="2"/>
    <s v="003"/>
    <s v="Z1F0002472"/>
    <s v="0136"/>
    <s v="FC"/>
    <s v="00022375-00022553"/>
    <m/>
    <m/>
    <m/>
    <m/>
    <n v="0"/>
    <m/>
    <s v="VENTAS NO CONTRIBUYENTES"/>
    <m/>
    <n v="74308951"/>
    <n v="0"/>
    <n v="74048995"/>
    <n v="0"/>
    <m/>
    <n v="0"/>
    <n v="224100"/>
    <m/>
    <n v="35856"/>
    <m/>
    <m/>
    <m/>
    <m/>
    <m/>
    <m/>
  </r>
  <r>
    <s v="83"/>
    <x v="72"/>
    <x v="2"/>
    <s v="003"/>
    <s v="Z1F0008965"/>
    <s v="0563"/>
    <s v="FC"/>
    <s v="00079751-00079877"/>
    <s v=""/>
    <s v=""/>
    <s v=""/>
    <s v=""/>
    <n v="0"/>
    <s v=""/>
    <s v="VENTAS NO CONTRIBUYENTES"/>
    <s v=""/>
    <n v="48634193.195599988"/>
    <n v="0"/>
    <n v="44573529.489999995"/>
    <n v="0"/>
    <s v="-"/>
    <n v="0"/>
    <n v="3500572.16"/>
    <s v="16"/>
    <n v="560091.54560000007"/>
    <n v="0"/>
    <s v="-"/>
    <n v="0"/>
    <n v="0"/>
    <s v="-"/>
    <n v="0"/>
  </r>
  <r>
    <s v="84"/>
    <x v="72"/>
    <x v="1"/>
    <s v="003"/>
    <s v="Z1F0017848"/>
    <s v="0121"/>
    <s v="FC"/>
    <s v="003005015-003005057"/>
    <s v=""/>
    <s v=""/>
    <s v=""/>
    <s v=""/>
    <n v="0"/>
    <s v=""/>
    <s v="VENTAS NO CONTRIBUYENTES"/>
    <s v=""/>
    <n v="50794089.403599992"/>
    <n v="0"/>
    <n v="31686880.805599995"/>
    <n v="0"/>
    <s v="-"/>
    <n v="0"/>
    <n v="16471731.549999999"/>
    <s v="-"/>
    <n v="2635477.048"/>
    <n v="0"/>
    <s v="-"/>
    <n v="0"/>
    <n v="0"/>
    <s v="-"/>
    <n v="0"/>
  </r>
  <r>
    <s v="85"/>
    <x v="72"/>
    <x v="1"/>
    <s v="004"/>
    <s v="Z1F0017963"/>
    <s v="0119"/>
    <s v="FC"/>
    <s v="00002321"/>
    <m/>
    <m/>
    <m/>
    <m/>
    <m/>
    <m/>
    <s v="CAJA SIN ACTIVIDAD"/>
    <m/>
    <n v="0"/>
    <n v="0"/>
    <n v="0"/>
    <n v="0"/>
    <m/>
    <m/>
    <n v="0"/>
    <m/>
    <n v="0"/>
    <n v="0"/>
    <m/>
    <n v="0"/>
    <n v="0"/>
    <m/>
    <n v="0"/>
  </r>
  <r>
    <s v="86"/>
    <x v="72"/>
    <x v="0"/>
    <s v="004"/>
    <s v="Z1B8050937"/>
    <s v="1467"/>
    <s v="FC"/>
    <s v="00145483-00145517"/>
    <s v=""/>
    <s v=""/>
    <s v=""/>
    <s v=""/>
    <n v="0"/>
    <s v=""/>
    <s v="VENTAS NO CONTRIBUYENTES"/>
    <s v=""/>
    <n v="55058408.352499999"/>
    <n v="0"/>
    <n v="48613288.272500001"/>
    <n v="0"/>
    <s v="-"/>
    <n v="0"/>
    <n v="5556138"/>
    <s v="-"/>
    <n v="888982.08000000007"/>
    <n v="0"/>
    <s v="-"/>
    <n v="0"/>
    <n v="0"/>
    <s v="-"/>
    <n v="0"/>
  </r>
  <r>
    <s v="87"/>
    <x v="72"/>
    <x v="1"/>
    <s v="005"/>
    <s v="Z1F0017998"/>
    <s v="0115"/>
    <s v="FC"/>
    <s v="00003113"/>
    <m/>
    <m/>
    <m/>
    <m/>
    <n v="0"/>
    <m/>
    <s v="CAJA SIN ACTIVIDAD"/>
    <m/>
    <n v="0"/>
    <n v="0"/>
    <n v="0"/>
    <n v="0"/>
    <n v="0"/>
    <n v="0"/>
    <n v="0"/>
    <n v="0"/>
    <n v="0"/>
    <n v="0"/>
    <n v="0"/>
    <n v="0"/>
    <n v="0"/>
    <n v="0"/>
    <n v="0"/>
  </r>
  <r>
    <s v="88"/>
    <x v="72"/>
    <x v="0"/>
    <s v="005"/>
    <s v="Z1B8050363"/>
    <s v="1620"/>
    <s v="FC"/>
    <s v="00155630-00155654"/>
    <s v=""/>
    <s v=""/>
    <s v=""/>
    <s v=""/>
    <n v="0"/>
    <s v=""/>
    <s v="VENTAS NO CONTRIBUYENTES"/>
    <s v=""/>
    <n v="31355274.329999998"/>
    <n v="0"/>
    <n v="27400550.129999999"/>
    <n v="0"/>
    <s v="-"/>
    <n v="0"/>
    <n v="3409245"/>
    <s v="16"/>
    <n v="545479.19999999995"/>
    <n v="0"/>
    <s v="-"/>
    <n v="0"/>
    <n v="0"/>
    <s v="-"/>
    <n v="0"/>
  </r>
  <r>
    <s v="89"/>
    <x v="72"/>
    <x v="0"/>
    <s v="006"/>
    <s v="Z1B8044815"/>
    <s v="1528"/>
    <s v="FC"/>
    <s v="00135805-00135864"/>
    <s v=""/>
    <s v=""/>
    <s v=""/>
    <s v=""/>
    <n v="0"/>
    <s v=""/>
    <s v="VENTAS NO CONTRIBUYENTES"/>
    <s v=""/>
    <n v="52523170.673199989"/>
    <n v="0"/>
    <n v="47353288.159999996"/>
    <n v="0"/>
    <s v="-"/>
    <n v="0"/>
    <n v="4456795.2699999996"/>
    <s v="-"/>
    <n v="713087.24319999991"/>
    <n v="0"/>
    <s v="-"/>
    <n v="0"/>
    <n v="0"/>
    <s v="-"/>
    <n v="0"/>
  </r>
  <r>
    <s v="90"/>
    <x v="72"/>
    <x v="1"/>
    <s v="006"/>
    <s v="Z1F0017787"/>
    <s v="0095"/>
    <s v="FC"/>
    <s v="006000318-00600354"/>
    <s v=""/>
    <s v=""/>
    <s v=""/>
    <s v=""/>
    <n v="0"/>
    <s v=""/>
    <s v="VENTAS NO CONTRIBUYENTES"/>
    <s v=""/>
    <n v="58534405.556849986"/>
    <n v="0"/>
    <n v="47773732.65124999"/>
    <n v="0"/>
    <s v="-"/>
    <n v="0"/>
    <n v="9276442.1600000001"/>
    <s v="16"/>
    <n v="1484230.7456"/>
    <n v="0"/>
    <n v="0"/>
    <n v="0"/>
    <n v="0"/>
    <n v="0"/>
    <n v="0"/>
  </r>
  <r>
    <s v="91"/>
    <x v="72"/>
    <x v="0"/>
    <s v="007"/>
    <s v="Z1B8050013"/>
    <s v="1586"/>
    <s v="FC"/>
    <s v="00163067-00163117"/>
    <s v=""/>
    <s v=""/>
    <s v=""/>
    <s v=""/>
    <n v="0"/>
    <s v=""/>
    <s v="VENTAS NO CONTRIBUYENTES"/>
    <s v=""/>
    <n v="102278619.2128"/>
    <n v="0"/>
    <n v="85748367.980000004"/>
    <n v="0"/>
    <s v="-"/>
    <n v="0"/>
    <n v="14250216.58"/>
    <s v="-"/>
    <n v="2280034.6528000003"/>
    <n v="0"/>
    <s v="-"/>
    <n v="0"/>
    <n v="0"/>
    <s v="-"/>
    <n v="0"/>
  </r>
  <r>
    <s v="92"/>
    <x v="72"/>
    <x v="0"/>
    <s v="008"/>
    <s v="Z1B8050003"/>
    <s v="1542"/>
    <s v="FC"/>
    <s v="00162613-00162646"/>
    <s v=""/>
    <s v=""/>
    <s v=""/>
    <s v=""/>
    <n v="0"/>
    <s v=""/>
    <s v="VENTAS NO CONTRIBUYENTES"/>
    <s v=""/>
    <n v="34595748.1954"/>
    <n v="0"/>
    <n v="27132610.154999997"/>
    <n v="0"/>
    <s v="-"/>
    <n v="0"/>
    <n v="6433739.6900000004"/>
    <s v="16"/>
    <n v="1029398.3504000001"/>
    <n v="0"/>
    <s v="-"/>
    <n v="0"/>
    <n v="0"/>
    <s v="-"/>
    <n v="0"/>
  </r>
  <r>
    <s v="93"/>
    <x v="72"/>
    <x v="0"/>
    <s v="008"/>
    <s v="Z1B8050003"/>
    <s v="1542"/>
    <s v="FC"/>
    <s v="00162647"/>
    <s v=""/>
    <s v=""/>
    <s v=""/>
    <s v=""/>
    <n v="0"/>
    <s v=""/>
    <s v="FRIGORIFICO GENESIS AN-CAR, CA"/>
    <s v="J-30282006-5"/>
    <n v="5584860"/>
    <n v="0"/>
    <n v="5584860"/>
    <n v="0"/>
    <s v="-"/>
    <n v="0"/>
    <n v="0"/>
    <s v="-"/>
    <n v="0"/>
    <n v="0"/>
    <s v="-"/>
    <n v="0"/>
    <n v="0"/>
    <s v="-"/>
    <n v="0"/>
  </r>
  <r>
    <s v="94"/>
    <x v="72"/>
    <x v="0"/>
    <s v="008"/>
    <s v="Z1B8050003"/>
    <s v="1542"/>
    <s v="FC"/>
    <s v="00162648"/>
    <s v=""/>
    <s v=""/>
    <s v=""/>
    <s v=""/>
    <n v="0"/>
    <s v=""/>
    <s v="PEREZ JUAN"/>
    <s v="V11114612"/>
    <n v="3024756"/>
    <n v="0"/>
    <n v="2730000"/>
    <n v="0"/>
    <s v="-"/>
    <n v="0"/>
    <n v="254100"/>
    <s v="16"/>
    <n v="40656"/>
    <n v="0"/>
    <s v="-"/>
    <n v="0"/>
    <n v="0"/>
    <s v="-"/>
    <n v="0"/>
  </r>
  <r>
    <s v="95"/>
    <x v="72"/>
    <x v="0"/>
    <s v="008"/>
    <s v="Z1B8050003"/>
    <s v="1542"/>
    <s v="FC"/>
    <s v="00162649"/>
    <s v=""/>
    <s v=""/>
    <s v=""/>
    <s v=""/>
    <n v="0"/>
    <s v=""/>
    <s v="SERVICIO TODO EN CROMADO 2021C,A"/>
    <s v="J-40648330-3 "/>
    <n v="3193127.7714"/>
    <n v="0"/>
    <n v="1085380.1749999998"/>
    <n v="1817023.79"/>
    <s v="16"/>
    <n v="290723.8064"/>
    <n v="0"/>
    <s v="-"/>
    <n v="0"/>
    <n v="0"/>
    <s v="-"/>
    <n v="0"/>
    <n v="0"/>
    <s v="-"/>
    <n v="0"/>
  </r>
  <r>
    <s v="96"/>
    <x v="72"/>
    <x v="0"/>
    <s v="008"/>
    <s v="Z1B8050003"/>
    <s v="1542"/>
    <s v="FC"/>
    <s v="00162650-00162668"/>
    <s v=""/>
    <s v=""/>
    <s v=""/>
    <s v=""/>
    <n v="0"/>
    <s v=""/>
    <s v="VENTAS NO CONTRIBUYENTES"/>
    <s v=""/>
    <n v="37426255.798"/>
    <n v="0"/>
    <n v="28654135.280400001"/>
    <n v="0"/>
    <s v="-"/>
    <n v="0"/>
    <n v="7562172.8599999994"/>
    <s v="-"/>
    <n v="1209947.6576"/>
    <n v="0"/>
    <s v="-"/>
    <n v="0"/>
    <n v="0"/>
    <s v="-"/>
    <n v="0"/>
  </r>
  <r>
    <s v="97"/>
    <x v="72"/>
    <x v="0"/>
    <s v="009"/>
    <s v="Z1B8014458"/>
    <s v="1539"/>
    <s v="FC"/>
    <s v="00168748"/>
    <s v=""/>
    <s v=""/>
    <s v=""/>
    <s v=""/>
    <n v="0"/>
    <s v=""/>
    <s v="YORMAR LEDEZMA"/>
    <s v="V14851384 "/>
    <n v="489900"/>
    <n v="0"/>
    <n v="489900"/>
    <n v="0"/>
    <s v="-"/>
    <n v="0"/>
    <n v="0"/>
    <s v="-"/>
    <n v="0"/>
    <n v="0"/>
    <s v="-"/>
    <n v="0"/>
    <n v="0"/>
    <s v="-"/>
    <n v="0"/>
  </r>
  <r>
    <s v="98"/>
    <x v="72"/>
    <x v="0"/>
    <s v="009"/>
    <s v="Z1B8014458"/>
    <s v="1539"/>
    <s v="FC"/>
    <s v="00168749"/>
    <s v=""/>
    <s v=""/>
    <s v=""/>
    <s v=""/>
    <n v="0"/>
    <s v=""/>
    <s v="SERVICIOS TODO EN CROMSDO 2021,CA"/>
    <s v="J-406483303 "/>
    <n v="4074364.56"/>
    <n v="0"/>
    <n v="2612611.73"/>
    <n v="1260131.75"/>
    <s v="16"/>
    <n v="201621.08"/>
    <n v="0"/>
    <s v="-"/>
    <n v="0"/>
    <n v="0"/>
    <s v="-"/>
    <n v="0"/>
    <n v="0"/>
    <s v="-"/>
    <n v="0"/>
  </r>
  <r>
    <s v="99"/>
    <x v="72"/>
    <x v="0"/>
    <s v="009"/>
    <s v="Z1B8014458"/>
    <s v="1539"/>
    <s v="FC"/>
    <s v="00168750-00168778"/>
    <s v=""/>
    <s v=""/>
    <s v=""/>
    <s v=""/>
    <n v="0"/>
    <s v=""/>
    <s v="VENTAS NO CONTRIBUYENTES"/>
    <s v=""/>
    <n v="32029831.631499998"/>
    <n v="0"/>
    <n v="28399346.397500001"/>
    <n v="0"/>
    <s v="-"/>
    <n v="0"/>
    <n v="3129728.65"/>
    <s v="-"/>
    <n v="500756.58399999997"/>
    <n v="0"/>
    <s v="-"/>
    <n v="0"/>
    <n v="0"/>
    <s v="-"/>
    <n v="0"/>
  </r>
  <r>
    <s v="100"/>
    <x v="72"/>
    <x v="0"/>
    <s v="010"/>
    <s v="Z1F0000341"/>
    <s v="1061"/>
    <s v="FC"/>
    <s v="00068348-00068398"/>
    <s v=""/>
    <s v=""/>
    <s v=""/>
    <s v=""/>
    <n v="0"/>
    <s v=""/>
    <s v="VENTAS NO CONTRIBUYENTES"/>
    <s v=""/>
    <n v="50405781.099800006"/>
    <n v="0"/>
    <n v="38282605.985000007"/>
    <n v="0"/>
    <s v="-"/>
    <n v="0"/>
    <n v="10451013.029999999"/>
    <s v="16"/>
    <n v="1672162.0847999998"/>
    <n v="0"/>
    <s v="-"/>
    <n v="0"/>
    <n v="0"/>
    <s v="-"/>
    <n v="0"/>
  </r>
  <r>
    <s v="101"/>
    <x v="72"/>
    <x v="0"/>
    <s v="011"/>
    <s v="Z1F0004616"/>
    <s v="0442"/>
    <s v="FC"/>
    <s v="00064786-00064898"/>
    <s v=""/>
    <s v=""/>
    <s v=""/>
    <s v=""/>
    <n v="0"/>
    <s v=""/>
    <s v="VENTAS NO CONTRIBUYENTES"/>
    <s v=""/>
    <n v="45714881.614000015"/>
    <n v="0"/>
    <n v="42447605.140000015"/>
    <n v="0"/>
    <s v="-"/>
    <n v="0"/>
    <n v="2816617.65"/>
    <s v="-"/>
    <n v="450658.82400000002"/>
    <n v="0"/>
    <s v="-"/>
    <n v="0"/>
    <n v="0"/>
    <s v="-"/>
    <n v="0"/>
  </r>
  <r>
    <s v="102"/>
    <x v="72"/>
    <x v="0"/>
    <s v="012"/>
    <s v="Z1B8038506"/>
    <s v="1386"/>
    <s v="FC"/>
    <s v="00069873-00069875"/>
    <s v=""/>
    <s v=""/>
    <s v=""/>
    <s v=""/>
    <n v="0"/>
    <s v=""/>
    <s v="VENTAS NO CONTRIBUYENTES"/>
    <s v=""/>
    <n v="729624"/>
    <n v="0"/>
    <n v="159600"/>
    <n v="0"/>
    <s v="-"/>
    <n v="0"/>
    <n v="491400"/>
    <s v="16"/>
    <n v="78624"/>
    <n v="0"/>
    <s v="-"/>
    <n v="0"/>
    <n v="0"/>
    <s v="-"/>
    <n v="0"/>
  </r>
  <r>
    <s v="103"/>
    <x v="72"/>
    <x v="0"/>
    <s v="013"/>
    <s v="Z1B8050578"/>
    <s v="1351"/>
    <s v="FC"/>
    <s v="00130479-00130497"/>
    <s v=""/>
    <s v=""/>
    <s v=""/>
    <s v=""/>
    <n v="0"/>
    <s v=""/>
    <s v="VENTAS NO CONTRIBUYENTES"/>
    <s v=""/>
    <n v="10737473.140000001"/>
    <n v="0"/>
    <n v="10260017.140000001"/>
    <n v="0"/>
    <s v="-"/>
    <n v="0"/>
    <n v="411600"/>
    <s v="16"/>
    <n v="65856"/>
    <n v="0"/>
    <s v="-"/>
    <n v="0"/>
    <n v="0"/>
    <s v="-"/>
    <n v="0"/>
  </r>
  <r>
    <s v="104"/>
    <x v="72"/>
    <x v="0"/>
    <s v="014"/>
    <s v="Z1F0000338"/>
    <s v="1231"/>
    <s v="FC"/>
    <s v="00048152"/>
    <s v=""/>
    <s v=""/>
    <s v=""/>
    <s v=""/>
    <n v="0"/>
    <s v=""/>
    <s v="NAYELI SALAS"/>
    <s v="V11044512"/>
    <n v="963614.43440000003"/>
    <n v="0"/>
    <n v="370384.82"/>
    <n v="0"/>
    <s v="-"/>
    <n v="0"/>
    <n v="511404.84"/>
    <s v="16"/>
    <n v="81824.774400000009"/>
    <n v="0"/>
    <s v="-"/>
    <n v="0"/>
    <n v="0"/>
    <s v="-"/>
    <n v="0"/>
  </r>
  <r>
    <s v="105"/>
    <x v="72"/>
    <x v="0"/>
    <s v="015"/>
    <s v="Z1B8050356"/>
    <s v="1364"/>
    <s v="FC"/>
    <s v="00083720-00083732"/>
    <s v=""/>
    <s v=""/>
    <s v=""/>
    <s v=""/>
    <n v="0"/>
    <s v=""/>
    <s v="VENTAS NO CONTRIBUYENTES"/>
    <s v=""/>
    <n v="31792304.482000001"/>
    <n v="0"/>
    <n v="25224511.560000002"/>
    <n v="0"/>
    <s v="-"/>
    <n v="0"/>
    <n v="5661890.4500000002"/>
    <s v="16"/>
    <n v="905902.47200000007"/>
    <n v="0"/>
    <s v="-"/>
    <n v="0"/>
    <n v="0"/>
    <s v="-"/>
    <n v="0"/>
  </r>
  <r>
    <s v="106"/>
    <x v="73"/>
    <x v="1"/>
    <s v="001"/>
    <s v="Z1F0017854"/>
    <s v="0122"/>
    <s v="FC"/>
    <s v="001006198-001006230"/>
    <s v=""/>
    <s v=""/>
    <s v=""/>
    <s v=""/>
    <n v="0"/>
    <s v=""/>
    <s v="VENTAS NO CONTRIBUYENTES"/>
    <s v=""/>
    <n v="39240820.809499994"/>
    <n v="0"/>
    <n v="21736865.147499997"/>
    <n v="0"/>
    <s v="-"/>
    <n v="0"/>
    <n v="15089616.949999999"/>
    <s v="16"/>
    <n v="2414338.7119999998"/>
    <n v="0"/>
    <s v="-"/>
    <n v="0"/>
    <n v="0"/>
    <s v="-"/>
    <n v="0"/>
  </r>
  <r>
    <s v="107"/>
    <x v="73"/>
    <x v="1"/>
    <s v="001"/>
    <s v="Z1F0017854"/>
    <s v="0122"/>
    <s v="FC"/>
    <s v="001006231"/>
    <s v=""/>
    <s v=""/>
    <s v=""/>
    <s v=""/>
    <n v="0"/>
    <s v=""/>
    <s v="LUNA MARKET C.A"/>
    <s v="J412298798"/>
    <n v="501800"/>
    <n v="0"/>
    <n v="380000"/>
    <n v="105000"/>
    <s v="16"/>
    <n v="16800"/>
    <n v="0"/>
    <s v="-"/>
    <n v="0"/>
    <n v="0"/>
    <s v="-"/>
    <n v="0"/>
    <n v="0"/>
    <s v="-"/>
    <n v="0"/>
  </r>
  <r>
    <s v="108"/>
    <x v="73"/>
    <x v="1"/>
    <s v="001"/>
    <s v="Z1F0017854"/>
    <s v="0122"/>
    <s v="FC"/>
    <s v="001006232-001006260"/>
    <s v=""/>
    <s v=""/>
    <s v=""/>
    <s v=""/>
    <n v="0"/>
    <s v=""/>
    <s v="VENTAS NO CONTRIBUYENTES"/>
    <s v=""/>
    <n v="41826865.111299999"/>
    <n v="0"/>
    <n v="30206721.502499998"/>
    <n v="0"/>
    <s v="-"/>
    <n v="0"/>
    <n v="10017365.180000002"/>
    <s v="-"/>
    <n v="1602778.4288000003"/>
    <n v="0"/>
    <s v="-"/>
    <n v="0"/>
    <n v="0"/>
    <s v="-"/>
    <n v="0"/>
  </r>
  <r>
    <s v="109"/>
    <x v="73"/>
    <x v="0"/>
    <s v="001"/>
    <s v="Z1F0000700"/>
    <s v="1208"/>
    <s v="FC"/>
    <s v="00098421-00098480"/>
    <s v=""/>
    <s v=""/>
    <s v=""/>
    <s v=""/>
    <n v="0"/>
    <s v=""/>
    <s v="VENTAS NO CONTRIBUYENTES"/>
    <s v=""/>
    <n v="59946343.701399982"/>
    <n v="0"/>
    <n v="50862232.274999984"/>
    <n v="0"/>
    <s v="-"/>
    <n v="0"/>
    <n v="7831130.540000001"/>
    <s v="16"/>
    <n v="1252980.8864000002"/>
    <n v="0"/>
    <s v="-"/>
    <n v="0"/>
    <n v="0"/>
    <s v="-"/>
    <n v="0"/>
  </r>
  <r>
    <s v="110"/>
    <x v="73"/>
    <x v="0"/>
    <s v="002"/>
    <s v="Z1B8050149"/>
    <s v="1471"/>
    <s v="FC"/>
    <s v="00190462-00190504"/>
    <s v=""/>
    <s v=""/>
    <s v=""/>
    <s v=""/>
    <n v="0"/>
    <s v=""/>
    <s v="LUNA MARKET C.A"/>
    <s v="J412298798"/>
    <n v="16581184.18"/>
    <n v="0"/>
    <n v="16581184.18"/>
    <n v="0"/>
    <s v="16"/>
    <n v="0"/>
    <m/>
    <s v="-"/>
    <n v="0"/>
    <n v="0"/>
    <s v="-"/>
    <n v="0"/>
    <n v="0"/>
    <s v="-"/>
    <n v="0"/>
  </r>
  <r>
    <s v="111"/>
    <x v="73"/>
    <x v="1"/>
    <s v="002"/>
    <s v="Z1F0017966"/>
    <s v="0123"/>
    <s v="FC"/>
    <s v="00002353"/>
    <m/>
    <m/>
    <m/>
    <m/>
    <n v="0"/>
    <m/>
    <s v="CAJA SIN ACTIVIDAD"/>
    <m/>
    <n v="0"/>
    <n v="0"/>
    <n v="0"/>
    <n v="0"/>
    <n v="0"/>
    <n v="0"/>
    <n v="0"/>
    <n v="0"/>
    <n v="0"/>
    <n v="0"/>
    <m/>
    <n v="0"/>
    <n v="0"/>
    <m/>
    <n v="0"/>
  </r>
  <r>
    <s v="112"/>
    <x v="73"/>
    <x v="0"/>
    <s v="002"/>
    <s v="Z1B8050002"/>
    <s v="1543"/>
    <s v="FC"/>
    <s v="00153502-00153529"/>
    <s v=""/>
    <s v=""/>
    <s v=""/>
    <s v=""/>
    <n v="0"/>
    <s v=""/>
    <s v="VENTAS NO CONTRIBUYENTES"/>
    <s v=""/>
    <n v="46772055.260800004"/>
    <n v="0"/>
    <n v="38237927.767200001"/>
    <n v="0"/>
    <s v="-"/>
    <n v="0"/>
    <n v="7357006.46"/>
    <s v="-"/>
    <n v="1177121.0336"/>
    <n v="0"/>
    <s v="-"/>
    <n v="0"/>
    <n v="0"/>
    <s v="-"/>
    <n v="0"/>
  </r>
  <r>
    <s v="113"/>
    <x v="73"/>
    <x v="2"/>
    <s v="002"/>
    <s v="Z1F0008858"/>
    <s v="0569"/>
    <s v="FC"/>
    <s v="00081047-00081153"/>
    <s v=""/>
    <s v=""/>
    <s v=""/>
    <s v=""/>
    <n v="0"/>
    <s v=""/>
    <s v="VENTAS NO CONTRIBUYENTES"/>
    <s v=""/>
    <n v="37255508.927499995"/>
    <n v="0"/>
    <n v="33837800.927499995"/>
    <n v="0"/>
    <s v="-"/>
    <n v="0"/>
    <n v="2946300"/>
    <s v="-"/>
    <n v="471408"/>
    <n v="0"/>
    <s v="-"/>
    <n v="0"/>
    <n v="0"/>
    <s v="-"/>
    <n v="0"/>
  </r>
  <r>
    <s v="114"/>
    <x v="73"/>
    <x v="0"/>
    <s v="003"/>
    <s v="Z1B8051199"/>
    <s v="1630"/>
    <s v="FC"/>
    <s v="00175523-00175564"/>
    <s v=""/>
    <s v=""/>
    <s v=""/>
    <s v=""/>
    <n v="0"/>
    <s v=""/>
    <s v="VENTAS NO CONTRIBUYENTES"/>
    <s v=""/>
    <n v="29162988.701200005"/>
    <n v="0"/>
    <n v="24829451.630000003"/>
    <n v="0"/>
    <s v="-"/>
    <n v="0"/>
    <n v="3735807.82"/>
    <s v="-"/>
    <n v="597729.25119999994"/>
    <n v="0"/>
    <s v="-"/>
    <n v="0"/>
    <n v="0"/>
    <s v="-"/>
    <n v="0"/>
  </r>
  <r>
    <s v="115"/>
    <x v="73"/>
    <x v="2"/>
    <s v="003"/>
    <s v="Z1F0002472"/>
    <s v="0137"/>
    <s v="FC"/>
    <s v="00022554-00022791"/>
    <m/>
    <m/>
    <m/>
    <m/>
    <n v="0"/>
    <m/>
    <s v="VENTAS NO CONTRIBUYENTES"/>
    <m/>
    <n v="88934833"/>
    <n v="0"/>
    <n v="88359995"/>
    <n v="0"/>
    <m/>
    <n v="0"/>
    <n v="495550"/>
    <m/>
    <n v="79288"/>
    <m/>
    <m/>
    <m/>
    <m/>
    <m/>
    <m/>
  </r>
  <r>
    <s v="116"/>
    <x v="73"/>
    <x v="2"/>
    <s v="003"/>
    <s v="Z1F0008965"/>
    <s v="0564"/>
    <s v="FC"/>
    <s v="00079878-00079969"/>
    <s v=""/>
    <s v=""/>
    <s v=""/>
    <s v=""/>
    <n v="0"/>
    <s v=""/>
    <s v="VENTAS NO CONTRIBUYENTES"/>
    <s v=""/>
    <n v="33727156.954999991"/>
    <n v="0"/>
    <n v="32051676.154999994"/>
    <n v="0"/>
    <s v="-"/>
    <n v="0"/>
    <n v="1444380"/>
    <s v="-"/>
    <n v="231100.80000000002"/>
    <n v="0"/>
    <s v="-"/>
    <n v="0"/>
    <n v="0"/>
    <s v="-"/>
    <n v="0"/>
  </r>
  <r>
    <s v="117"/>
    <x v="73"/>
    <x v="1"/>
    <s v="003"/>
    <s v="Z1F0017848"/>
    <s v="0122"/>
    <s v="FC"/>
    <s v="003005058-003005113"/>
    <s v=""/>
    <s v=""/>
    <s v=""/>
    <s v=""/>
    <n v="0"/>
    <s v=""/>
    <s v="VENTAS NO CONTRIBUYENTES"/>
    <s v=""/>
    <n v="81588823.370200008"/>
    <n v="0"/>
    <n v="58151956.497400016"/>
    <n v="0"/>
    <s v="-"/>
    <n v="0"/>
    <n v="20204195.580000002"/>
    <s v="-"/>
    <n v="3232671.2928000004"/>
    <n v="0"/>
    <s v="-"/>
    <n v="0"/>
    <n v="0"/>
    <s v="-"/>
    <n v="0"/>
  </r>
  <r>
    <s v="118"/>
    <x v="73"/>
    <x v="1"/>
    <s v="004"/>
    <s v="Z1F0017963"/>
    <s v="0120"/>
    <s v="FC"/>
    <s v="004002322-004002352"/>
    <s v=""/>
    <s v=""/>
    <s v=""/>
    <s v=""/>
    <n v="0"/>
    <s v=""/>
    <s v="VENTAS NO CONTRIBUYENTES"/>
    <s v=""/>
    <n v="51106254.931500003"/>
    <n v="0"/>
    <n v="33296695.877500005"/>
    <n v="0"/>
    <s v="-"/>
    <n v="0"/>
    <n v="15353068.15"/>
    <s v="-"/>
    <n v="2456490.9040000001"/>
    <n v="0"/>
    <s v="-"/>
    <n v="0"/>
    <n v="0"/>
    <s v="-"/>
    <n v="0"/>
  </r>
  <r>
    <s v="119"/>
    <x v="73"/>
    <x v="0"/>
    <s v="004"/>
    <s v="Z1B8050937"/>
    <s v="1468"/>
    <s v="FC"/>
    <s v="00145518-00145570"/>
    <s v=""/>
    <s v=""/>
    <s v=""/>
    <s v=""/>
    <n v="0"/>
    <s v=""/>
    <s v="VENTAS NO CONTRIBUYENTES"/>
    <s v=""/>
    <n v="79409290.332199976"/>
    <n v="0"/>
    <n v="62628530.939799979"/>
    <n v="0"/>
    <s v="-"/>
    <n v="0"/>
    <n v="14466171.889999999"/>
    <s v="-"/>
    <n v="2314587.5023999996"/>
    <n v="0"/>
    <n v="0"/>
    <n v="0"/>
    <n v="0"/>
    <n v="0"/>
    <n v="0"/>
  </r>
  <r>
    <s v="120"/>
    <x v="73"/>
    <x v="1"/>
    <s v="005"/>
    <s v="Z1F0017998"/>
    <s v="0116"/>
    <s v="FC"/>
    <s v="00003113"/>
    <m/>
    <m/>
    <m/>
    <m/>
    <n v="0"/>
    <m/>
    <s v="CAJA SIN ACTIVIDAD"/>
    <m/>
    <n v="0"/>
    <n v="0"/>
    <n v="0"/>
    <n v="0"/>
    <n v="0"/>
    <n v="0"/>
    <n v="0"/>
    <n v="0"/>
    <n v="0"/>
    <n v="0"/>
    <n v="0"/>
    <n v="0"/>
    <n v="0"/>
    <n v="0"/>
    <n v="0"/>
  </r>
  <r>
    <s v="121"/>
    <x v="73"/>
    <x v="0"/>
    <s v="005"/>
    <s v="Z1B8050363"/>
    <s v="1621"/>
    <s v="FC"/>
    <s v="00155655-00155692"/>
    <s v=""/>
    <s v=""/>
    <s v=""/>
    <s v=""/>
    <n v="0"/>
    <s v=""/>
    <s v="VENTAS NO CONTRIBUYENTES"/>
    <s v=""/>
    <n v="44496220.389299996"/>
    <n v="0"/>
    <n v="37757838.9925"/>
    <n v="0"/>
    <s v="-"/>
    <n v="0"/>
    <n v="5808949.4799999995"/>
    <s v="-"/>
    <n v="929431.91679999989"/>
    <n v="0"/>
    <n v="0"/>
    <n v="0"/>
    <n v="0"/>
    <n v="0"/>
    <n v="0"/>
  </r>
  <r>
    <s v="122"/>
    <x v="73"/>
    <x v="0"/>
    <s v="006"/>
    <s v="Z1B8044815"/>
    <s v="1529"/>
    <s v="FC"/>
    <s v="00135865-00135885"/>
    <s v=""/>
    <s v=""/>
    <s v=""/>
    <s v=""/>
    <n v="0"/>
    <s v=""/>
    <s v="VENTAS NO CONTRIBUYENTES"/>
    <s v=""/>
    <n v="48314448.071400002"/>
    <n v="0"/>
    <n v="38575614.317000002"/>
    <n v="0"/>
    <s v="-"/>
    <n v="0"/>
    <n v="8395546.3399999999"/>
    <s v="16"/>
    <n v="1343287.4143999999"/>
    <n v="0"/>
    <n v="0"/>
    <n v="0"/>
    <n v="0"/>
    <n v="0"/>
    <n v="0"/>
  </r>
  <r>
    <s v="123"/>
    <x v="73"/>
    <x v="0"/>
    <s v="006"/>
    <s v="Z1B8044815"/>
    <s v="1529"/>
    <s v="FC"/>
    <s v="00135886"/>
    <s v=""/>
    <s v=""/>
    <s v=""/>
    <s v=""/>
    <n v="0"/>
    <s v=""/>
    <s v="VENTAS NO CONTRIBUYENTES"/>
    <s v="V115508895"/>
    <n v="1844174.48"/>
    <n v="0"/>
    <n v="1844174.48"/>
    <n v="0"/>
    <s v="16"/>
    <n v="0"/>
    <n v="0"/>
    <s v="-"/>
    <n v="0"/>
    <n v="0"/>
    <n v="0"/>
    <n v="0"/>
    <n v="0"/>
    <n v="0"/>
    <n v="0"/>
  </r>
  <r>
    <s v="124"/>
    <x v="73"/>
    <x v="0"/>
    <s v="006"/>
    <s v="Z1B8044815"/>
    <s v="1529"/>
    <s v="FC"/>
    <s v="00135887-00135917"/>
    <s v=""/>
    <s v=""/>
    <s v=""/>
    <s v=""/>
    <n v="0"/>
    <s v=""/>
    <s v="VENTAS NO CONTRIBUYENTES"/>
    <s v=""/>
    <n v="43997098.664099999"/>
    <n v="0"/>
    <n v="36805937.332500003"/>
    <n v="0"/>
    <s v="-"/>
    <n v="0"/>
    <n v="6199277.0099999998"/>
    <s v="-"/>
    <n v="991884.32160000002"/>
    <n v="0"/>
    <n v="0"/>
    <n v="0"/>
    <n v="0"/>
    <n v="0"/>
    <n v="0"/>
  </r>
  <r>
    <s v="125"/>
    <x v="73"/>
    <x v="1"/>
    <s v="006"/>
    <s v="Z1F0017787"/>
    <s v="0096"/>
    <s v="FC"/>
    <s v="006000355"/>
    <s v=""/>
    <s v=""/>
    <s v=""/>
    <s v=""/>
    <n v="0"/>
    <s v=""/>
    <s v="PABLO FELICIO"/>
    <s v="V19378241"/>
    <n v="8500"/>
    <n v="0"/>
    <n v="8500"/>
    <n v="0"/>
    <s v="-"/>
    <n v="0"/>
    <n v="0"/>
    <s v="-"/>
    <n v="0"/>
    <n v="0"/>
    <n v="0"/>
    <n v="0"/>
    <n v="0"/>
    <n v="0"/>
    <n v="0"/>
  </r>
  <r>
    <s v="126"/>
    <x v="73"/>
    <x v="1"/>
    <s v="006"/>
    <s v="Z1F0017787"/>
    <s v="0096"/>
    <s v="NC"/>
    <s v=""/>
    <s v="006000060"/>
    <s v=""/>
    <s v="006001020"/>
    <s v="11/5/2018"/>
    <n v="25.37"/>
    <s v="VEN"/>
    <s v="PABLO FELICIO"/>
    <s v="V19378241"/>
    <n v="-8500"/>
    <n v="0"/>
    <n v="-8500"/>
    <n v="0"/>
    <s v="-"/>
    <n v="0"/>
    <n v="0"/>
    <s v="-"/>
    <n v="0"/>
    <n v="0"/>
    <n v="0"/>
    <n v="0"/>
    <n v="0"/>
    <n v="0"/>
    <n v="0"/>
  </r>
  <r>
    <s v="127"/>
    <x v="73"/>
    <x v="0"/>
    <s v="007"/>
    <s v="Z1B8050013"/>
    <s v="1587"/>
    <s v="FC"/>
    <s v="00163118-00163165"/>
    <s v=""/>
    <s v=""/>
    <s v=""/>
    <s v=""/>
    <n v="0"/>
    <s v=""/>
    <s v="VENTAS NO CONTRIBUYENTES"/>
    <s v=""/>
    <n v="58697212.939899996"/>
    <n v="0"/>
    <n v="41916235.096299998"/>
    <n v="0"/>
    <s v="-"/>
    <n v="0"/>
    <n v="14466360.210000001"/>
    <s v="-"/>
    <n v="2314617.6336000003"/>
    <n v="0"/>
    <n v="0"/>
    <n v="0"/>
    <n v="0"/>
    <n v="0"/>
    <n v="0"/>
  </r>
  <r>
    <s v="128"/>
    <x v="73"/>
    <x v="0"/>
    <s v="007"/>
    <s v="Z1B8050013"/>
    <s v="1587"/>
    <s v="FC"/>
    <s v=""/>
    <s v="00000166"/>
    <s v=""/>
    <s v="00163093"/>
    <s v="17/6/2020"/>
    <n v="2094362.89"/>
    <s v="VEN"/>
    <s v="VENTAS NO CONTRIBUYENTES"/>
    <s v="V10817722"/>
    <n v="-320006.26"/>
    <n v="0"/>
    <n v="-320006.26"/>
    <n v="0"/>
    <s v="-"/>
    <n v="0"/>
    <n v="0"/>
    <s v="-"/>
    <n v="0"/>
    <n v="0"/>
    <n v="0"/>
    <n v="0"/>
    <n v="0"/>
    <n v="0"/>
    <n v="0"/>
  </r>
  <r>
    <s v="129"/>
    <x v="73"/>
    <x v="0"/>
    <s v="008"/>
    <s v="Z1B8050003"/>
    <s v="1543"/>
    <s v="FC"/>
    <s v="00162669-00162682"/>
    <s v=""/>
    <s v=""/>
    <s v=""/>
    <s v=""/>
    <n v="0"/>
    <s v=""/>
    <s v="VENTAS NO CONTRIBUYENTES"/>
    <s v=""/>
    <n v="18320135.263799999"/>
    <n v="0"/>
    <n v="15675069.995000001"/>
    <n v="0"/>
    <s v="-"/>
    <n v="0"/>
    <n v="2280228.6799999997"/>
    <s v="-"/>
    <n v="364836.58879999997"/>
    <n v="0"/>
    <n v="0"/>
    <n v="0"/>
    <n v="0"/>
    <n v="0"/>
    <n v="0"/>
  </r>
  <r>
    <s v="130"/>
    <x v="73"/>
    <x v="0"/>
    <s v="009"/>
    <s v="Z1B8014458"/>
    <s v="1540"/>
    <s v="FC"/>
    <s v="00168779-00168812"/>
    <s v=""/>
    <s v=""/>
    <s v=""/>
    <s v=""/>
    <n v="0"/>
    <s v=""/>
    <s v="VENTAS NO CONTRIBUYENTES"/>
    <s v=""/>
    <n v="45517422.79240001"/>
    <n v="0"/>
    <n v="31376843.050400004"/>
    <n v="0"/>
    <s v="-"/>
    <n v="0"/>
    <n v="12190154.950000001"/>
    <s v="16"/>
    <n v="1950424.7920000001"/>
    <n v="0"/>
    <n v="0"/>
    <n v="0"/>
    <n v="0"/>
    <n v="0"/>
    <n v="0"/>
  </r>
  <r>
    <s v="131"/>
    <x v="73"/>
    <x v="0"/>
    <s v="010"/>
    <s v="Z1F0000341"/>
    <s v="1062"/>
    <s v="FC"/>
    <s v="00068399-00068411"/>
    <s v=""/>
    <s v=""/>
    <s v=""/>
    <s v=""/>
    <n v="0"/>
    <s v=""/>
    <s v="VENTAS NO CONTRIBUYENTES"/>
    <s v=""/>
    <n v="15314030.879500002"/>
    <n v="0"/>
    <n v="13147940.897500003"/>
    <n v="0"/>
    <s v="-"/>
    <n v="0"/>
    <n v="1867318.95"/>
    <s v="-"/>
    <n v="298771.03200000001"/>
    <n v="0"/>
    <n v="0"/>
    <n v="0"/>
    <n v="0"/>
    <n v="0"/>
    <n v="0"/>
  </r>
  <r>
    <s v="132"/>
    <x v="73"/>
    <x v="0"/>
    <s v="010"/>
    <s v="Z1F0000341"/>
    <s v="1062"/>
    <s v="FC"/>
    <s v="00068412"/>
    <s v=""/>
    <s v=""/>
    <s v=""/>
    <s v=""/>
    <n v="0"/>
    <s v=""/>
    <s v="VENTAS NO CONTRIBUYENTES"/>
    <s v="J-41159974-3"/>
    <n v="195335250"/>
    <n v="0"/>
    <n v="195335250"/>
    <n v="0"/>
    <s v="-"/>
    <n v="0"/>
    <n v="0"/>
    <s v="-"/>
    <n v="0"/>
    <n v="0"/>
    <n v="0"/>
    <n v="0"/>
    <n v="0"/>
    <n v="0"/>
    <n v="0"/>
  </r>
  <r>
    <s v="133"/>
    <x v="73"/>
    <x v="0"/>
    <s v="010"/>
    <s v="Z1F0000341"/>
    <s v="1062"/>
    <s v="FC"/>
    <s v="00068413-00068427"/>
    <s v=""/>
    <s v=""/>
    <s v=""/>
    <s v=""/>
    <n v="0"/>
    <s v=""/>
    <s v="VENTAS NO CONTRIBUYENTES"/>
    <s v=""/>
    <n v="22259363.354999997"/>
    <n v="0"/>
    <n v="13390078.174999997"/>
    <n v="0"/>
    <s v="-"/>
    <n v="0"/>
    <n v="7645935.5"/>
    <s v="-"/>
    <n v="1223349.68"/>
    <n v="0"/>
    <n v="0"/>
    <n v="0"/>
    <n v="0"/>
    <n v="0"/>
    <n v="0"/>
  </r>
  <r>
    <s v="134"/>
    <x v="73"/>
    <x v="0"/>
    <s v="011"/>
    <s v="Z1F0004616"/>
    <s v="0443"/>
    <s v="FC"/>
    <s v="00064899-00065008"/>
    <s v=""/>
    <s v=""/>
    <s v=""/>
    <s v=""/>
    <n v="0"/>
    <s v=""/>
    <s v="VENTAS NO CONTRIBUYENTES"/>
    <s v=""/>
    <n v="45115281.613699995"/>
    <n v="0"/>
    <n v="38003501.042499997"/>
    <n v="0"/>
    <s v="-"/>
    <n v="0"/>
    <n v="6130845.3200000003"/>
    <s v="-"/>
    <n v="980935.25120000006"/>
    <n v="0"/>
    <s v="-"/>
    <n v="0"/>
    <n v="0"/>
    <s v="-"/>
    <n v="0"/>
  </r>
  <r>
    <s v="135"/>
    <x v="73"/>
    <x v="0"/>
    <s v="012"/>
    <s v="Z1B8038506"/>
    <s v="1387"/>
    <s v="FC"/>
    <s v="00069876-00069883"/>
    <s v=""/>
    <s v=""/>
    <s v=""/>
    <s v=""/>
    <n v="0"/>
    <s v=""/>
    <s v="VENTAS NO CONTRIBUYENTES"/>
    <s v=""/>
    <n v="2783498.2887999997"/>
    <n v="0"/>
    <n v="2686999.9999999995"/>
    <n v="0"/>
    <s v="-"/>
    <n v="0"/>
    <n v="83188.179999999993"/>
    <s v="-"/>
    <n v="13310.1088"/>
    <n v="0"/>
    <n v="0"/>
    <n v="0"/>
    <n v="0"/>
    <n v="0"/>
    <n v="0"/>
  </r>
  <r>
    <s v="136"/>
    <x v="73"/>
    <x v="0"/>
    <s v="013"/>
    <s v="Z1B8050578"/>
    <s v="1352"/>
    <s v="FC"/>
    <s v="00130498-00130540"/>
    <s v=""/>
    <s v=""/>
    <s v=""/>
    <s v=""/>
    <n v="0"/>
    <s v=""/>
    <s v="VENTAS NO CONTRIBUYENTES"/>
    <s v=""/>
    <n v="16098214.380000001"/>
    <n v="0"/>
    <n v="13254184.380000001"/>
    <n v="0"/>
    <s v="-"/>
    <n v="0"/>
    <n v="2451750"/>
    <s v="-"/>
    <n v="392280"/>
    <n v="0"/>
    <s v="-"/>
    <n v="0"/>
    <n v="0"/>
    <s v="-"/>
    <n v="0"/>
  </r>
  <r>
    <s v="137"/>
    <x v="73"/>
    <x v="0"/>
    <s v="014"/>
    <s v="Z1F0000338"/>
    <s v="1232"/>
    <s v="FC"/>
    <s v="00048153"/>
    <s v=""/>
    <s v=""/>
    <s v=""/>
    <s v=""/>
    <n v="0"/>
    <s v=""/>
    <s v="VENTAS NO CONTRIBUYENTES"/>
    <s v="V19310857"/>
    <n v="43848"/>
    <n v="0"/>
    <n v="0"/>
    <n v="0"/>
    <s v="-"/>
    <n v="0"/>
    <n v="37800"/>
    <s v="16"/>
    <n v="6048"/>
    <n v="0"/>
    <n v="0"/>
    <n v="0"/>
    <n v="0"/>
    <n v="0"/>
    <n v="0"/>
  </r>
  <r>
    <s v="138"/>
    <x v="73"/>
    <x v="0"/>
    <s v="015"/>
    <s v="Z1B8050356"/>
    <s v="1365"/>
    <s v="FC"/>
    <s v="00083733-00083749"/>
    <s v=""/>
    <s v=""/>
    <s v=""/>
    <s v=""/>
    <n v="0"/>
    <s v=""/>
    <s v="VENTAS NO CONTRIBUYENTES"/>
    <s v=""/>
    <n v="72826826.292099997"/>
    <n v="0"/>
    <n v="51289327.782499999"/>
    <n v="0"/>
    <s v="-"/>
    <n v="0"/>
    <n v="18566809.059999999"/>
    <s v="16"/>
    <n v="2970689.4495999999"/>
    <n v="0"/>
    <n v="0"/>
    <n v="0"/>
    <n v="0"/>
    <n v="0"/>
    <n v="0"/>
  </r>
  <r>
    <s v="139"/>
    <x v="74"/>
    <x v="1"/>
    <s v="001"/>
    <s v="Z1F0017854"/>
    <s v="0123"/>
    <s v="FC"/>
    <s v="001006265-001006331"/>
    <s v=""/>
    <s v=""/>
    <s v=""/>
    <s v=""/>
    <n v="0"/>
    <s v=""/>
    <s v="VENTAS NO CONTRIBUYENTES"/>
    <s v=""/>
    <n v="139636253.1011"/>
    <n v="0"/>
    <n v="102022367.7775"/>
    <n v="0"/>
    <s v="-"/>
    <n v="0"/>
    <n v="32425763.210000001"/>
    <s v="16"/>
    <n v="5188122.1135999998"/>
    <n v="0"/>
    <s v="-"/>
    <n v="0"/>
    <n v="0"/>
    <s v="-"/>
    <n v="0"/>
  </r>
  <r>
    <s v="140"/>
    <x v="74"/>
    <x v="1"/>
    <s v="001"/>
    <s v="Z1F0017854"/>
    <s v="0123"/>
    <s v="NC"/>
    <s v=""/>
    <s v="001000061"/>
    <s v=""/>
    <s v="001006267"/>
    <s v="13/6/2018"/>
    <n v="84.92"/>
    <s v="VEN"/>
    <s v="JAVIER MORGAD0"/>
    <s v="V20800693"/>
    <n v="-1168003.8"/>
    <n v="0"/>
    <n v="-1168003.8"/>
    <n v="0"/>
    <s v="-"/>
    <n v="0"/>
    <n v="0"/>
    <s v="-"/>
    <n v="0"/>
    <n v="0"/>
    <s v="-"/>
    <n v="0"/>
    <n v="0"/>
    <s v="-"/>
    <n v="0"/>
  </r>
  <r>
    <s v="141"/>
    <x v="74"/>
    <x v="1"/>
    <s v="001"/>
    <s v="Z1F0017854"/>
    <s v="0123"/>
    <s v="FC"/>
    <s v="00006263-00006266"/>
    <s v=""/>
    <s v=""/>
    <s v=""/>
    <s v=""/>
    <n v="0"/>
    <s v=""/>
    <s v="VENTAS NO CONTRIBUYENTES"/>
    <s v=""/>
    <n v="3527713.8271999997"/>
    <n v="0"/>
    <n v="1875367"/>
    <n v="0"/>
    <s v="-"/>
    <n v="0"/>
    <n v="1424436.92"/>
    <s v="16"/>
    <n v="227909.90719999999"/>
    <n v="0"/>
    <s v="-"/>
    <n v="0"/>
    <n v="0"/>
    <s v="-"/>
    <n v="0"/>
  </r>
  <r>
    <s v="142"/>
    <x v="74"/>
    <x v="0"/>
    <s v="001"/>
    <s v="Z1F0000700"/>
    <s v="1209"/>
    <s v="FC"/>
    <s v="00098481-00098520"/>
    <s v=""/>
    <s v=""/>
    <s v=""/>
    <s v=""/>
    <n v="0"/>
    <s v=""/>
    <s v="VENTAS NO CONTRIBUYENTES"/>
    <s v=""/>
    <n v="48741144.640800007"/>
    <n v="0"/>
    <n v="37855460.890000001"/>
    <n v="0"/>
    <s v="-"/>
    <n v="0"/>
    <n v="9384210.1300000008"/>
    <s v="-"/>
    <n v="1501473.6208000001"/>
    <n v="0"/>
    <s v="-"/>
    <n v="0"/>
    <n v="0"/>
    <s v="-"/>
    <n v="0"/>
  </r>
  <r>
    <s v="143"/>
    <x v="74"/>
    <x v="0"/>
    <s v="002"/>
    <s v="Z1B8050149"/>
    <s v="1472"/>
    <s v="FC"/>
    <s v="00190505-00190559"/>
    <s v=""/>
    <s v=""/>
    <s v=""/>
    <s v=""/>
    <n v="0"/>
    <s v=""/>
    <s v="VENTAS NO CONTRIBUYENTES"/>
    <s v=""/>
    <n v="29278222.359999999"/>
    <n v="0"/>
    <n v="29278222.359999999"/>
    <n v="0"/>
    <s v="-"/>
    <n v="0"/>
    <m/>
    <s v="16"/>
    <n v="0"/>
    <n v="0"/>
    <s v="-"/>
    <n v="0"/>
    <n v="0"/>
    <s v="-"/>
    <n v="0"/>
  </r>
  <r>
    <s v="144"/>
    <x v="74"/>
    <x v="0"/>
    <s v="002"/>
    <s v="Z1B8050002"/>
    <s v="1544"/>
    <s v="FC"/>
    <s v="00153530-00153557"/>
    <s v=""/>
    <s v=""/>
    <s v=""/>
    <s v=""/>
    <n v="0"/>
    <s v=""/>
    <s v="VENTAS NO CONTRIBUYENTES"/>
    <s v=""/>
    <n v="51809017.760399997"/>
    <n v="0"/>
    <n v="40032770.329999998"/>
    <n v="0"/>
    <s v="-"/>
    <n v="0"/>
    <n v="10151937.439999999"/>
    <s v="-"/>
    <n v="1624309.9904"/>
    <n v="0"/>
    <s v="-"/>
    <n v="0"/>
    <n v="0"/>
    <s v="-"/>
    <n v="0"/>
  </r>
  <r>
    <s v="145"/>
    <x v="74"/>
    <x v="2"/>
    <s v="002"/>
    <s v="Z1F0008858"/>
    <s v="0570"/>
    <s v="FC"/>
    <s v="00081154-00081270"/>
    <s v=""/>
    <s v=""/>
    <s v=""/>
    <s v=""/>
    <n v="0"/>
    <s v=""/>
    <s v="VENTAS NO CONTRIBUYENTES"/>
    <s v=""/>
    <n v="47661318.424199998"/>
    <n v="0"/>
    <n v="44351593.814999998"/>
    <n v="0"/>
    <s v="-"/>
    <n v="0"/>
    <n v="2853210.87"/>
    <s v="-"/>
    <n v="456513.73920000001"/>
    <n v="0"/>
    <s v="-"/>
    <n v="0"/>
    <n v="0"/>
    <s v="-"/>
    <n v="0"/>
  </r>
  <r>
    <s v="146"/>
    <x v="74"/>
    <x v="1"/>
    <s v="002"/>
    <s v="Z1F0017966"/>
    <s v="0124"/>
    <s v="FC"/>
    <s v="00002353"/>
    <m/>
    <m/>
    <m/>
    <m/>
    <n v="0"/>
    <m/>
    <s v="CAJA SIN ACTIVIDAD"/>
    <m/>
    <n v="0"/>
    <n v="0"/>
    <n v="0"/>
    <n v="0"/>
    <n v="0"/>
    <n v="0"/>
    <n v="0"/>
    <n v="0"/>
    <m/>
    <n v="0"/>
    <m/>
    <n v="0"/>
    <n v="0"/>
    <m/>
    <n v="0"/>
  </r>
  <r>
    <s v="147"/>
    <x v="74"/>
    <x v="0"/>
    <s v="003"/>
    <s v="Z1B8051199"/>
    <s v="1631"/>
    <s v="FC"/>
    <s v="00175565-00175629"/>
    <s v=""/>
    <s v=""/>
    <s v=""/>
    <s v=""/>
    <n v="0"/>
    <s v=""/>
    <s v="VENTAS NO CONTRIBUYENTES"/>
    <s v=""/>
    <n v="88425999.538000003"/>
    <n v="0"/>
    <n v="77137931.600000009"/>
    <n v="0"/>
    <s v="-"/>
    <n v="0"/>
    <n v="9731093.0500000007"/>
    <s v="-"/>
    <n v="1556974.888"/>
    <n v="0"/>
    <s v="-"/>
    <n v="0"/>
    <n v="0"/>
    <s v="-"/>
    <n v="0"/>
  </r>
  <r>
    <s v="148"/>
    <x v="74"/>
    <x v="2"/>
    <s v="003"/>
    <s v="Z1F0002472"/>
    <s v="0138"/>
    <s v="FC"/>
    <s v="00022792-0023034"/>
    <m/>
    <m/>
    <m/>
    <m/>
    <n v="0"/>
    <m/>
    <s v="VENTAS NO CONTRIBUYENTES"/>
    <m/>
    <n v="98840240.200000003"/>
    <n v="0"/>
    <n v="98179597"/>
    <n v="0"/>
    <m/>
    <n v="0"/>
    <n v="569520"/>
    <m/>
    <n v="91123.199999999997"/>
    <m/>
    <m/>
    <m/>
    <m/>
    <m/>
    <m/>
  </r>
  <r>
    <s v="149"/>
    <x v="74"/>
    <x v="2"/>
    <s v="003"/>
    <s v="Z1F0008965"/>
    <s v="0565"/>
    <s v="FC"/>
    <s v="00079970-00080109"/>
    <s v=""/>
    <s v=""/>
    <s v=""/>
    <s v=""/>
    <n v="0"/>
    <s v=""/>
    <s v="VENTAS NO CONTRIBUYENTES"/>
    <s v=""/>
    <n v="53639774.737000011"/>
    <n v="0"/>
    <n v="49349671.68500001"/>
    <n v="0"/>
    <s v="-"/>
    <n v="0"/>
    <n v="3698364.7"/>
    <s v="16"/>
    <n v="591738.35200000007"/>
    <n v="0"/>
    <s v="-"/>
    <n v="0"/>
    <n v="0"/>
    <s v="-"/>
    <n v="0"/>
  </r>
  <r>
    <s v="150"/>
    <x v="74"/>
    <x v="1"/>
    <s v="003"/>
    <s v="Z1F0017848"/>
    <s v="0123"/>
    <s v="FC"/>
    <s v="003005114-003005133"/>
    <s v=""/>
    <s v=""/>
    <s v=""/>
    <s v=""/>
    <n v="0"/>
    <s v=""/>
    <s v="VENTAS NO CONTRIBUYENTES"/>
    <s v=""/>
    <n v="41696696.577600002"/>
    <n v="0"/>
    <n v="24797299.090000004"/>
    <n v="0"/>
    <s v="-"/>
    <n v="0"/>
    <n v="14568446.109999999"/>
    <s v="16"/>
    <n v="2330951.3775999998"/>
    <n v="0"/>
    <s v="-"/>
    <n v="0"/>
    <n v="0"/>
    <s v="-"/>
    <n v="0"/>
  </r>
  <r>
    <s v="151"/>
    <x v="74"/>
    <x v="1"/>
    <s v="003"/>
    <s v="Z1F0017848"/>
    <s v="0123"/>
    <s v="FC"/>
    <s v="003005134"/>
    <s v=""/>
    <s v=""/>
    <s v=""/>
    <s v=""/>
    <n v="0"/>
    <s v=""/>
    <s v="EL DUO DE LA CARNE"/>
    <s v="J408492636"/>
    <n v="6606482"/>
    <n v="0"/>
    <n v="773480"/>
    <n v="5028450"/>
    <s v="16"/>
    <n v="804552"/>
    <n v="0"/>
    <s v="-"/>
    <n v="0"/>
    <n v="0"/>
    <s v="-"/>
    <n v="0"/>
    <n v="0"/>
    <s v="-"/>
    <n v="0"/>
  </r>
  <r>
    <s v="152"/>
    <x v="74"/>
    <x v="1"/>
    <s v="003"/>
    <s v="Z1F0017848"/>
    <s v="0123"/>
    <s v="FC"/>
    <s v="003005135"/>
    <s v=""/>
    <s v=""/>
    <s v=""/>
    <s v=""/>
    <n v="0"/>
    <s v=""/>
    <s v="GUSTAVO CUELLO"/>
    <s v="V25579486"/>
    <n v="3387103.6675"/>
    <n v="0"/>
    <n v="2008327.6675"/>
    <n v="0"/>
    <s v="-"/>
    <n v="0"/>
    <n v="1188600"/>
    <s v="16"/>
    <n v="190176"/>
    <n v="0"/>
    <s v="-"/>
    <n v="0"/>
    <n v="0"/>
    <s v="-"/>
    <n v="0"/>
  </r>
  <r>
    <s v="153"/>
    <x v="74"/>
    <x v="1"/>
    <s v="004"/>
    <s v="Z1F0017963"/>
    <s v="0121"/>
    <s v="FC"/>
    <s v="004002352"/>
    <m/>
    <m/>
    <m/>
    <m/>
    <m/>
    <m/>
    <s v="CAJA SIN ACTIVIDAD"/>
    <m/>
    <n v="0"/>
    <n v="0"/>
    <n v="0"/>
    <n v="0"/>
    <s v="0"/>
    <n v="0"/>
    <n v="0"/>
    <s v="0"/>
    <n v="0"/>
    <n v="0"/>
    <s v="0"/>
    <n v="0"/>
    <n v="0"/>
    <s v="0"/>
    <n v="0"/>
  </r>
  <r>
    <s v="154"/>
    <x v="74"/>
    <x v="0"/>
    <s v="004"/>
    <s v="Z1B8050937"/>
    <s v="1469"/>
    <s v="FC"/>
    <s v="00145571-00145636"/>
    <s v=""/>
    <s v=""/>
    <s v=""/>
    <s v=""/>
    <n v="0"/>
    <s v=""/>
    <s v="VENTAS NO CONTRIBUYENTES"/>
    <s v=""/>
    <n v="116079384.5332"/>
    <n v="0"/>
    <n v="93095104.489999995"/>
    <n v="0"/>
    <s v="-"/>
    <n v="0"/>
    <n v="19814034.52"/>
    <s v="-"/>
    <n v="3170245.5232000002"/>
    <n v="0"/>
    <s v="-"/>
    <n v="0"/>
    <n v="0"/>
    <s v="-"/>
    <n v="0"/>
  </r>
  <r>
    <s v="155"/>
    <x v="74"/>
    <x v="1"/>
    <s v="005"/>
    <s v="Z1F0017998"/>
    <s v="0117"/>
    <s v="FC"/>
    <s v="005003116-005003179"/>
    <s v=""/>
    <s v=""/>
    <s v=""/>
    <s v=""/>
    <n v="0"/>
    <s v=""/>
    <s v="VENTAS NO CONTRIBUYENTES"/>
    <s v=""/>
    <n v="105898707.84730001"/>
    <n v="0"/>
    <n v="72032769.972500011"/>
    <n v="0"/>
    <s v="-"/>
    <n v="0"/>
    <n v="29194774.030000001"/>
    <s v="-"/>
    <n v="4671163.8448000001"/>
    <n v="0"/>
    <s v="-"/>
    <n v="0"/>
    <n v="0"/>
    <s v="-"/>
    <n v="0"/>
  </r>
  <r>
    <s v="156"/>
    <x v="74"/>
    <x v="1"/>
    <s v="005"/>
    <s v="Z1F0017998"/>
    <s v="0117"/>
    <s v="FC"/>
    <s v="00003114-00003116"/>
    <s v=""/>
    <s v=""/>
    <s v=""/>
    <s v=""/>
    <n v="0"/>
    <s v=""/>
    <s v="VENTAS NO CONTRIBUYENTES"/>
    <s v=""/>
    <n v="3874014.5958000002"/>
    <n v="0"/>
    <n v="3311885.1150000002"/>
    <n v="0"/>
    <s v="-"/>
    <n v="0"/>
    <n v="484594.38"/>
    <s v="16"/>
    <n v="77535.1008"/>
    <n v="0"/>
    <s v="-"/>
    <n v="0"/>
    <n v="0"/>
    <s v="-"/>
    <n v="0"/>
  </r>
  <r>
    <s v="157"/>
    <x v="74"/>
    <x v="0"/>
    <s v="005"/>
    <s v="Z1B8050363"/>
    <s v="1622"/>
    <s v="FC"/>
    <s v="00155693-00155757"/>
    <s v=""/>
    <s v=""/>
    <s v=""/>
    <s v=""/>
    <n v="0"/>
    <s v=""/>
    <s v="VENTAS NO CONTRIBUYENTES"/>
    <s v=""/>
    <n v="125636867.86320001"/>
    <n v="0"/>
    <n v="78858909.969999999"/>
    <n v="0"/>
    <s v="-"/>
    <n v="0"/>
    <n v="40325825.770000003"/>
    <s v="16"/>
    <n v="6452132.1232000003"/>
    <n v="0"/>
    <s v="-"/>
    <n v="0"/>
    <n v="0"/>
    <s v="-"/>
    <n v="0"/>
  </r>
  <r>
    <s v="158"/>
    <x v="74"/>
    <x v="0"/>
    <s v="006"/>
    <s v="Z1B8044815"/>
    <s v="1530"/>
    <s v="FC"/>
    <s v="00135918-00135959"/>
    <s v=""/>
    <s v=""/>
    <s v=""/>
    <s v=""/>
    <n v="0"/>
    <s v=""/>
    <s v="VENTAS NO CONTRIBUYENTES"/>
    <s v=""/>
    <n v="50905291.401599996"/>
    <n v="0"/>
    <n v="41873747.439999998"/>
    <n v="0"/>
    <s v="-"/>
    <n v="0"/>
    <n v="7785813.7599999998"/>
    <s v="-"/>
    <n v="1245730.2016"/>
    <n v="0"/>
    <s v="-"/>
    <n v="0"/>
    <n v="0"/>
    <s v="-"/>
    <n v="0"/>
  </r>
  <r>
    <s v="159"/>
    <x v="74"/>
    <x v="1"/>
    <s v="006"/>
    <s v="Z1F0017787"/>
    <s v="0097"/>
    <s v="FC"/>
    <s v="006000356-006000390"/>
    <s v=""/>
    <s v=""/>
    <s v=""/>
    <s v=""/>
    <n v="0"/>
    <s v=""/>
    <s v="VENTAS NO CONTRIBUYENTES"/>
    <s v=""/>
    <n v="56577961.194900006"/>
    <n v="0"/>
    <n v="46458620.992500007"/>
    <n v="0"/>
    <s v="-"/>
    <n v="0"/>
    <n v="8723569.1400000006"/>
    <s v="16"/>
    <n v="1395771.0624000002"/>
    <n v="0"/>
    <n v="0"/>
    <n v="0"/>
    <n v="0"/>
    <n v="0"/>
    <n v="0"/>
  </r>
  <r>
    <s v="160"/>
    <x v="74"/>
    <x v="1"/>
    <s v="006"/>
    <s v="Z1F0017787"/>
    <s v="0097"/>
    <s v="FC"/>
    <s v="006000391-006000392"/>
    <s v=""/>
    <s v=""/>
    <s v=""/>
    <s v=""/>
    <n v="0"/>
    <s v=""/>
    <s v="VENTAS NO CONTRIBUYENTES"/>
    <s v=""/>
    <n v="997458.5"/>
    <n v="0"/>
    <n v="997458.5"/>
    <n v="0"/>
    <s v="-"/>
    <n v="0"/>
    <n v="0"/>
    <s v="-"/>
    <n v="0"/>
    <n v="0"/>
    <n v="0"/>
    <n v="0"/>
    <n v="0"/>
    <n v="0"/>
    <n v="0"/>
  </r>
  <r>
    <s v="161"/>
    <x v="74"/>
    <x v="0"/>
    <s v="007"/>
    <s v="Z1B8050013"/>
    <s v="1588"/>
    <s v="FC"/>
    <s v="00163166-00163229"/>
    <s v=""/>
    <s v=""/>
    <s v=""/>
    <s v=""/>
    <n v="0"/>
    <s v=""/>
    <s v="VENTAS NO CONTRIBUYENTES"/>
    <s v=""/>
    <n v="119944970.69639999"/>
    <n v="0"/>
    <n v="96273240.409999996"/>
    <n v="0"/>
    <s v="-"/>
    <n v="0"/>
    <n v="20406664.039999999"/>
    <s v="16"/>
    <n v="3265066.2464000001"/>
    <n v="0"/>
    <s v="-"/>
    <n v="0"/>
    <n v="0"/>
    <s v="-"/>
    <n v="0"/>
  </r>
  <r>
    <s v="162"/>
    <x v="74"/>
    <x v="0"/>
    <s v="008"/>
    <s v="Z1B8050003"/>
    <s v="1544"/>
    <s v="FC"/>
    <s v="00162683-00162743"/>
    <s v=""/>
    <s v=""/>
    <s v=""/>
    <s v=""/>
    <n v="0"/>
    <s v=""/>
    <s v="VENTAS NO CONTRIBUYENTES"/>
    <s v=""/>
    <n v="123040409.4736"/>
    <n v="0"/>
    <n v="97476531.069999993"/>
    <n v="0"/>
    <s v="-"/>
    <n v="0"/>
    <n v="22037826.210000001"/>
    <s v="-"/>
    <n v="3526052.1936000003"/>
    <n v="0"/>
    <s v="-"/>
    <n v="0"/>
    <n v="0"/>
    <s v="-"/>
    <n v="0"/>
  </r>
  <r>
    <s v="163"/>
    <x v="74"/>
    <x v="0"/>
    <s v="009"/>
    <s v="Z1B8014458"/>
    <s v="1541"/>
    <s v="FC"/>
    <s v="00168813-00168848"/>
    <s v=""/>
    <s v=""/>
    <s v=""/>
    <s v=""/>
    <n v="0"/>
    <s v=""/>
    <s v="VENTAS NO CONTRIBUYENTES"/>
    <s v=""/>
    <n v="54976871.292000003"/>
    <n v="0"/>
    <n v="47542080.740000002"/>
    <n v="0"/>
    <s v="-"/>
    <n v="0"/>
    <n v="6409302.2000000002"/>
    <s v="16"/>
    <n v="1025488.3520000001"/>
    <n v="0"/>
    <s v="-"/>
    <n v="0"/>
    <n v="0"/>
    <s v="-"/>
    <n v="0"/>
  </r>
  <r>
    <s v="164"/>
    <x v="74"/>
    <x v="0"/>
    <s v="009"/>
    <s v="Z1B8014458"/>
    <s v="1541"/>
    <s v="NC"/>
    <s v=""/>
    <s v="00000113"/>
    <s v=""/>
    <s v="00168797"/>
    <s v="18/6/2020"/>
    <n v="5110895.3"/>
    <s v="VEN"/>
    <s v="NELSY ROMNERO"/>
    <s v="V8676549 "/>
    <n v="-524245.96"/>
    <n v="0"/>
    <n v="-524245.96"/>
    <n v="0"/>
    <s v="-"/>
    <n v="0"/>
    <n v="0"/>
    <s v="-"/>
    <n v="0"/>
    <n v="0"/>
    <s v="-"/>
    <n v="0"/>
    <n v="0"/>
    <s v="-"/>
    <n v="0"/>
  </r>
  <r>
    <s v="165"/>
    <x v="74"/>
    <x v="0"/>
    <s v="011"/>
    <s v="Z1F0004616"/>
    <s v="0444"/>
    <s v="FC"/>
    <s v="00065009-00065092"/>
    <s v=""/>
    <s v=""/>
    <s v=""/>
    <s v=""/>
    <n v="0"/>
    <s v=""/>
    <s v="VENTAS NO CONTRIBUYENTES"/>
    <s v=""/>
    <n v="30603281.157499991"/>
    <n v="0"/>
    <n v="28922684.757499993"/>
    <n v="0"/>
    <s v="-"/>
    <n v="0"/>
    <n v="1448790"/>
    <s v="-"/>
    <n v="231806.4"/>
    <n v="0"/>
    <s v="-"/>
    <n v="0"/>
    <n v="0"/>
    <s v="-"/>
    <n v="0"/>
  </r>
  <r>
    <s v="166"/>
    <x v="74"/>
    <x v="0"/>
    <s v="012"/>
    <s v="Z1B8038506"/>
    <s v="1388"/>
    <s v="FC"/>
    <s v="00069884-00069903"/>
    <s v=""/>
    <s v=""/>
    <s v=""/>
    <s v=""/>
    <n v="0"/>
    <s v=""/>
    <s v="VENTAS NO CONTRIBUYENTES"/>
    <s v=""/>
    <n v="12236237.344000001"/>
    <n v="0"/>
    <n v="5686537"/>
    <n v="0"/>
    <s v="-"/>
    <n v="0"/>
    <n v="5646293.4000000004"/>
    <s v="16"/>
    <n v="903406.94400000013"/>
    <n v="0"/>
    <s v="-"/>
    <n v="0"/>
    <n v="0"/>
    <s v="-"/>
    <n v="0"/>
  </r>
  <r>
    <s v="167"/>
    <x v="74"/>
    <x v="0"/>
    <s v="013"/>
    <s v="Z1B8050578"/>
    <s v="1353"/>
    <s v="FC"/>
    <s v="00130541-00130608"/>
    <s v=""/>
    <s v=""/>
    <s v=""/>
    <s v=""/>
    <n v="0"/>
    <s v=""/>
    <s v="VENTAS NO CONTRIBUYENTES"/>
    <s v=""/>
    <n v="37161116.052499995"/>
    <n v="0"/>
    <n v="32606512.642499998"/>
    <n v="0"/>
    <s v="-"/>
    <n v="0"/>
    <n v="3926382.25"/>
    <s v="-"/>
    <n v="628221.16"/>
    <n v="0"/>
    <s v="-"/>
    <n v="0"/>
    <n v="0"/>
    <s v="-"/>
    <n v="0"/>
  </r>
  <r>
    <s v="168"/>
    <x v="74"/>
    <x v="0"/>
    <s v="014"/>
    <s v="Z1F0000338"/>
    <s v="1233"/>
    <s v="FC"/>
    <s v="00048153"/>
    <m/>
    <m/>
    <m/>
    <m/>
    <n v="0"/>
    <m/>
    <s v="CAJA SIN ACTIVIDAD"/>
    <m/>
    <n v="0"/>
    <n v="0"/>
    <n v="0"/>
    <n v="0"/>
    <n v="0"/>
    <n v="0"/>
    <n v="0"/>
    <n v="0"/>
    <n v="0"/>
    <n v="0"/>
    <n v="0"/>
    <n v="0"/>
    <n v="0"/>
    <n v="0"/>
    <n v="0"/>
  </r>
  <r>
    <s v="169"/>
    <x v="74"/>
    <x v="0"/>
    <s v="015"/>
    <s v="Z1B8050356"/>
    <s v="1366"/>
    <s v="FC"/>
    <s v="00083750-00083769"/>
    <s v=""/>
    <s v=""/>
    <s v=""/>
    <s v=""/>
    <n v="0"/>
    <s v=""/>
    <s v="VENTAS NO CONTRIBUYENTES"/>
    <s v=""/>
    <n v="47748784.655599996"/>
    <n v="0"/>
    <n v="38371850.810000002"/>
    <n v="0"/>
    <s v="-"/>
    <n v="0"/>
    <n v="8083563.6600000001"/>
    <s v="-"/>
    <n v="1293370.1856"/>
    <n v="0"/>
    <s v="-"/>
    <n v="0"/>
    <n v="0"/>
    <s v="-"/>
    <n v="0"/>
  </r>
  <r>
    <s v="170"/>
    <x v="75"/>
    <x v="1"/>
    <s v="001"/>
    <s v="Z1F0017854"/>
    <s v="0124"/>
    <s v="FC"/>
    <s v="001006346-001006396"/>
    <s v=""/>
    <s v=""/>
    <s v=""/>
    <s v=""/>
    <n v="0"/>
    <s v=""/>
    <s v="VENTAS NO CONTRIBUYENTES"/>
    <s v=""/>
    <n v="176057582.09910005"/>
    <n v="0"/>
    <n v="119004865.63750005"/>
    <n v="0"/>
    <s v="-"/>
    <n v="0"/>
    <n v="49183376.259999998"/>
    <s v="16"/>
    <n v="7869340.2016000003"/>
    <n v="0"/>
    <s v="-"/>
    <n v="0"/>
    <n v="0"/>
    <s v="-"/>
    <n v="0"/>
  </r>
  <r>
    <s v="171"/>
    <x v="75"/>
    <x v="1"/>
    <s v="001"/>
    <s v="Z1F0017854"/>
    <s v="0124"/>
    <s v="FC"/>
    <s v="00006334-00006347"/>
    <s v=""/>
    <s v=""/>
    <s v=""/>
    <s v=""/>
    <n v="0"/>
    <s v=""/>
    <s v="VENTAS NO CONTRIBUYENTES"/>
    <s v=""/>
    <n v="40679628.936800003"/>
    <n v="0"/>
    <n v="20608377.190000001"/>
    <n v="0"/>
    <s v="-"/>
    <n v="0"/>
    <n v="17302803.23"/>
    <s v="-"/>
    <n v="2768448.5168000003"/>
    <n v="0"/>
    <s v="-"/>
    <n v="0"/>
    <n v="0"/>
    <s v="-"/>
    <n v="0"/>
  </r>
  <r>
    <s v="172"/>
    <x v="75"/>
    <x v="1"/>
    <s v="001"/>
    <s v="Z1F0017854"/>
    <s v="0124"/>
    <s v="FC"/>
    <s v="00006399-00006418"/>
    <s v=""/>
    <s v=""/>
    <s v=""/>
    <s v=""/>
    <n v="0"/>
    <s v=""/>
    <s v="VENTAS NO CONTRIBUYENTES"/>
    <s v=""/>
    <n v="26616869.1371"/>
    <n v="0"/>
    <n v="17590242.357500002"/>
    <n v="0"/>
    <s v="-"/>
    <n v="0"/>
    <n v="7781574.8099999996"/>
    <s v="16"/>
    <n v="1245051.9696"/>
    <n v="0"/>
    <s v="-"/>
    <n v="0"/>
    <n v="0"/>
    <s v="-"/>
    <n v="0"/>
  </r>
  <r>
    <s v="173"/>
    <x v="75"/>
    <x v="0"/>
    <s v="001"/>
    <s v="Z1F0000700"/>
    <n v="1210"/>
    <s v="FC"/>
    <s v="00098521-00098580"/>
    <m/>
    <m/>
    <m/>
    <m/>
    <n v="0"/>
    <m/>
    <s v="VENTAS NO CONTRIBUYENTES"/>
    <m/>
    <n v="139526495.92559999"/>
    <n v="0"/>
    <n v="107068415.68000001"/>
    <n v="0"/>
    <m/>
    <n v="0"/>
    <n v="27981103.66"/>
    <m/>
    <n v="4476976.5855999999"/>
    <m/>
    <m/>
    <m/>
    <m/>
    <m/>
    <m/>
  </r>
  <r>
    <s v="174"/>
    <x v="75"/>
    <x v="0"/>
    <s v="002"/>
    <s v="Z1B8050149"/>
    <s v="1473"/>
    <s v="FC"/>
    <s v="00190560-00190634"/>
    <s v=""/>
    <s v=""/>
    <s v=""/>
    <s v=""/>
    <n v="0"/>
    <s v=""/>
    <s v="VENTAS NO CONTRIBUYENTES"/>
    <s v=""/>
    <n v="26972762.890000001"/>
    <n v="0"/>
    <n v="26972762.890000001"/>
    <n v="0"/>
    <s v="-"/>
    <n v="0"/>
    <m/>
    <s v="16"/>
    <n v="0"/>
    <n v="0"/>
    <s v="-"/>
    <n v="0"/>
    <n v="0"/>
    <s v="-"/>
    <n v="0"/>
  </r>
  <r>
    <s v="175"/>
    <x v="75"/>
    <x v="1"/>
    <s v="002"/>
    <s v="Z1F0017966"/>
    <s v="0125"/>
    <s v="FC"/>
    <s v="002002355-002002358"/>
    <s v=""/>
    <s v=""/>
    <s v=""/>
    <s v=""/>
    <n v="0"/>
    <s v=""/>
    <s v="VENTAS NO CONTRIBUYENTES"/>
    <s v=""/>
    <n v="9197321.3710999992"/>
    <n v="0"/>
    <n v="5953136.6574999997"/>
    <n v="0"/>
    <s v="-"/>
    <n v="0"/>
    <n v="2796710.96"/>
    <s v="16"/>
    <n v="447473.7536"/>
    <n v="0"/>
    <s v="-"/>
    <n v="0"/>
    <n v="0"/>
    <s v="-"/>
    <n v="0"/>
  </r>
  <r>
    <s v="176"/>
    <x v="75"/>
    <x v="0"/>
    <s v="002"/>
    <s v="Z1B8050002"/>
    <s v="1545"/>
    <s v="FC"/>
    <s v="00153558-00153607"/>
    <m/>
    <m/>
    <m/>
    <m/>
    <n v="0"/>
    <m/>
    <s v="VENTAS NO CONTRIBUYENTES"/>
    <m/>
    <n v="218673182.04960001"/>
    <n v="0"/>
    <n v="157793703.25"/>
    <n v="0"/>
    <m/>
    <n v="0"/>
    <n v="52482309.310000002"/>
    <m/>
    <n v="8397169.4896000009"/>
    <n v="0"/>
    <m/>
    <n v="0"/>
    <n v="0"/>
    <m/>
    <n v="0"/>
  </r>
  <r>
    <s v="177"/>
    <x v="75"/>
    <x v="2"/>
    <s v="002"/>
    <s v="Z1F0008858"/>
    <s v="0571"/>
    <s v="FC"/>
    <s v="00081271-00081418"/>
    <s v=""/>
    <s v=""/>
    <s v=""/>
    <s v=""/>
    <n v="0"/>
    <s v=""/>
    <s v="VENTAS NO CONTRIBUYENTES"/>
    <s v=""/>
    <n v="71794134.104400009"/>
    <n v="0"/>
    <n v="66801363.5"/>
    <n v="0"/>
    <s v="-"/>
    <n v="0"/>
    <n v="4304112.59"/>
    <s v="-"/>
    <n v="688658.01439999999"/>
    <n v="0"/>
    <s v="-"/>
    <n v="0"/>
    <n v="0"/>
    <s v="-"/>
    <n v="0"/>
  </r>
  <r>
    <s v="178"/>
    <x v="75"/>
    <x v="0"/>
    <s v="003"/>
    <s v="Z1B8051199"/>
    <s v="1632"/>
    <s v="FC"/>
    <s v="00175630-00175715"/>
    <m/>
    <m/>
    <m/>
    <m/>
    <n v="0"/>
    <m/>
    <s v="VENTAS NO CONTRIBUYENTES"/>
    <m/>
    <n v="180971686.34759998"/>
    <n v="0"/>
    <n v="143456694.32999998"/>
    <n v="0"/>
    <m/>
    <n v="0"/>
    <n v="32340510.359999999"/>
    <m/>
    <n v="5174481.6575999996"/>
    <n v="0"/>
    <n v="0"/>
    <n v="0"/>
    <n v="0"/>
    <n v="0"/>
    <n v="0"/>
  </r>
  <r>
    <s v="179"/>
    <x v="75"/>
    <x v="2"/>
    <s v="003"/>
    <s v="Z1F0002472"/>
    <s v="0139"/>
    <s v="FC"/>
    <s v="00023035-00023317"/>
    <m/>
    <m/>
    <m/>
    <m/>
    <n v="0"/>
    <m/>
    <s v="VENTAS NO CONTRIBUYENTES"/>
    <m/>
    <n v="138988959.59999999"/>
    <n v="0"/>
    <n v="138052944"/>
    <n v="0"/>
    <m/>
    <n v="0"/>
    <n v="806910"/>
    <m/>
    <n v="129105.60000000001"/>
    <m/>
    <m/>
    <m/>
    <m/>
    <m/>
    <m/>
  </r>
  <r>
    <s v="180"/>
    <x v="75"/>
    <x v="2"/>
    <s v="003"/>
    <s v="Z1F0008965"/>
    <s v="0566"/>
    <s v="FC"/>
    <s v="00080110-00080256"/>
    <s v=""/>
    <s v=""/>
    <s v=""/>
    <s v=""/>
    <n v="0"/>
    <s v=""/>
    <s v="VENTAS NO CONTRIBUYENTES"/>
    <s v=""/>
    <n v="67483713.99940002"/>
    <n v="0"/>
    <n v="62303778.845000014"/>
    <n v="0"/>
    <s v="-"/>
    <n v="0"/>
    <n v="4465461.34"/>
    <s v="-"/>
    <n v="714473.81440000003"/>
    <n v="0"/>
    <s v="-"/>
    <n v="0"/>
    <n v="0"/>
    <s v="-"/>
    <n v="0"/>
  </r>
  <r>
    <s v="181"/>
    <x v="75"/>
    <x v="1"/>
    <s v="003"/>
    <s v="Z1F0017848"/>
    <s v="0124"/>
    <s v="FC"/>
    <s v="003005136-003005162"/>
    <s v=""/>
    <s v=""/>
    <s v=""/>
    <s v=""/>
    <n v="0"/>
    <s v=""/>
    <s v="VENTAS NO CONTRIBUYENTES"/>
    <s v=""/>
    <n v="64327489.109400004"/>
    <n v="0"/>
    <n v="46984109.185000002"/>
    <n v="0"/>
    <s v="-"/>
    <n v="0"/>
    <n v="14951189.59"/>
    <s v="-"/>
    <n v="2392190.3344000001"/>
    <n v="0"/>
    <s v="-"/>
    <n v="0"/>
    <n v="0"/>
    <s v="-"/>
    <n v="0"/>
  </r>
  <r>
    <s v="182"/>
    <x v="75"/>
    <x v="1"/>
    <s v="004"/>
    <s v="Z1F0017963"/>
    <s v="0122"/>
    <s v="FC"/>
    <s v="004002356-004002385"/>
    <s v=""/>
    <s v=""/>
    <s v=""/>
    <s v=""/>
    <n v="0"/>
    <s v=""/>
    <s v="VENTAS NO CONTRIBUYENTES"/>
    <s v=""/>
    <n v="80966454.042149991"/>
    <n v="0"/>
    <n v="60387301.642949983"/>
    <n v="0"/>
    <s v="-"/>
    <n v="0"/>
    <n v="17740648.620000001"/>
    <s v="16"/>
    <n v="2838503.7792000002"/>
    <n v="0"/>
    <s v="-"/>
    <n v="0"/>
    <n v="0"/>
    <s v="-"/>
    <n v="0"/>
  </r>
  <r>
    <s v="183"/>
    <x v="75"/>
    <x v="1"/>
    <s v="004"/>
    <s v="Z1F0017963"/>
    <s v="0122"/>
    <s v="FC"/>
    <s v="00002353-00002355"/>
    <s v=""/>
    <s v=""/>
    <s v=""/>
    <s v=""/>
    <n v="0"/>
    <s v=""/>
    <s v="VENTAS NO CONTRIBUYENTES"/>
    <s v=""/>
    <n v="4851843.0024000006"/>
    <n v="0"/>
    <n v="2197300.0000000005"/>
    <n v="0"/>
    <s v="-"/>
    <n v="0"/>
    <n v="2288399.14"/>
    <s v="16"/>
    <n v="366143.86240000004"/>
    <n v="0"/>
    <s v="-"/>
    <n v="0"/>
    <n v="0"/>
    <s v="-"/>
    <n v="0"/>
  </r>
  <r>
    <s v="184"/>
    <x v="75"/>
    <x v="1"/>
    <s v="004"/>
    <s v="Z1F0017963"/>
    <s v="0122"/>
    <s v="FC"/>
    <s v="00002386-00002389"/>
    <s v=""/>
    <s v=""/>
    <s v=""/>
    <s v=""/>
    <n v="0"/>
    <s v=""/>
    <s v="VENTAS NO CONTRIBUYENTES"/>
    <s v=""/>
    <n v="2956478.88"/>
    <n v="0"/>
    <n v="1956915"/>
    <n v="0"/>
    <s v="-"/>
    <n v="0"/>
    <n v="861693"/>
    <s v="-"/>
    <n v="137870.88"/>
    <n v="0"/>
    <s v="-"/>
    <n v="0"/>
    <n v="0"/>
    <s v="-"/>
    <n v="0"/>
  </r>
  <r>
    <s v="185"/>
    <x v="75"/>
    <x v="0"/>
    <s v="004"/>
    <s v="Z1B8050937"/>
    <s v="1470"/>
    <s v="FC"/>
    <s v="00145637-00145705"/>
    <m/>
    <m/>
    <m/>
    <m/>
    <n v="0"/>
    <m/>
    <s v="VENTAS NO CONTRIBUYENTES"/>
    <m/>
    <n v="156015759.76120001"/>
    <n v="0"/>
    <n v="108222653.04000001"/>
    <n v="0"/>
    <m/>
    <n v="0"/>
    <n v="41200954.07"/>
    <m/>
    <n v="6592152.6512000002"/>
    <n v="0"/>
    <n v="0"/>
    <n v="0"/>
    <n v="0"/>
    <n v="0"/>
    <n v="0"/>
  </r>
  <r>
    <s v="186"/>
    <x v="75"/>
    <x v="0"/>
    <s v="005"/>
    <s v="Z1B8050363"/>
    <s v="1623"/>
    <s v="FC"/>
    <s v="00155758-00155838"/>
    <m/>
    <m/>
    <m/>
    <m/>
    <n v="0"/>
    <m/>
    <s v="VENTAS NO CONTRIBUYENTES"/>
    <m/>
    <n v="239138665.27160001"/>
    <n v="0"/>
    <n v="178177546.89000002"/>
    <n v="0"/>
    <m/>
    <n v="0"/>
    <n v="52552688.259999998"/>
    <m/>
    <n v="8408430.1216000002"/>
    <n v="0"/>
    <m/>
    <n v="0"/>
    <n v="0"/>
    <m/>
    <n v="0"/>
  </r>
  <r>
    <s v="187"/>
    <x v="75"/>
    <x v="1"/>
    <s v="005"/>
    <s v="Z1F0017998"/>
    <s v="0118"/>
    <s v="FC"/>
    <s v="005003185-005003188"/>
    <s v=""/>
    <s v=""/>
    <s v=""/>
    <s v=""/>
    <n v="0"/>
    <s v=""/>
    <s v="VENTAS NO CONTRIBUYENTES"/>
    <s v=""/>
    <n v="11011908.685099998"/>
    <n v="0"/>
    <n v="9169261.0274999999"/>
    <n v="0"/>
    <s v="-"/>
    <n v="0"/>
    <n v="1588489.36"/>
    <s v="16"/>
    <n v="254158.29760000002"/>
    <n v="0"/>
    <s v="-"/>
    <n v="0"/>
    <n v="0"/>
    <s v="-"/>
    <n v="0"/>
  </r>
  <r>
    <s v="188"/>
    <x v="75"/>
    <x v="1"/>
    <s v="005"/>
    <s v="Z1F0017998"/>
    <s v="0118"/>
    <s v="FC"/>
    <s v="005003189"/>
    <s v=""/>
    <s v=""/>
    <s v=""/>
    <s v=""/>
    <n v="0"/>
    <s v=""/>
    <s v="CORPORACION LENOTRE GOURMET C.A"/>
    <s v="J317391004"/>
    <n v="1564638.585"/>
    <n v="0"/>
    <n v="1564638.585"/>
    <n v="0"/>
    <s v="-"/>
    <n v="0"/>
    <n v="0"/>
    <s v="-"/>
    <n v="0"/>
    <n v="0"/>
    <s v="-"/>
    <n v="0"/>
    <n v="0"/>
    <s v="-"/>
    <n v="0"/>
  </r>
  <r>
    <s v="189"/>
    <x v="75"/>
    <x v="1"/>
    <s v="005"/>
    <s v="Z1F0017998"/>
    <s v="0118"/>
    <s v="FC"/>
    <s v="005003190-005003232"/>
    <s v=""/>
    <s v=""/>
    <s v=""/>
    <s v=""/>
    <n v="0"/>
    <s v=""/>
    <s v="VENTAS NO CONTRIBUYENTES"/>
    <s v=""/>
    <n v="91485086.316900015"/>
    <n v="0"/>
    <n v="59708374.202500015"/>
    <n v="0"/>
    <s v="-"/>
    <n v="0"/>
    <n v="27393717.34"/>
    <s v="16"/>
    <n v="4382994.7744000005"/>
    <n v="0"/>
    <s v="-"/>
    <n v="0"/>
    <n v="0"/>
    <s v="-"/>
    <n v="0"/>
  </r>
  <r>
    <s v="190"/>
    <x v="75"/>
    <x v="1"/>
    <s v="005"/>
    <s v="Z1F0017998"/>
    <s v="0118"/>
    <s v="FC"/>
    <s v="00003181-00003185"/>
    <s v=""/>
    <s v=""/>
    <s v=""/>
    <s v=""/>
    <n v="0"/>
    <s v=""/>
    <s v="VENTAS NO CONTRIBUYENTES"/>
    <s v=""/>
    <n v="11346022.827500001"/>
    <n v="0"/>
    <n v="9090692.8275000006"/>
    <n v="0"/>
    <s v="-"/>
    <n v="0"/>
    <n v="1944250"/>
    <s v="16"/>
    <n v="311080"/>
    <n v="0"/>
    <s v="-"/>
    <n v="0"/>
    <n v="0"/>
    <s v="-"/>
    <n v="0"/>
  </r>
  <r>
    <s v="191"/>
    <x v="75"/>
    <x v="1"/>
    <s v="005"/>
    <s v="Z1F0017998"/>
    <s v="0118"/>
    <s v="FC"/>
    <s v="00003234-00003246"/>
    <s v=""/>
    <s v=""/>
    <s v=""/>
    <s v=""/>
    <n v="0"/>
    <s v=""/>
    <s v="VENTAS NO CONTRIBUYENTES"/>
    <s v=""/>
    <n v="49832945.413000003"/>
    <n v="0"/>
    <n v="34119985.555000007"/>
    <n v="0"/>
    <s v="-"/>
    <n v="0"/>
    <n v="13545655.049999999"/>
    <s v="16"/>
    <n v="2167304.8079999997"/>
    <n v="0"/>
    <s v="-"/>
    <n v="0"/>
    <n v="0"/>
    <s v="-"/>
    <n v="0"/>
  </r>
  <r>
    <s v="192"/>
    <x v="75"/>
    <x v="0"/>
    <s v="006"/>
    <s v="Z1B8044815"/>
    <s v="1531"/>
    <s v="FC"/>
    <s v="00135960-00136034"/>
    <m/>
    <m/>
    <m/>
    <m/>
    <n v="0"/>
    <m/>
    <s v="VENTAS NO CONTRIBUYENTES"/>
    <m/>
    <n v="179536969.91999999"/>
    <n v="0"/>
    <n v="132350245.45"/>
    <n v="0"/>
    <m/>
    <n v="0"/>
    <n v="40678210.75"/>
    <m/>
    <n v="6508513.7199999997"/>
    <m/>
    <m/>
    <m/>
    <m/>
    <m/>
    <m/>
  </r>
  <r>
    <s v="193"/>
    <x v="75"/>
    <x v="1"/>
    <s v="006"/>
    <s v="Z1F0017787"/>
    <s v="0098"/>
    <s v="FC"/>
    <s v="006000392"/>
    <m/>
    <m/>
    <m/>
    <m/>
    <m/>
    <m/>
    <s v="CAJA SIN ACTIVIDAD"/>
    <m/>
    <n v="0"/>
    <n v="0"/>
    <n v="0"/>
    <n v="0"/>
    <m/>
    <n v="0"/>
    <n v="0"/>
    <m/>
    <n v="0"/>
    <n v="0"/>
    <n v="0"/>
    <n v="0"/>
    <n v="0"/>
    <n v="0"/>
    <n v="0"/>
  </r>
  <r>
    <s v="194"/>
    <x v="75"/>
    <x v="0"/>
    <s v="007"/>
    <s v="Z1B8050013"/>
    <s v="1589"/>
    <s v="FC"/>
    <s v="00163230-00163276"/>
    <m/>
    <m/>
    <m/>
    <m/>
    <m/>
    <m/>
    <s v="VENTAS NO CONTRIBUYENTES"/>
    <m/>
    <n v="136426791.33400002"/>
    <n v="0"/>
    <n v="101746680.06"/>
    <n v="0"/>
    <m/>
    <n v="0"/>
    <n v="29896647.649999999"/>
    <m/>
    <n v="4783463.6239999998"/>
    <n v="0"/>
    <m/>
    <n v="0"/>
    <n v="0"/>
    <m/>
    <m/>
  </r>
  <r>
    <s v="195"/>
    <x v="75"/>
    <x v="0"/>
    <s v="008"/>
    <s v="Z1B8050003"/>
    <s v="1545"/>
    <s v="FC"/>
    <s v="00162744-00162840"/>
    <m/>
    <m/>
    <m/>
    <m/>
    <n v="0"/>
    <m/>
    <s v="VENTAS NO CONTRIBUYENTES"/>
    <m/>
    <n v="247276591.37400001"/>
    <n v="0"/>
    <n v="193726489.53"/>
    <n v="0"/>
    <m/>
    <n v="0"/>
    <n v="46163880.899999999"/>
    <m/>
    <n v="7386220.9440000001"/>
    <n v="0"/>
    <m/>
    <n v="0"/>
    <n v="0"/>
    <s v="-"/>
    <n v="0"/>
  </r>
  <r>
    <s v="196"/>
    <x v="75"/>
    <x v="0"/>
    <s v="009"/>
    <s v="Z1B8014458"/>
    <s v="1542"/>
    <s v="FC"/>
    <s v="00168849-00168931"/>
    <m/>
    <m/>
    <m/>
    <m/>
    <m/>
    <m/>
    <s v="VENTAS NO CONTRIBUYENTES"/>
    <m/>
    <n v="132788614.1424"/>
    <n v="0"/>
    <n v="105145961.3"/>
    <n v="0"/>
    <s v="-"/>
    <n v="0"/>
    <n v="23829873.140000001"/>
    <m/>
    <n v="3812779.7024000003"/>
    <m/>
    <m/>
    <m/>
    <m/>
    <m/>
    <m/>
  </r>
  <r>
    <s v="197"/>
    <x v="75"/>
    <x v="0"/>
    <s v="010"/>
    <s v="Z1F0000341"/>
    <s v="1063"/>
    <s v="FC"/>
    <s v="00068428-00068488"/>
    <m/>
    <m/>
    <m/>
    <m/>
    <n v="0"/>
    <m/>
    <s v="VENTAS NO CONTRIBUYENTES"/>
    <m/>
    <n v="149111370.51640001"/>
    <n v="0"/>
    <n v="109703729.83000001"/>
    <n v="0"/>
    <s v="-"/>
    <n v="0"/>
    <n v="33972104.039999999"/>
    <m/>
    <n v="5435536.6464"/>
    <m/>
    <m/>
    <m/>
    <m/>
    <m/>
    <m/>
  </r>
  <r>
    <s v="198"/>
    <x v="75"/>
    <x v="0"/>
    <s v="011"/>
    <s v="Z1F0004616"/>
    <s v="0445"/>
    <s v="FC"/>
    <s v="00065093-00065199"/>
    <s v=""/>
    <s v=""/>
    <s v=""/>
    <s v=""/>
    <n v="0"/>
    <s v=""/>
    <s v="VENTAS NO CONTRIBUYENTES"/>
    <s v=""/>
    <n v="46861450.370800011"/>
    <n v="0"/>
    <n v="45126683.56000001"/>
    <n v="0"/>
    <s v="-"/>
    <n v="0"/>
    <n v="1495488.63"/>
    <s v="-"/>
    <n v="239278.18079999997"/>
    <n v="0"/>
    <s v="-"/>
    <n v="0"/>
    <n v="0"/>
    <s v="-"/>
    <n v="0"/>
  </r>
  <r>
    <s v="199"/>
    <x v="75"/>
    <x v="0"/>
    <s v="011"/>
    <s v="Z1F0004616"/>
    <s v="0445"/>
    <s v="NC"/>
    <s v=""/>
    <s v="00000074"/>
    <s v=""/>
    <s v="00065151"/>
    <s v="20/6/2020"/>
    <n v="359016"/>
    <s v="VEN"/>
    <s v="IRIS ORTUÑO"/>
    <s v="V10278453"/>
    <n v="-100800"/>
    <n v="0"/>
    <n v="-100800"/>
    <n v="0"/>
    <s v="-"/>
    <n v="0"/>
    <n v="0"/>
    <s v="-"/>
    <n v="0"/>
    <n v="0"/>
    <s v="-"/>
    <n v="0"/>
    <n v="0"/>
    <s v="-"/>
    <n v="0"/>
  </r>
  <r>
    <s v="200"/>
    <x v="75"/>
    <x v="0"/>
    <s v="012"/>
    <s v="Z1B8038506"/>
    <s v="1389"/>
    <s v="FC"/>
    <s v="00069904-00069940"/>
    <m/>
    <m/>
    <m/>
    <m/>
    <n v="0"/>
    <m/>
    <s v="VENTAS NO CONTRIBUYENTES"/>
    <m/>
    <n v="31604093.601199999"/>
    <n v="0"/>
    <n v="19558280"/>
    <n v="0"/>
    <m/>
    <n v="0"/>
    <n v="10384322.07"/>
    <m/>
    <n v="1661491.5312000001"/>
    <m/>
    <m/>
    <m/>
    <m/>
    <m/>
    <m/>
  </r>
  <r>
    <s v="201"/>
    <x v="75"/>
    <x v="0"/>
    <s v="013"/>
    <s v="Z1B8050578"/>
    <s v="1354"/>
    <s v="FC"/>
    <s v="00130609-00130703"/>
    <s v=""/>
    <s v=""/>
    <s v=""/>
    <s v=""/>
    <n v="0"/>
    <s v=""/>
    <s v="VENTAS NO CONTRIBUYENTES"/>
    <s v=""/>
    <n v="42385690.265199989"/>
    <n v="0"/>
    <n v="38744052.999999993"/>
    <n v="0"/>
    <s v="-"/>
    <n v="0"/>
    <n v="3139342.4699999997"/>
    <s v="-"/>
    <n v="502294.79519999999"/>
    <n v="0"/>
    <s v="-"/>
    <n v="0"/>
    <n v="0"/>
    <s v="-"/>
    <n v="0"/>
  </r>
  <r>
    <s v="202"/>
    <x v="75"/>
    <x v="0"/>
    <s v="014"/>
    <s v="Z1F0000338"/>
    <s v="1234"/>
    <s v="FC"/>
    <s v="00048154-00048165"/>
    <m/>
    <m/>
    <m/>
    <m/>
    <n v="0"/>
    <m/>
    <s v="VENTAS NO CONTRIBUYENTES"/>
    <m/>
    <n v="7892715.0899999999"/>
    <n v="0"/>
    <n v="5788011.0899999999"/>
    <n v="0"/>
    <n v="0"/>
    <n v="0"/>
    <n v="1814400"/>
    <n v="0"/>
    <n v="290304"/>
    <n v="0"/>
    <n v="0"/>
    <n v="0"/>
    <n v="0"/>
    <n v="0"/>
    <n v="0"/>
  </r>
  <r>
    <s v="203"/>
    <x v="75"/>
    <x v="0"/>
    <s v="015"/>
    <s v="Z1B8050356"/>
    <s v="1367"/>
    <s v="FC"/>
    <s v="00083770-00083808"/>
    <m/>
    <m/>
    <m/>
    <m/>
    <n v="0"/>
    <m/>
    <s v="VENTAS NO CONTRIBUYENTES"/>
    <m/>
    <n v="92912147.317200005"/>
    <n v="0"/>
    <n v="79360351.420000002"/>
    <n v="0"/>
    <m/>
    <n v="0"/>
    <n v="11682582.67"/>
    <m/>
    <n v="1869213.2272000001"/>
    <n v="0"/>
    <n v="0"/>
    <n v="0"/>
    <n v="0"/>
    <n v="0"/>
    <n v="0"/>
  </r>
  <r>
    <s v="204"/>
    <x v="76"/>
    <x v="1"/>
    <s v="001"/>
    <s v="Z1F0017854"/>
    <s v="0125"/>
    <s v="FC"/>
    <s v="001006417-001006467"/>
    <s v=""/>
    <s v=""/>
    <s v=""/>
    <s v=""/>
    <n v="0"/>
    <s v=""/>
    <s v="VENTAS NO CONTRIBUYENTES"/>
    <s v=""/>
    <n v="67718942.278099999"/>
    <n v="0"/>
    <n v="48939107.592500001"/>
    <n v="0"/>
    <s v="-"/>
    <n v="0"/>
    <n v="16189512.66"/>
    <s v="16"/>
    <n v="2590322.0256000003"/>
    <n v="0"/>
    <s v="-"/>
    <n v="0"/>
    <n v="0"/>
    <s v="-"/>
    <n v="0"/>
  </r>
  <r>
    <s v="205"/>
    <x v="76"/>
    <x v="1"/>
    <s v="001"/>
    <s v="Z1F0017854"/>
    <s v="0125"/>
    <s v="NC"/>
    <s v=""/>
    <s v="001000062"/>
    <s v=""/>
    <s v="001006463"/>
    <s v="14/6/2018"/>
    <n v="55.69"/>
    <s v="VEN"/>
    <s v="ALEJANDRO CHALBAUD"/>
    <s v="V30726677"/>
    <n v="-239400"/>
    <n v="0"/>
    <n v="-239400"/>
    <n v="0"/>
    <s v="-"/>
    <n v="0"/>
    <n v="0"/>
    <s v="-"/>
    <n v="0"/>
    <n v="0"/>
    <s v="-"/>
    <n v="0"/>
    <n v="0"/>
    <s v="-"/>
    <n v="0"/>
  </r>
  <r>
    <s v="206"/>
    <x v="76"/>
    <x v="0"/>
    <s v="001"/>
    <s v="Z1F0000700"/>
    <s v="1211"/>
    <s v="FC"/>
    <s v="00098581-00098643"/>
    <m/>
    <m/>
    <m/>
    <m/>
    <n v="0"/>
    <m/>
    <s v="VENTAS NO CONTRIBUYENTES"/>
    <m/>
    <n v="165206336.8044"/>
    <n v="0"/>
    <n v="133109246.61"/>
    <n v="0"/>
    <m/>
    <n v="0"/>
    <n v="27669905.34"/>
    <m/>
    <n v="4427184.8543999996"/>
    <n v="0"/>
    <n v="0"/>
    <n v="0"/>
    <n v="0"/>
    <n v="0"/>
    <n v="0"/>
  </r>
  <r>
    <s v="207"/>
    <x v="76"/>
    <x v="0"/>
    <s v="002"/>
    <s v="Z1B8050149"/>
    <s v="1474"/>
    <s v="FC"/>
    <s v="00190635-00190709"/>
    <s v=""/>
    <s v=""/>
    <s v=""/>
    <s v=""/>
    <n v="0"/>
    <s v=""/>
    <s v="VENTAS NO CONTRIBUYENTES"/>
    <s v=""/>
    <n v="50569990.210000001"/>
    <n v="0"/>
    <n v="50569990.210000001"/>
    <n v="0"/>
    <s v="-"/>
    <n v="0"/>
    <m/>
    <s v="16"/>
    <n v="0"/>
    <n v="0"/>
    <s v="-"/>
    <n v="0"/>
    <n v="0"/>
    <s v="-"/>
    <n v="0"/>
  </r>
  <r>
    <s v="208"/>
    <x v="76"/>
    <x v="1"/>
    <s v="002"/>
    <s v="Z1F0017966"/>
    <s v="0126"/>
    <s v="FC"/>
    <s v="002002359-002002394"/>
    <s v=""/>
    <s v=""/>
    <s v=""/>
    <s v=""/>
    <n v="0"/>
    <s v=""/>
    <s v="VENTAS NO CONTRIBUYENTES"/>
    <s v=""/>
    <n v="86111554.235300019"/>
    <n v="0"/>
    <n v="56992892.812500015"/>
    <n v="0"/>
    <s v="-"/>
    <n v="0"/>
    <n v="25102294.330000002"/>
    <s v="-"/>
    <n v="4016367.0928000002"/>
    <n v="0"/>
    <s v="-"/>
    <n v="0"/>
    <n v="0"/>
    <s v="-"/>
    <n v="0"/>
  </r>
  <r>
    <s v="209"/>
    <x v="76"/>
    <x v="1"/>
    <s v="002"/>
    <s v="Z1F0017966"/>
    <s v="0126"/>
    <s v="FC"/>
    <s v="002002395"/>
    <s v=""/>
    <s v=""/>
    <s v=""/>
    <s v=""/>
    <n v="0"/>
    <s v=""/>
    <s v="LEON RIVAS Y ASOCIADOS C.A."/>
    <s v="J311038078"/>
    <n v="7920825.3635999998"/>
    <n v="0"/>
    <n v="5627410"/>
    <n v="1977082.21"/>
    <s v="16"/>
    <n v="316333.15360000002"/>
    <n v="0"/>
    <s v="-"/>
    <n v="0"/>
    <n v="0"/>
    <s v="-"/>
    <n v="0"/>
    <n v="0"/>
    <s v="-"/>
    <n v="0"/>
  </r>
  <r>
    <s v="210"/>
    <x v="76"/>
    <x v="1"/>
    <s v="002"/>
    <s v="Z1F0017966"/>
    <s v="0126"/>
    <s v="FC"/>
    <s v="002002396-002002400"/>
    <s v=""/>
    <s v=""/>
    <s v=""/>
    <s v=""/>
    <n v="0"/>
    <s v=""/>
    <s v="VENTAS NO CONTRIBUYENTES"/>
    <s v=""/>
    <n v="11151608.48"/>
    <n v="0"/>
    <n v="11032244.48"/>
    <n v="0"/>
    <s v="-"/>
    <n v="0"/>
    <n v="102900"/>
    <s v="-"/>
    <n v="16464"/>
    <n v="0"/>
    <s v="-"/>
    <n v="0"/>
    <n v="0"/>
    <s v="-"/>
    <n v="0"/>
  </r>
  <r>
    <s v="211"/>
    <x v="76"/>
    <x v="0"/>
    <s v="002"/>
    <s v="Z1B8050002"/>
    <s v="1546"/>
    <s v="FC"/>
    <s v="00153608-00153672"/>
    <m/>
    <m/>
    <m/>
    <m/>
    <n v="0"/>
    <m/>
    <s v="VENTAS NO CONTRIBUYENTES"/>
    <m/>
    <n v="175185227.74520001"/>
    <n v="0"/>
    <n v="133289350.89"/>
    <n v="0"/>
    <m/>
    <n v="0"/>
    <n v="36117135.219999999"/>
    <m/>
    <n v="5778741.6352000004"/>
    <n v="0"/>
    <n v="0"/>
    <n v="0"/>
    <n v="0"/>
    <n v="0"/>
    <n v="0"/>
  </r>
  <r>
    <s v="212"/>
    <x v="76"/>
    <x v="2"/>
    <s v="002"/>
    <s v="Z1F0008858"/>
    <s v="0572"/>
    <s v="FC"/>
    <s v="00081419-00081519"/>
    <s v=""/>
    <s v=""/>
    <s v=""/>
    <s v=""/>
    <n v="0"/>
    <s v=""/>
    <s v="VENTAS NO CONTRIBUYENTES"/>
    <s v=""/>
    <n v="42276777.835399985"/>
    <n v="0"/>
    <n v="37860707.204999991"/>
    <n v="0"/>
    <s v="-"/>
    <n v="0"/>
    <n v="3806957.44"/>
    <s v="16"/>
    <n v="609113.19039999996"/>
    <n v="0"/>
    <s v="-"/>
    <n v="0"/>
    <n v="0"/>
    <s v="-"/>
    <n v="0"/>
  </r>
  <r>
    <s v="213"/>
    <x v="76"/>
    <x v="2"/>
    <s v="002"/>
    <s v="Z1F0008858"/>
    <s v="0572"/>
    <s v="NC"/>
    <s v=""/>
    <s v="00000091"/>
    <s v=""/>
    <s v="00081427"/>
    <s v="21/6/2020"/>
    <n v="495890.93"/>
    <s v="VEN"/>
    <s v="SANCHEZ MILEXI"/>
    <s v="V10278772 "/>
    <n v="-5624.9250000000002"/>
    <n v="0"/>
    <n v="-5624.9250000000002"/>
    <n v="0"/>
    <s v="-"/>
    <n v="0"/>
    <n v="0"/>
    <s v="-"/>
    <n v="0"/>
    <n v="0"/>
    <s v="-"/>
    <n v="0"/>
    <n v="0"/>
    <s v="-"/>
    <n v="0"/>
  </r>
  <r>
    <s v="214"/>
    <x v="76"/>
    <x v="0"/>
    <s v="003"/>
    <s v="Z1B8051199"/>
    <s v="1633"/>
    <s v="FC"/>
    <s v="00175716-00175772"/>
    <m/>
    <m/>
    <m/>
    <m/>
    <n v="0"/>
    <m/>
    <s v="VENTAS NO CONTRIBUYENTES"/>
    <m/>
    <n v="151562728.87400001"/>
    <n v="0"/>
    <n v="119496269.28"/>
    <n v="0"/>
    <m/>
    <n v="0"/>
    <n v="27643499.649999999"/>
    <m/>
    <n v="4422959.9440000001"/>
    <n v="0"/>
    <n v="0"/>
    <n v="0"/>
    <n v="0"/>
    <n v="0"/>
    <n v="0"/>
  </r>
  <r>
    <s v="215"/>
    <x v="76"/>
    <x v="2"/>
    <s v="003"/>
    <s v="Z1F0002472"/>
    <s v="0140"/>
    <s v="FC"/>
    <s v="00023318-00023399"/>
    <m/>
    <m/>
    <m/>
    <m/>
    <n v="0"/>
    <m/>
    <s v="VENTAS NO CONTRIBUYENTES"/>
    <m/>
    <n v="46189838"/>
    <n v="0"/>
    <n v="46090397"/>
    <n v="0"/>
    <m/>
    <n v="0"/>
    <n v="85725"/>
    <m/>
    <n v="13716"/>
    <m/>
    <m/>
    <m/>
    <m/>
    <m/>
    <m/>
  </r>
  <r>
    <s v="216"/>
    <x v="76"/>
    <x v="2"/>
    <s v="003"/>
    <s v="Z1F0008965"/>
    <s v="0567"/>
    <s v="FC"/>
    <s v="00080257-00080366"/>
    <s v=""/>
    <s v=""/>
    <s v=""/>
    <s v=""/>
    <n v="0"/>
    <s v=""/>
    <s v="VENTAS NO CONTRIBUYENTES"/>
    <s v=""/>
    <n v="39212880.998999998"/>
    <n v="0"/>
    <n v="36852735.545000002"/>
    <n v="0"/>
    <s v="-"/>
    <n v="0"/>
    <n v="2034608.15"/>
    <s v="-"/>
    <n v="325537.304"/>
    <n v="0"/>
    <s v="-"/>
    <n v="0"/>
    <n v="0"/>
    <s v="-"/>
    <n v="0"/>
  </r>
  <r>
    <s v="217"/>
    <x v="76"/>
    <x v="2"/>
    <s v="003"/>
    <s v="Z1F0008965"/>
    <s v="0567"/>
    <s v="NC"/>
    <s v=""/>
    <s v="00000086"/>
    <s v=""/>
    <s v="00080204"/>
    <s v="20/6/2020"/>
    <n v="254016"/>
    <s v="VEN"/>
    <s v="ALEJANDRO HERNANDEZ"/>
    <s v="V26498137 "/>
    <n v="-254016"/>
    <n v="0"/>
    <n v="-254016"/>
    <n v="0"/>
    <s v="-"/>
    <n v="0"/>
    <n v="0"/>
    <s v="-"/>
    <n v="0"/>
    <n v="0"/>
    <s v="-"/>
    <n v="0"/>
    <n v="0"/>
    <s v="-"/>
    <n v="0"/>
  </r>
  <r>
    <s v="218"/>
    <x v="76"/>
    <x v="1"/>
    <s v="003"/>
    <s v="Z1F0017848"/>
    <s v="0125"/>
    <s v="FC"/>
    <s v="003005163-003005203"/>
    <s v=""/>
    <s v=""/>
    <s v=""/>
    <s v=""/>
    <n v="0"/>
    <s v=""/>
    <s v="VENTAS NO CONTRIBUYENTES"/>
    <s v=""/>
    <n v="93698117.374499992"/>
    <n v="0"/>
    <n v="68832645.402499989"/>
    <n v="0"/>
    <s v="-"/>
    <n v="0"/>
    <n v="21435751.699999999"/>
    <s v="-"/>
    <n v="3429720.2719999999"/>
    <n v="0"/>
    <s v="-"/>
    <n v="0"/>
    <n v="0"/>
    <s v="-"/>
    <n v="0"/>
  </r>
  <r>
    <s v="219"/>
    <x v="76"/>
    <x v="1"/>
    <s v="003"/>
    <s v="Z1F0017848"/>
    <s v="0125"/>
    <s v="FC"/>
    <s v="003005204"/>
    <s v=""/>
    <s v=""/>
    <s v=""/>
    <s v=""/>
    <n v="0"/>
    <s v=""/>
    <s v="NELLYMAR"/>
    <s v="V131722784"/>
    <n v="1003133.0956"/>
    <n v="0"/>
    <n v="0"/>
    <n v="864769.91"/>
    <s v="16"/>
    <n v="138363.1856"/>
    <n v="0"/>
    <s v="-"/>
    <n v="0"/>
    <n v="0"/>
    <s v="-"/>
    <n v="0"/>
    <n v="0"/>
    <s v="-"/>
    <n v="0"/>
  </r>
  <r>
    <s v="220"/>
    <x v="76"/>
    <x v="1"/>
    <s v="003"/>
    <s v="Z1F0017848"/>
    <s v="0125"/>
    <s v="FC"/>
    <s v="003005205-003005214"/>
    <s v=""/>
    <s v=""/>
    <s v=""/>
    <s v=""/>
    <n v="0"/>
    <s v=""/>
    <s v="VENTAS NO CONTRIBUYENTES"/>
    <s v=""/>
    <n v="19993758.301200002"/>
    <n v="0"/>
    <n v="10811639.890000001"/>
    <n v="0"/>
    <s v="-"/>
    <n v="0"/>
    <n v="7915619.3200000003"/>
    <s v="16"/>
    <n v="1266499.0912000001"/>
    <n v="0"/>
    <s v="-"/>
    <n v="0"/>
    <n v="0"/>
    <s v="-"/>
    <n v="0"/>
  </r>
  <r>
    <s v="221"/>
    <x v="76"/>
    <x v="1"/>
    <s v="004"/>
    <s v="Z1F0017963"/>
    <s v="0123"/>
    <s v="FC"/>
    <s v="00002389"/>
    <m/>
    <m/>
    <m/>
    <m/>
    <m/>
    <m/>
    <s v="CAJA SIN ACTIVIDAD"/>
    <m/>
    <n v="0"/>
    <n v="0"/>
    <n v="0"/>
    <n v="0"/>
    <s v="0"/>
    <n v="0"/>
    <n v="0"/>
    <m/>
    <n v="0"/>
    <n v="0"/>
    <m/>
    <n v="0"/>
    <n v="0"/>
    <s v="0"/>
    <n v="0"/>
  </r>
  <r>
    <s v="222"/>
    <x v="76"/>
    <x v="0"/>
    <s v="004"/>
    <s v="Z1B8050937"/>
    <s v="1471"/>
    <s v="FC"/>
    <s v="00145706-00145781"/>
    <m/>
    <m/>
    <m/>
    <m/>
    <n v="0"/>
    <m/>
    <s v="VENTAS NO CONTRIBUYENTES"/>
    <m/>
    <n v="147486868.11559999"/>
    <n v="0"/>
    <n v="113719622.59999999"/>
    <n v="0"/>
    <m/>
    <n v="0"/>
    <n v="29109694.41"/>
    <m/>
    <n v="4657551.1056000004"/>
    <n v="0"/>
    <n v="0"/>
    <n v="0"/>
    <n v="0"/>
    <n v="0"/>
    <n v="0"/>
  </r>
  <r>
    <s v="223"/>
    <x v="76"/>
    <x v="0"/>
    <s v="005"/>
    <s v="Z1B8050363"/>
    <s v="1624"/>
    <s v="FC"/>
    <s v="00155839-00155913"/>
    <m/>
    <m/>
    <m/>
    <m/>
    <n v="0"/>
    <m/>
    <s v="VENTAS NO CONTRIBUYENTES"/>
    <m/>
    <n v="234944932.72920001"/>
    <n v="0"/>
    <n v="166048090.08000001"/>
    <n v="0"/>
    <m/>
    <n v="0"/>
    <n v="59393829.869999997"/>
    <m/>
    <n v="9503012.7792000007"/>
    <n v="0"/>
    <m/>
    <n v="0"/>
    <n v="0"/>
    <m/>
    <n v="0"/>
  </r>
  <r>
    <s v="224"/>
    <x v="76"/>
    <x v="1"/>
    <s v="005"/>
    <s v="Z1F0017998"/>
    <s v="0119"/>
    <s v="FC"/>
    <s v="005003246-005003255"/>
    <s v=""/>
    <s v=""/>
    <s v=""/>
    <s v=""/>
    <n v="0"/>
    <s v=""/>
    <s v="VENTAS NO CONTRIBUYENTES"/>
    <s v=""/>
    <n v="14061958.6971"/>
    <n v="0"/>
    <n v="11661249.887499999"/>
    <n v="0"/>
    <s v="-"/>
    <n v="0"/>
    <n v="2069576.56"/>
    <s v="16"/>
    <n v="331132.24960000004"/>
    <n v="0"/>
    <s v="-"/>
    <n v="0"/>
    <n v="0"/>
    <s v="-"/>
    <n v="0"/>
  </r>
  <r>
    <s v="225"/>
    <x v="76"/>
    <x v="1"/>
    <s v="005"/>
    <s v="Z1F0017998"/>
    <s v="0119"/>
    <s v="FC"/>
    <s v="005003256"/>
    <s v=""/>
    <s v=""/>
    <s v=""/>
    <s v=""/>
    <n v="0"/>
    <s v=""/>
    <s v="CORPORACION ZAM ZAM"/>
    <s v="J315012413"/>
    <n v="6400737.1235999996"/>
    <n v="0"/>
    <n v="1804643.75"/>
    <n v="3962149.46"/>
    <s v="16"/>
    <n v="633943.91359999997"/>
    <n v="0"/>
    <s v="-"/>
    <n v="0"/>
    <n v="0"/>
    <s v="-"/>
    <n v="0"/>
    <n v="0"/>
    <s v="-"/>
    <n v="0"/>
  </r>
  <r>
    <s v="226"/>
    <x v="76"/>
    <x v="1"/>
    <s v="005"/>
    <s v="Z1F0017998"/>
    <s v="0119"/>
    <s v="FC"/>
    <s v="005003257-005003274"/>
    <s v=""/>
    <s v=""/>
    <s v=""/>
    <s v=""/>
    <n v="0"/>
    <s v=""/>
    <s v="VENTAS NO CONTRIBUYENTES"/>
    <s v=""/>
    <n v="39226578.650399998"/>
    <n v="0"/>
    <n v="25613408.579999994"/>
    <n v="0"/>
    <s v="-"/>
    <n v="0"/>
    <n v="11735491.440000001"/>
    <s v="16"/>
    <n v="1877678.6304000001"/>
    <n v="0"/>
    <s v="-"/>
    <n v="0"/>
    <n v="0"/>
    <s v="-"/>
    <n v="0"/>
  </r>
  <r>
    <s v="227"/>
    <x v="76"/>
    <x v="0"/>
    <s v="006"/>
    <s v="Z1B8044815"/>
    <s v="1532"/>
    <s v="FC"/>
    <s v="00136035-00136094"/>
    <m/>
    <m/>
    <m/>
    <m/>
    <n v="0"/>
    <m/>
    <s v="VENTAS NO CONTRIBUYENTES"/>
    <m/>
    <n v="102325216.5376"/>
    <n v="0"/>
    <n v="79924412.909999996"/>
    <n v="0"/>
    <m/>
    <n v="0"/>
    <n v="19311037.609999999"/>
    <m/>
    <n v="3089766.0175999999"/>
    <m/>
    <m/>
    <m/>
    <m/>
    <m/>
    <m/>
  </r>
  <r>
    <s v="228"/>
    <x v="76"/>
    <x v="1"/>
    <s v="006"/>
    <s v="Z1F0017787"/>
    <s v="0098"/>
    <s v="FC"/>
    <s v="006000392"/>
    <m/>
    <m/>
    <m/>
    <m/>
    <m/>
    <m/>
    <s v="CAJA SIN ACTIVIDAD"/>
    <m/>
    <n v="0"/>
    <n v="0"/>
    <n v="0"/>
    <n v="0"/>
    <m/>
    <n v="0"/>
    <n v="0"/>
    <n v="0"/>
    <n v="0"/>
    <n v="0"/>
    <n v="0"/>
    <n v="0"/>
    <n v="0"/>
    <n v="0"/>
    <n v="0"/>
  </r>
  <r>
    <s v="229"/>
    <x v="76"/>
    <x v="0"/>
    <s v="007"/>
    <s v="Z1B8050013"/>
    <s v="1590"/>
    <s v="FC"/>
    <s v="00163277-00163325"/>
    <m/>
    <m/>
    <m/>
    <m/>
    <m/>
    <m/>
    <s v="VENTAS NO CONTRIBUYENTES"/>
    <m/>
    <n v="108741424.6996"/>
    <n v="0"/>
    <n v="79148238.329999998"/>
    <n v="0"/>
    <m/>
    <n v="0"/>
    <n v="25511367.559999999"/>
    <m/>
    <n v="4081818.8095999998"/>
    <n v="0"/>
    <m/>
    <n v="0"/>
    <n v="0"/>
    <m/>
    <m/>
  </r>
  <r>
    <s v="230"/>
    <x v="76"/>
    <x v="0"/>
    <s v="008"/>
    <s v="Z1B8050003"/>
    <s v="1546"/>
    <s v="FC"/>
    <s v="00162841-00162921"/>
    <m/>
    <m/>
    <m/>
    <m/>
    <n v="0"/>
    <m/>
    <s v="VENTAS NO CONTRIBUYENTES"/>
    <m/>
    <n v="163891416.3028"/>
    <n v="0"/>
    <n v="104560820.52"/>
    <n v="0"/>
    <m/>
    <n v="0"/>
    <n v="51147065.329999998"/>
    <m/>
    <n v="8183530.4528000001"/>
    <n v="0"/>
    <m/>
    <n v="0"/>
    <n v="0"/>
    <s v="-"/>
    <n v="0"/>
  </r>
  <r>
    <s v="231"/>
    <x v="76"/>
    <x v="0"/>
    <s v="009"/>
    <s v="Z1B8014458"/>
    <s v="1543"/>
    <s v="FC"/>
    <s v="00168932-00168988"/>
    <m/>
    <m/>
    <m/>
    <m/>
    <m/>
    <m/>
    <s v="VENTAS NO CONTRIBUYENTES"/>
    <m/>
    <n v="123829626.03279999"/>
    <n v="0"/>
    <n v="89463633.269999996"/>
    <n v="0"/>
    <s v="-"/>
    <n v="0"/>
    <n v="29625855.829999998"/>
    <m/>
    <n v="4740136.9327999996"/>
    <m/>
    <m/>
    <m/>
    <m/>
    <m/>
    <m/>
  </r>
  <r>
    <s v="232"/>
    <x v="76"/>
    <x v="0"/>
    <s v="010"/>
    <s v="Z1F0000341"/>
    <s v="1064"/>
    <s v="FC"/>
    <s v="00068489-00068544"/>
    <m/>
    <m/>
    <m/>
    <m/>
    <n v="0"/>
    <m/>
    <s v="VENTAS NO CONTRIBUYENTES"/>
    <m/>
    <n v="104930975.77680001"/>
    <n v="0"/>
    <n v="75773940.799999997"/>
    <n v="0"/>
    <s v="-"/>
    <n v="0"/>
    <n v="25135374.98"/>
    <m/>
    <n v="4021659.9968000003"/>
    <m/>
    <m/>
    <m/>
    <m/>
    <m/>
    <m/>
  </r>
  <r>
    <s v="233"/>
    <x v="76"/>
    <x v="0"/>
    <s v="011"/>
    <s v="Z1F0004616"/>
    <s v="0446"/>
    <s v="FC"/>
    <s v="00065200-00065327"/>
    <s v=""/>
    <s v=""/>
    <s v=""/>
    <s v=""/>
    <n v="0"/>
    <s v=""/>
    <s v="VENTAS NO CONTRIBUYENTES"/>
    <s v=""/>
    <n v="54320952.047199994"/>
    <n v="0"/>
    <n v="46398480.709999993"/>
    <n v="0"/>
    <s v="-"/>
    <n v="0"/>
    <n v="6829716.6699999999"/>
    <s v="16"/>
    <n v="1092754.6672"/>
    <n v="0"/>
    <s v="-"/>
    <n v="0"/>
    <n v="0"/>
    <s v="-"/>
    <n v="0"/>
  </r>
  <r>
    <s v="234"/>
    <x v="76"/>
    <x v="0"/>
    <s v="012"/>
    <s v="Z1B8038506"/>
    <s v="1390"/>
    <s v="FC"/>
    <s v="00069941-00069961"/>
    <m/>
    <m/>
    <m/>
    <m/>
    <n v="0"/>
    <m/>
    <s v="VENTAS NO CONTRIBUYENTES"/>
    <m/>
    <n v="24948317.9296"/>
    <n v="0"/>
    <n v="17967602"/>
    <n v="0"/>
    <m/>
    <n v="0"/>
    <n v="6017858.5599999996"/>
    <m/>
    <n v="962857.36959999998"/>
    <m/>
    <m/>
    <m/>
    <m/>
    <m/>
    <m/>
  </r>
  <r>
    <s v="235"/>
    <x v="76"/>
    <x v="0"/>
    <s v="013"/>
    <s v="Z1B8050578"/>
    <s v="1355"/>
    <s v="FC"/>
    <s v="00130704-00130746"/>
    <s v=""/>
    <s v=""/>
    <s v=""/>
    <s v=""/>
    <n v="0"/>
    <s v=""/>
    <s v="VENTAS NO CONTRIBUYENTES"/>
    <s v=""/>
    <n v="29209379.102200005"/>
    <n v="0"/>
    <n v="24832970.925000004"/>
    <n v="0"/>
    <s v="-"/>
    <n v="0"/>
    <n v="3772765.67"/>
    <s v="16"/>
    <n v="603642.50719999999"/>
    <n v="0"/>
    <s v="-"/>
    <n v="0"/>
    <n v="0"/>
    <s v="-"/>
    <n v="0"/>
  </r>
  <r>
    <s v="236"/>
    <x v="76"/>
    <x v="0"/>
    <s v="014"/>
    <s v="Z1F0000338"/>
    <s v="1235"/>
    <s v="FC"/>
    <s v="00048166-00048174"/>
    <m/>
    <m/>
    <m/>
    <m/>
    <n v="0"/>
    <m/>
    <s v="VENTAS NO CONTRIBUYENTES"/>
    <m/>
    <n v="2879714.7379999999"/>
    <n v="0"/>
    <n v="241500"/>
    <n v="0"/>
    <n v="0"/>
    <n v="0"/>
    <n v="2274323.0499999998"/>
    <n v="0"/>
    <n v="363891.68799999997"/>
    <n v="0"/>
    <n v="0"/>
    <n v="0"/>
    <n v="0"/>
    <n v="0"/>
    <n v="0"/>
  </r>
  <r>
    <s v="237"/>
    <x v="76"/>
    <x v="0"/>
    <s v="015"/>
    <s v="Z1B8050356"/>
    <s v="1368"/>
    <s v="FC"/>
    <s v="00083809-00083844"/>
    <m/>
    <m/>
    <m/>
    <m/>
    <n v="0"/>
    <m/>
    <s v="VENTAS NO CONTRIBUYENTES"/>
    <m/>
    <n v="107759055.0484"/>
    <n v="0"/>
    <n v="88544923.810000002"/>
    <n v="0"/>
    <m/>
    <n v="0"/>
    <n v="16563906.24"/>
    <m/>
    <n v="2650224.9983999999"/>
    <n v="0"/>
    <n v="0"/>
    <n v="0"/>
    <n v="0"/>
    <n v="0"/>
    <n v="0"/>
  </r>
  <r>
    <s v="1"/>
    <x v="77"/>
    <x v="0"/>
    <s v="001"/>
    <s v="Z1F0000700"/>
    <s v="1212"/>
    <s v="FC"/>
    <s v="00098644-00098683"/>
    <s v=""/>
    <s v=""/>
    <s v=""/>
    <s v=""/>
    <n v="0"/>
    <s v=""/>
    <s v="VENTAS NO CONTRIBUYENTES"/>
    <s v=""/>
    <n v="52578160.068549998"/>
    <n v="0"/>
    <n v="40896711.248549998"/>
    <n v="0"/>
    <s v="-"/>
    <n v="0"/>
    <n v="10070214.5"/>
    <s v="16"/>
    <n v="1611234.32"/>
    <m/>
    <m/>
    <m/>
    <m/>
    <m/>
    <m/>
  </r>
  <r>
    <s v="2"/>
    <x v="77"/>
    <x v="1"/>
    <s v="001"/>
    <s v="Z1F0017854"/>
    <s v="0126"/>
    <s v="FC"/>
    <s v="00006470-00006511"/>
    <s v=""/>
    <s v=""/>
    <s v=""/>
    <s v=""/>
    <n v="0"/>
    <s v=""/>
    <s v="VENTAS NO CONTRIBUYENTES"/>
    <s v=""/>
    <n v="64641334.283200003"/>
    <n v="0"/>
    <n v="43090461.600000009"/>
    <n v="0"/>
    <s v="-"/>
    <n v="0"/>
    <n v="18578338.52"/>
    <s v="16"/>
    <n v="2972534.1632000008"/>
    <m/>
    <m/>
    <m/>
    <m/>
    <m/>
    <m/>
  </r>
  <r>
    <s v="3"/>
    <x v="77"/>
    <x v="0"/>
    <s v="002"/>
    <s v="Z1B8050149"/>
    <s v="1475"/>
    <s v="FC"/>
    <s v="00190710-00190747"/>
    <s v=""/>
    <s v=""/>
    <s v=""/>
    <s v=""/>
    <n v="0"/>
    <s v=""/>
    <s v="VENTAS NO CONTRIBUYENTES"/>
    <s v=""/>
    <n v="16690160.73"/>
    <n v="0"/>
    <n v="16690160.73"/>
    <n v="0"/>
    <s v="-"/>
    <n v="0"/>
    <n v="0"/>
    <s v="16"/>
    <n v="0"/>
    <m/>
    <m/>
    <m/>
    <m/>
    <m/>
    <m/>
  </r>
  <r>
    <s v="4"/>
    <x v="77"/>
    <x v="0"/>
    <s v="002"/>
    <s v="Z1B8050002"/>
    <s v="1547"/>
    <s v="FC"/>
    <s v="00153673"/>
    <s v=""/>
    <s v=""/>
    <s v=""/>
    <s v=""/>
    <n v="0"/>
    <s v=""/>
    <s v="EMILIO DIAZ"/>
    <s v="V13044538 "/>
    <n v="1668722.96"/>
    <n v="0"/>
    <n v="1573718.96"/>
    <n v="0"/>
    <s v="-"/>
    <n v="0"/>
    <n v="81900"/>
    <s v="16"/>
    <n v="13104"/>
    <m/>
    <m/>
    <m/>
    <m/>
    <m/>
    <m/>
  </r>
  <r>
    <s v="5"/>
    <x v="77"/>
    <x v="0"/>
    <s v="002"/>
    <s v="Z1B8050002"/>
    <s v="1547"/>
    <s v="FC"/>
    <s v="00153674"/>
    <s v=""/>
    <s v=""/>
    <s v=""/>
    <s v=""/>
    <n v="0"/>
    <s v=""/>
    <s v="DISTRIBUIDORA LOS TRES CUÑADOS"/>
    <s v="J-31597721-4 "/>
    <n v="1245775.835"/>
    <n v="0"/>
    <n v="929095.83499999996"/>
    <n v="273000"/>
    <s v="16"/>
    <n v="43680"/>
    <n v="0"/>
    <s v="-"/>
    <n v="0"/>
    <m/>
    <m/>
    <m/>
    <m/>
    <m/>
    <m/>
  </r>
  <r>
    <s v="6"/>
    <x v="77"/>
    <x v="0"/>
    <s v="002"/>
    <s v="Z1B8050002"/>
    <s v="1547"/>
    <s v="FC"/>
    <s v="00153675-00153707"/>
    <s v=""/>
    <s v=""/>
    <s v=""/>
    <s v=""/>
    <n v="0"/>
    <s v=""/>
    <s v="VENTAS NO CONTRIBUYENTES"/>
    <s v=""/>
    <n v="39328051.552300006"/>
    <n v="0"/>
    <n v="32725812.859500006"/>
    <n v="0"/>
    <s v="-"/>
    <n v="0"/>
    <n v="5691585.0800000001"/>
    <s v="-"/>
    <n v="910653.6128"/>
    <m/>
    <m/>
    <m/>
    <m/>
    <m/>
    <m/>
  </r>
  <r>
    <s v="7"/>
    <x v="77"/>
    <x v="2"/>
    <s v="002"/>
    <s v="Z1F0008858"/>
    <s v="0573"/>
    <s v="FC"/>
    <s v="00081520-00081611"/>
    <s v=""/>
    <s v=""/>
    <s v=""/>
    <s v=""/>
    <n v="0"/>
    <s v=""/>
    <s v="VENTAS NO CONTRIBUYENTES"/>
    <s v=""/>
    <n v="35371262.889199987"/>
    <n v="0"/>
    <n v="32062999.879999984"/>
    <n v="0"/>
    <s v="-"/>
    <n v="0"/>
    <n v="2851950.87"/>
    <s v="-"/>
    <n v="456312.13919999998"/>
    <m/>
    <m/>
    <m/>
    <m/>
    <m/>
    <m/>
  </r>
  <r>
    <s v="8"/>
    <x v="77"/>
    <x v="1"/>
    <s v="002"/>
    <s v="Z1F0017966"/>
    <s v="0127"/>
    <m/>
    <s v="00002399"/>
    <m/>
    <m/>
    <m/>
    <m/>
    <m/>
    <m/>
    <s v="VENTAS NO CONTRIBUYENTES"/>
    <m/>
    <n v="-537294.44890002895"/>
    <n v="0"/>
    <n v="-537294.44890002895"/>
    <n v="0"/>
    <m/>
    <n v="0"/>
    <n v="0"/>
    <s v="0"/>
    <n v="0"/>
    <m/>
    <m/>
    <m/>
    <m/>
    <m/>
    <m/>
  </r>
  <r>
    <s v="9"/>
    <x v="77"/>
    <x v="0"/>
    <s v="003"/>
    <s v="Z1B8051199"/>
    <s v="1634"/>
    <s v="FC"/>
    <s v="00175773-00175789"/>
    <s v=""/>
    <s v=""/>
    <s v=""/>
    <s v=""/>
    <n v="0"/>
    <s v=""/>
    <s v="VENTAS NO CONTRIBUYENTES"/>
    <s v=""/>
    <n v="16577370.110000001"/>
    <n v="0"/>
    <n v="11656406.510000002"/>
    <n v="0"/>
    <s v="-"/>
    <n v="0"/>
    <n v="4242210"/>
    <s v="-"/>
    <n v="678753.6"/>
    <m/>
    <m/>
    <m/>
    <m/>
    <m/>
    <m/>
  </r>
  <r>
    <s v="10"/>
    <x v="77"/>
    <x v="2"/>
    <s v="003"/>
    <s v="Z1F0008965"/>
    <s v="0568"/>
    <s v="FC"/>
    <s v="00080367-00080447"/>
    <s v=""/>
    <s v=""/>
    <s v=""/>
    <s v=""/>
    <n v="0"/>
    <s v=""/>
    <s v="VENTAS NO CONTRIBUYENTES"/>
    <s v=""/>
    <n v="36737054.115999997"/>
    <n v="0"/>
    <n v="35163373.929999992"/>
    <n v="0"/>
    <s v="-"/>
    <n v="0"/>
    <n v="1356620.85"/>
    <s v="-"/>
    <n v="217059.33600000001"/>
    <m/>
    <m/>
    <m/>
    <m/>
    <m/>
    <m/>
  </r>
  <r>
    <s v="11"/>
    <x v="77"/>
    <x v="1"/>
    <s v="003"/>
    <s v="Z1F0017848"/>
    <s v="0126"/>
    <s v="FC"/>
    <s v="00005215-00005237"/>
    <s v=""/>
    <s v=""/>
    <s v=""/>
    <s v=""/>
    <n v="0"/>
    <s v=""/>
    <s v="VENTAS NO CONTRIBUYENTES"/>
    <s v=""/>
    <n v="21356328.1239"/>
    <n v="0"/>
    <n v="17558817.227499999"/>
    <n v="0"/>
    <s v="-"/>
    <n v="0"/>
    <n v="3273716.29"/>
    <s v="16"/>
    <n v="523794.60639999999"/>
    <m/>
    <m/>
    <m/>
    <m/>
    <m/>
    <m/>
  </r>
  <r>
    <s v="12"/>
    <x v="77"/>
    <x v="0"/>
    <s v="004"/>
    <s v="Z1B8050937"/>
    <s v="1472"/>
    <s v="FC"/>
    <s v="00145782-00145825"/>
    <s v=""/>
    <s v=""/>
    <s v=""/>
    <s v=""/>
    <n v="0"/>
    <s v=""/>
    <s v="VENTAS NO CONTRIBUYENTES"/>
    <s v=""/>
    <n v="70353899.837899998"/>
    <n v="0"/>
    <n v="57929252.404299997"/>
    <n v="0"/>
    <s v="-"/>
    <n v="0"/>
    <n v="10710902.960000001"/>
    <s v="-"/>
    <n v="1713744.4735999999"/>
    <m/>
    <m/>
    <m/>
    <m/>
    <m/>
    <m/>
  </r>
  <r>
    <s v="13"/>
    <x v="77"/>
    <x v="1"/>
    <s v="004"/>
    <s v="Z1F0017963"/>
    <s v="0124"/>
    <s v="FC"/>
    <s v="00002390-00002391"/>
    <s v=""/>
    <s v=""/>
    <s v=""/>
    <s v=""/>
    <n v="0"/>
    <s v=""/>
    <s v="VENTAS NO CONTRIBUYENTES"/>
    <s v=""/>
    <n v="1046572.9473999999"/>
    <n v="0"/>
    <n v="986572.94499999995"/>
    <n v="0"/>
    <s v="-"/>
    <n v="0"/>
    <n v="51724.14"/>
    <s v="-"/>
    <n v="8275.8624"/>
    <m/>
    <m/>
    <m/>
    <m/>
    <m/>
    <m/>
  </r>
  <r>
    <s v="14"/>
    <x v="77"/>
    <x v="0"/>
    <s v="005"/>
    <s v="Z1B8050363"/>
    <s v="1626"/>
    <s v="FC"/>
    <s v="00155914-00155941"/>
    <s v=""/>
    <s v=""/>
    <s v=""/>
    <s v=""/>
    <n v="0"/>
    <s v=""/>
    <s v="VENTAS NO CONTRIBUYENTES"/>
    <s v=""/>
    <n v="46373988.888099998"/>
    <n v="0"/>
    <n v="31632949.216899998"/>
    <n v="0"/>
    <s v="-"/>
    <n v="0"/>
    <n v="12707792.82"/>
    <s v="16"/>
    <n v="2033246.8511999999"/>
    <m/>
    <m/>
    <m/>
    <m/>
    <m/>
    <m/>
  </r>
  <r>
    <s v="15"/>
    <x v="77"/>
    <x v="1"/>
    <s v="005"/>
    <s v="Z1F0017998"/>
    <s v="0120"/>
    <s v="FC"/>
    <s v="0003275"/>
    <m/>
    <m/>
    <m/>
    <m/>
    <m/>
    <m/>
    <s v="CAJA SIN ACTIVIDAD"/>
    <m/>
    <n v="0"/>
    <n v="0"/>
    <n v="0"/>
    <n v="0"/>
    <m/>
    <n v="0"/>
    <n v="0"/>
    <m/>
    <n v="0"/>
    <m/>
    <m/>
    <m/>
    <m/>
    <m/>
    <m/>
  </r>
  <r>
    <s v="16"/>
    <x v="77"/>
    <x v="0"/>
    <s v="006"/>
    <s v="Z1B8044815"/>
    <s v="1533"/>
    <s v="FC"/>
    <s v="00136095-00136127"/>
    <s v=""/>
    <s v=""/>
    <s v=""/>
    <s v=""/>
    <n v="0"/>
    <s v=""/>
    <s v="VENTAS NO CONTRIBUYENTES"/>
    <s v=""/>
    <n v="47333452.312299997"/>
    <n v="0"/>
    <n v="37269261.189499997"/>
    <n v="0"/>
    <s v="-"/>
    <n v="0"/>
    <n v="8676026.8300000001"/>
    <s v="16"/>
    <n v="1388164.2928000002"/>
    <m/>
    <m/>
    <m/>
    <m/>
    <m/>
    <m/>
  </r>
  <r>
    <s v="17"/>
    <x v="77"/>
    <x v="1"/>
    <s v="006"/>
    <s v="Z1F0017787"/>
    <s v="0100"/>
    <s v="FC"/>
    <s v="00000392"/>
    <m/>
    <m/>
    <m/>
    <m/>
    <m/>
    <m/>
    <s v="CAJA SIN ACTIVIDAD"/>
    <m/>
    <n v="0"/>
    <n v="0"/>
    <n v="0"/>
    <n v="0"/>
    <m/>
    <n v="0"/>
    <n v="0"/>
    <m/>
    <n v="0"/>
    <m/>
    <m/>
    <m/>
    <m/>
    <m/>
    <m/>
  </r>
  <r>
    <s v="18"/>
    <x v="77"/>
    <x v="0"/>
    <s v="008"/>
    <s v="Z1B8050003"/>
    <s v="1547"/>
    <s v="FC"/>
    <s v="00162922-00162959"/>
    <s v=""/>
    <s v=""/>
    <s v=""/>
    <s v=""/>
    <n v="0"/>
    <s v=""/>
    <s v="VENTAS NO CONTRIBUYENTES"/>
    <s v=""/>
    <n v="59282523.506900005"/>
    <n v="0"/>
    <n v="45090866.424500003"/>
    <n v="0"/>
    <s v="-"/>
    <n v="0"/>
    <n v="12234187.140000001"/>
    <s v="16"/>
    <n v="1957469.9423999998"/>
    <m/>
    <m/>
    <m/>
    <m/>
    <m/>
    <m/>
  </r>
  <r>
    <s v="19"/>
    <x v="77"/>
    <x v="0"/>
    <s v="009"/>
    <s v="Z1B8014458"/>
    <s v="1544"/>
    <s v="FC"/>
    <s v="00168989-00169020"/>
    <s v=""/>
    <s v=""/>
    <s v=""/>
    <s v=""/>
    <n v="0"/>
    <s v=""/>
    <s v="VENTAS NO CONTRIBUYENTES"/>
    <s v=""/>
    <n v="48322634.7399"/>
    <n v="0"/>
    <n v="39630738.813099995"/>
    <n v="0"/>
    <s v="-"/>
    <n v="0"/>
    <n v="7493013.7300000004"/>
    <s v="16"/>
    <n v="1198882.1968"/>
    <m/>
    <m/>
    <m/>
    <m/>
    <m/>
    <m/>
  </r>
  <r>
    <s v="20"/>
    <x v="77"/>
    <x v="0"/>
    <s v="010"/>
    <s v="Z1F0000341"/>
    <s v="1065"/>
    <s v="FC"/>
    <s v="00068545-00068562"/>
    <s v=""/>
    <s v=""/>
    <s v=""/>
    <s v=""/>
    <n v="0"/>
    <s v=""/>
    <s v="VENTAS NO CONTRIBUYENTES"/>
    <s v=""/>
    <n v="19962628.727250002"/>
    <n v="0"/>
    <n v="14168324.779650003"/>
    <n v="0"/>
    <s v="-"/>
    <n v="0"/>
    <n v="4995089.6099999994"/>
    <s v="-"/>
    <n v="799214.33759999997"/>
    <m/>
    <m/>
    <m/>
    <m/>
    <m/>
    <m/>
  </r>
  <r>
    <s v="21"/>
    <x v="77"/>
    <x v="0"/>
    <s v="010"/>
    <s v="Z1F0000341"/>
    <s v="1065"/>
    <s v="NC"/>
    <s v=""/>
    <s v="00000130"/>
    <s v=""/>
    <s v="00068496"/>
    <s v="21/6/2020"/>
    <n v="1931294.28"/>
    <s v="VEN"/>
    <s v="OROPEZA MIGDALIA"/>
    <s v="V5116245"/>
    <n v="-237300"/>
    <n v="0"/>
    <n v="-237300"/>
    <n v="0"/>
    <s v="-"/>
    <n v="0"/>
    <n v="0"/>
    <s v="-"/>
    <n v="0"/>
    <m/>
    <m/>
    <m/>
    <m/>
    <m/>
    <m/>
  </r>
  <r>
    <s v="22"/>
    <x v="77"/>
    <x v="0"/>
    <s v="011"/>
    <s v="Z1F0004616"/>
    <s v="0447"/>
    <s v="FC"/>
    <s v="00065328-00065395"/>
    <s v=""/>
    <s v=""/>
    <s v=""/>
    <s v=""/>
    <n v="0"/>
    <s v=""/>
    <s v="VENTAS NO CONTRIBUYENTES"/>
    <s v=""/>
    <n v="30072589.159999993"/>
    <n v="0"/>
    <n v="28216357.159999993"/>
    <n v="0"/>
    <s v="-"/>
    <n v="0"/>
    <n v="1600200"/>
    <s v="-"/>
    <n v="256032"/>
    <m/>
    <m/>
    <m/>
    <m/>
    <m/>
    <m/>
  </r>
  <r>
    <s v="23"/>
    <x v="77"/>
    <x v="0"/>
    <s v="012"/>
    <s v="Z1B8038506"/>
    <s v="1391"/>
    <s v="FC"/>
    <s v="00069962-00069965"/>
    <s v=""/>
    <s v=""/>
    <s v=""/>
    <s v=""/>
    <n v="0"/>
    <s v=""/>
    <s v="VENTAS NO CONTRIBUYENTES"/>
    <s v=""/>
    <n v="1163232"/>
    <n v="0"/>
    <n v="439740"/>
    <n v="0"/>
    <s v="-"/>
    <n v="0"/>
    <n v="623700"/>
    <s v="16"/>
    <n v="99792"/>
    <m/>
    <m/>
    <m/>
    <m/>
    <m/>
    <m/>
  </r>
  <r>
    <s v="24"/>
    <x v="77"/>
    <x v="0"/>
    <s v="013"/>
    <s v="Z1B8050578"/>
    <s v="1356"/>
    <s v="FC"/>
    <s v="00130747-00130751"/>
    <s v=""/>
    <s v=""/>
    <s v=""/>
    <s v=""/>
    <n v="0"/>
    <s v=""/>
    <s v="VENTAS NO CONTRIBUYENTES"/>
    <s v=""/>
    <n v="1745388.5044"/>
    <n v="0"/>
    <n v="750337.5"/>
    <n v="0"/>
    <s v="-"/>
    <n v="0"/>
    <n v="857802.59000000008"/>
    <s v="16"/>
    <n v="137248.41440000001"/>
    <m/>
    <m/>
    <m/>
    <m/>
    <m/>
    <m/>
  </r>
  <r>
    <s v="25"/>
    <x v="77"/>
    <x v="0"/>
    <s v="014"/>
    <s v="Z1F0000338"/>
    <s v="1236"/>
    <s v="FC"/>
    <s v="00048174"/>
    <m/>
    <m/>
    <m/>
    <m/>
    <m/>
    <m/>
    <s v="CAJA SIN ACTIVIDAD"/>
    <m/>
    <n v="0"/>
    <n v="0"/>
    <n v="0"/>
    <n v="0"/>
    <m/>
    <n v="0"/>
    <n v="0"/>
    <s v="0"/>
    <n v="0"/>
    <m/>
    <m/>
    <m/>
    <m/>
    <m/>
    <m/>
  </r>
  <r>
    <s v="26"/>
    <x v="77"/>
    <x v="0"/>
    <s v="015"/>
    <s v="Z1B8050356"/>
    <s v="1369"/>
    <s v="FC"/>
    <s v="00083845"/>
    <s v=""/>
    <s v=""/>
    <s v=""/>
    <s v=""/>
    <n v="0"/>
    <s v=""/>
    <s v="NEYDELLYN ROMERO"/>
    <s v="V27669445"/>
    <n v="337320.56"/>
    <n v="0"/>
    <n v="337320.56"/>
    <n v="0"/>
    <s v="-"/>
    <n v="0"/>
    <n v="0"/>
    <s v="-"/>
    <n v="0"/>
    <m/>
    <m/>
    <m/>
    <m/>
    <m/>
    <m/>
  </r>
  <r>
    <s v="27"/>
    <x v="78"/>
    <x v="0"/>
    <s v="001"/>
    <s v="Z1F0000700"/>
    <s v="1213"/>
    <s v="FC"/>
    <s v="00098684-00098712"/>
    <s v=""/>
    <s v=""/>
    <s v=""/>
    <s v=""/>
    <n v="0"/>
    <s v=""/>
    <s v="VENTAS NO CONTRIBUYENTES"/>
    <s v=""/>
    <n v="34096250.7478"/>
    <n v="0"/>
    <n v="28472440.0506"/>
    <n v="0"/>
    <s v="-"/>
    <n v="0"/>
    <n v="4848112.67"/>
    <s v="-"/>
    <n v="775698.02720000013"/>
    <m/>
    <m/>
    <m/>
    <m/>
    <m/>
    <m/>
  </r>
  <r>
    <s v="28"/>
    <x v="78"/>
    <x v="1"/>
    <s v="001"/>
    <s v="Z1F0017854"/>
    <s v="0127"/>
    <s v="FC"/>
    <s v="00006512-00006521"/>
    <s v=""/>
    <s v=""/>
    <s v=""/>
    <s v=""/>
    <n v="0"/>
    <s v=""/>
    <s v="VENTAS NO CONTRIBUYENTES"/>
    <s v=""/>
    <n v="13201179.167149998"/>
    <n v="0"/>
    <n v="11007312.985149998"/>
    <n v="0"/>
    <s v="-"/>
    <n v="0"/>
    <n v="1891263.95"/>
    <s v="-"/>
    <n v="302602.23199999996"/>
    <m/>
    <m/>
    <m/>
    <m/>
    <m/>
    <m/>
  </r>
  <r>
    <s v="29"/>
    <x v="78"/>
    <x v="1"/>
    <s v="001"/>
    <s v="Z1F0017854"/>
    <s v="0127"/>
    <s v="FC"/>
    <s v="00006522"/>
    <s v=""/>
    <s v=""/>
    <s v=""/>
    <s v=""/>
    <n v="0"/>
    <s v=""/>
    <s v="HOTEL BOSQUE DORADO C.A"/>
    <s v="J307028793"/>
    <n v="9051474.9849999994"/>
    <n v="0"/>
    <n v="9051474.9849999994"/>
    <n v="0"/>
    <s v="-"/>
    <n v="0"/>
    <n v="0"/>
    <s v="-"/>
    <n v="0"/>
    <m/>
    <m/>
    <m/>
    <m/>
    <m/>
    <m/>
  </r>
  <r>
    <s v="30"/>
    <x v="78"/>
    <x v="1"/>
    <s v="001"/>
    <s v="Z1F0017854"/>
    <s v="0127"/>
    <s v="FC"/>
    <s v="00006523-00006576"/>
    <s v=""/>
    <s v=""/>
    <s v=""/>
    <s v=""/>
    <n v="0"/>
    <s v=""/>
    <s v="VENTAS NO CONTRIBUYENTES"/>
    <s v=""/>
    <n v="80394118.561300009"/>
    <n v="0"/>
    <n v="49596607.420100011"/>
    <n v="0"/>
    <s v="-"/>
    <n v="0"/>
    <n v="26549578.57"/>
    <s v="-"/>
    <n v="4247932.5712000011"/>
    <m/>
    <m/>
    <m/>
    <m/>
    <m/>
    <m/>
  </r>
  <r>
    <s v="31"/>
    <x v="78"/>
    <x v="1"/>
    <s v="001"/>
    <s v="Z1F0017854"/>
    <s v="0127"/>
    <s v="NC"/>
    <s v=""/>
    <s v="00000019"/>
    <s v=""/>
    <s v="00006404"/>
    <s v="20/6/2020"/>
    <n v="6265663.4000000004"/>
    <s v="VEN"/>
    <s v="YAMILETH SANCHEZ"/>
    <s v="V12057616"/>
    <n v="-262122.98"/>
    <n v="0"/>
    <n v="-262122.98"/>
    <n v="0"/>
    <s v="-"/>
    <n v="0"/>
    <n v="0"/>
    <s v="-"/>
    <n v="0"/>
    <m/>
    <m/>
    <m/>
    <m/>
    <m/>
    <m/>
  </r>
  <r>
    <s v="32"/>
    <x v="78"/>
    <x v="0"/>
    <s v="002"/>
    <s v="Z1B8050149"/>
    <s v="1476"/>
    <s v="FC"/>
    <s v="00190748-00190796"/>
    <s v=""/>
    <s v=""/>
    <s v=""/>
    <s v=""/>
    <n v="0"/>
    <s v=""/>
    <s v="VENTAS NO CONTRIBUYENTES"/>
    <s v=""/>
    <n v="21053561"/>
    <n v="0"/>
    <n v="21053561"/>
    <n v="0"/>
    <s v="-"/>
    <n v="0"/>
    <n v="0"/>
    <s v="-"/>
    <n v="0"/>
    <m/>
    <m/>
    <m/>
    <m/>
    <m/>
    <m/>
  </r>
  <r>
    <s v="33"/>
    <x v="78"/>
    <x v="0"/>
    <s v="002"/>
    <s v="Z1B8050002"/>
    <s v="1548"/>
    <s v="FC"/>
    <s v="00153708-00153719"/>
    <s v=""/>
    <s v=""/>
    <s v=""/>
    <s v=""/>
    <n v="0"/>
    <s v=""/>
    <s v="VENTAS NO CONTRIBUYENTES"/>
    <s v=""/>
    <n v="19896396.090600003"/>
    <n v="0"/>
    <n v="16397751.793400003"/>
    <n v="0"/>
    <s v="-"/>
    <n v="0"/>
    <n v="3016072.67"/>
    <s v="-"/>
    <n v="482571.62719999999"/>
    <m/>
    <m/>
    <m/>
    <m/>
    <m/>
    <m/>
  </r>
  <r>
    <s v="34"/>
    <x v="78"/>
    <x v="0"/>
    <s v="002"/>
    <s v="Z1B8050002"/>
    <s v="1548"/>
    <s v="FC"/>
    <s v="00153720"/>
    <s v=""/>
    <s v=""/>
    <s v=""/>
    <s v=""/>
    <n v="0"/>
    <s v=""/>
    <s v="PAULUS ATHAL, C.A"/>
    <s v="J-409234240 "/>
    <n v="9015622.0066500008"/>
    <n v="0"/>
    <n v="6138631.4882500004"/>
    <n v="2480164.2400000002"/>
    <s v="16"/>
    <n v="396826.27840000001"/>
    <n v="0"/>
    <s v="-"/>
    <n v="0"/>
    <m/>
    <m/>
    <m/>
    <m/>
    <m/>
    <m/>
  </r>
  <r>
    <s v="35"/>
    <x v="78"/>
    <x v="0"/>
    <s v="002"/>
    <s v="Z1B8050002"/>
    <s v="1548"/>
    <s v="FC"/>
    <s v="00153721-00153730"/>
    <s v=""/>
    <s v=""/>
    <s v=""/>
    <s v=""/>
    <n v="0"/>
    <s v=""/>
    <s v="VENTAS NO CONTRIBUYENTES"/>
    <s v=""/>
    <n v="30443066.612500001"/>
    <n v="0"/>
    <n v="21440535.364500001"/>
    <n v="0"/>
    <s v="-"/>
    <n v="0"/>
    <n v="7760802.7999999998"/>
    <s v="16"/>
    <n v="1241728.4479999999"/>
    <m/>
    <m/>
    <m/>
    <m/>
    <m/>
    <m/>
  </r>
  <r>
    <s v="36"/>
    <x v="78"/>
    <x v="2"/>
    <s v="002"/>
    <s v="Z1F0008858"/>
    <s v="0574"/>
    <s v="FC"/>
    <s v="00081612-00081715"/>
    <s v=""/>
    <s v=""/>
    <s v=""/>
    <s v=""/>
    <n v="0"/>
    <s v=""/>
    <s v="VENTAS NO CONTRIBUYENTES"/>
    <s v=""/>
    <n v="41105315.857099995"/>
    <n v="0"/>
    <n v="38395186.675499998"/>
    <n v="0"/>
    <s v="-"/>
    <n v="0"/>
    <n v="2336318.2599999998"/>
    <s v="-"/>
    <n v="373810.9216"/>
    <m/>
    <m/>
    <m/>
    <m/>
    <m/>
    <m/>
  </r>
  <r>
    <s v="37"/>
    <x v="78"/>
    <x v="1"/>
    <s v="002"/>
    <s v="Z1F0017966"/>
    <s v="0128"/>
    <m/>
    <s v="00002399"/>
    <m/>
    <m/>
    <m/>
    <m/>
    <m/>
    <m/>
    <s v="CAJA SIN ACTIVIDAD"/>
    <m/>
    <n v="0"/>
    <m/>
    <n v="0"/>
    <m/>
    <m/>
    <m/>
    <m/>
    <m/>
    <m/>
    <m/>
    <m/>
    <m/>
    <m/>
    <m/>
    <m/>
  </r>
  <r>
    <s v="38"/>
    <x v="78"/>
    <x v="1"/>
    <s v="002"/>
    <s v="Z1F0017966"/>
    <s v="0129"/>
    <s v="FC"/>
    <s v="00002400-00002406"/>
    <s v=""/>
    <s v=""/>
    <s v=""/>
    <s v=""/>
    <n v="0"/>
    <s v=""/>
    <s v="VENTAS NO CONTRIBUYENTES"/>
    <s v=""/>
    <n v="8301167.8708500005"/>
    <n v="0"/>
    <n v="4851933.54165"/>
    <n v="0"/>
    <s v="-"/>
    <n v="0"/>
    <n v="2973477.87"/>
    <s v="-"/>
    <n v="475756.45919999998"/>
    <m/>
    <m/>
    <m/>
    <m/>
    <m/>
    <m/>
  </r>
  <r>
    <s v="39"/>
    <x v="78"/>
    <x v="0"/>
    <s v="003"/>
    <s v="Z1B8051199"/>
    <s v="1635"/>
    <s v="FC"/>
    <s v="00175790-00175854"/>
    <s v=""/>
    <s v=""/>
    <s v=""/>
    <s v=""/>
    <n v="0"/>
    <s v=""/>
    <s v="VENTAS NO CONTRIBUYENTES"/>
    <s v=""/>
    <n v="57397259.145749994"/>
    <n v="0"/>
    <n v="50027421.656949997"/>
    <n v="0"/>
    <s v="-"/>
    <n v="0"/>
    <n v="6353308.1799999997"/>
    <s v="16"/>
    <n v="1016529.3088000001"/>
    <m/>
    <m/>
    <m/>
    <m/>
    <m/>
    <m/>
  </r>
  <r>
    <s v="40"/>
    <x v="78"/>
    <x v="0"/>
    <s v="003"/>
    <s v="Z1B8051199"/>
    <s v="1635"/>
    <s v="NC"/>
    <s v=""/>
    <s v="00000145"/>
    <s v=""/>
    <s v="00175803"/>
    <s v="23/6/2020"/>
    <n v="2475441.5099999998"/>
    <s v="VEN"/>
    <s v="ANGELO RENGINFO"/>
    <s v="V23000978"/>
    <n v="-2475441.5135499998"/>
    <n v="0"/>
    <n v="-2475441.5135499998"/>
    <n v="0"/>
    <s v="-"/>
    <n v="0"/>
    <n v="0"/>
    <s v="-"/>
    <n v="0"/>
    <m/>
    <m/>
    <m/>
    <m/>
    <m/>
    <m/>
  </r>
  <r>
    <s v="41"/>
    <x v="78"/>
    <x v="2"/>
    <s v="003"/>
    <s v="Z1F0008965"/>
    <s v="0569"/>
    <s v="FC"/>
    <s v="00080448-00080515"/>
    <s v=""/>
    <s v=""/>
    <s v=""/>
    <s v=""/>
    <n v="0"/>
    <s v=""/>
    <s v="VENTAS NO CONTRIBUYENTES"/>
    <s v=""/>
    <n v="27229934.328349996"/>
    <n v="0"/>
    <n v="26235912.151149996"/>
    <n v="0"/>
    <s v="-"/>
    <n v="0"/>
    <n v="856915.67"/>
    <s v="-"/>
    <n v="137106.50719999999"/>
    <m/>
    <m/>
    <m/>
    <m/>
    <m/>
    <m/>
  </r>
  <r>
    <s v="42"/>
    <x v="78"/>
    <x v="1"/>
    <s v="003"/>
    <s v="Z1F0017848"/>
    <s v="0127"/>
    <s v="FC"/>
    <s v="00005238-00005248"/>
    <s v=""/>
    <s v=""/>
    <s v=""/>
    <s v=""/>
    <n v="0"/>
    <s v=""/>
    <s v="VENTAS NO CONTRIBUYENTES"/>
    <s v=""/>
    <n v="10735801.78215"/>
    <n v="0"/>
    <n v="8543342.7381500006"/>
    <n v="0"/>
    <s v="-"/>
    <n v="0"/>
    <n v="1890050.9"/>
    <s v="16"/>
    <n v="302408.14399999997"/>
    <m/>
    <m/>
    <m/>
    <m/>
    <m/>
    <m/>
  </r>
  <r>
    <s v="43"/>
    <x v="78"/>
    <x v="1"/>
    <s v="003"/>
    <s v="Z1F0017848"/>
    <s v="0127"/>
    <s v="FC"/>
    <s v="00005249"/>
    <s v=""/>
    <s v=""/>
    <s v=""/>
    <s v=""/>
    <n v="0"/>
    <s v=""/>
    <s v="PRAGA ALIMENTOS C.A"/>
    <s v="J405959843"/>
    <n v="7980000"/>
    <n v="0"/>
    <n v="7980000"/>
    <n v="0"/>
    <s v="-"/>
    <n v="0"/>
    <n v="0"/>
    <s v="-"/>
    <n v="0"/>
    <m/>
    <m/>
    <m/>
    <m/>
    <m/>
    <m/>
  </r>
  <r>
    <s v="44"/>
    <x v="78"/>
    <x v="1"/>
    <s v="003"/>
    <s v="Z1F0017848"/>
    <s v="0127"/>
    <s v="FC"/>
    <s v="00005250-00005292"/>
    <s v=""/>
    <s v=""/>
    <s v=""/>
    <s v=""/>
    <n v="0"/>
    <s v=""/>
    <s v="VENTAS NO CONTRIBUYENTES"/>
    <s v=""/>
    <n v="93690953.537750006"/>
    <n v="0"/>
    <n v="56705886.732950002"/>
    <n v="0"/>
    <s v="-"/>
    <n v="0"/>
    <n v="31883678.280000005"/>
    <s v="-"/>
    <n v="5101388.5247999998"/>
    <m/>
    <m/>
    <m/>
    <m/>
    <m/>
    <m/>
  </r>
  <r>
    <s v="45"/>
    <x v="78"/>
    <x v="0"/>
    <s v="004"/>
    <s v="Z1B8050937"/>
    <s v="1473"/>
    <s v="FC"/>
    <s v="00145826-00145872"/>
    <s v=""/>
    <s v=""/>
    <s v=""/>
    <s v=""/>
    <n v="0"/>
    <s v=""/>
    <s v="VENTAS NO CONTRIBUYENTES"/>
    <s v=""/>
    <n v="85866453.121000022"/>
    <n v="0"/>
    <n v="61808877.463400021"/>
    <n v="0"/>
    <s v="-"/>
    <n v="0"/>
    <n v="20739289.359999999"/>
    <s v="-"/>
    <n v="3318286.2975999992"/>
    <m/>
    <m/>
    <m/>
    <m/>
    <m/>
    <m/>
  </r>
  <r>
    <s v="46"/>
    <x v="78"/>
    <x v="1"/>
    <s v="004"/>
    <s v="Z1F0017963"/>
    <s v="0125"/>
    <s v="FC"/>
    <s v="00002392-00002417"/>
    <s v=""/>
    <s v=""/>
    <s v=""/>
    <s v=""/>
    <n v="0"/>
    <s v=""/>
    <s v="VENTAS NO CONTRIBUYENTES"/>
    <s v=""/>
    <n v="30043095.118949998"/>
    <n v="0"/>
    <n v="24933769.744549997"/>
    <n v="0"/>
    <s v="-"/>
    <n v="0"/>
    <n v="4404590.84"/>
    <s v="-"/>
    <n v="704734.5344"/>
    <m/>
    <m/>
    <m/>
    <m/>
    <m/>
    <m/>
  </r>
  <r>
    <s v="47"/>
    <x v="78"/>
    <x v="1"/>
    <s v="004"/>
    <s v="Z1F0017963"/>
    <s v="0125"/>
    <s v="FC"/>
    <s v="00002418"/>
    <s v=""/>
    <s v=""/>
    <s v=""/>
    <s v=""/>
    <n v="0"/>
    <s v=""/>
    <s v="FUNDAVIGEA"/>
    <s v="J298180811"/>
    <n v="214368"/>
    <n v="0"/>
    <n v="0"/>
    <n v="184800"/>
    <s v="16"/>
    <n v="29568"/>
    <n v="0"/>
    <s v="-"/>
    <n v="0"/>
    <m/>
    <m/>
    <m/>
    <m/>
    <m/>
    <m/>
  </r>
  <r>
    <s v="48"/>
    <x v="78"/>
    <x v="1"/>
    <s v="004"/>
    <s v="Z1F0017963"/>
    <s v="0125"/>
    <s v="FC"/>
    <s v="00002419-00002435"/>
    <s v=""/>
    <s v=""/>
    <s v=""/>
    <s v=""/>
    <n v="0"/>
    <s v=""/>
    <s v="VENTAS NO CONTRIBUYENTES"/>
    <s v=""/>
    <n v="30103142.739150003"/>
    <n v="0"/>
    <n v="19378492.70555"/>
    <n v="0"/>
    <s v="-"/>
    <n v="0"/>
    <n v="9245387.9600000009"/>
    <s v="16"/>
    <n v="1479262.0736"/>
    <m/>
    <m/>
    <m/>
    <m/>
    <m/>
    <m/>
  </r>
  <r>
    <s v="49"/>
    <x v="78"/>
    <x v="0"/>
    <s v="005"/>
    <s v="Z1B8050363"/>
    <s v="1627"/>
    <s v="FC"/>
    <s v="00155942-00155971"/>
    <s v=""/>
    <s v=""/>
    <s v=""/>
    <s v=""/>
    <n v="0"/>
    <s v=""/>
    <s v="VENTAS NO CONTRIBUYENTES"/>
    <s v=""/>
    <n v="53462806.093200013"/>
    <n v="0"/>
    <n v="37600982.808800012"/>
    <n v="0"/>
    <s v="-"/>
    <n v="0"/>
    <n v="13673985.59"/>
    <s v="-"/>
    <n v="2187837.6943999999"/>
    <m/>
    <m/>
    <m/>
    <m/>
    <m/>
    <m/>
  </r>
  <r>
    <s v="50"/>
    <x v="78"/>
    <x v="0"/>
    <s v="005"/>
    <s v="Z1B8050363"/>
    <s v="1627"/>
    <s v="FC"/>
    <s v="00155972"/>
    <s v=""/>
    <s v=""/>
    <s v=""/>
    <s v=""/>
    <n v="0"/>
    <s v=""/>
    <s v="INVERSIONES MD2121 C.A"/>
    <s v="J-40768829-4"/>
    <n v="9502473.2406500001"/>
    <n v="0"/>
    <n v="6142182.3406499997"/>
    <n v="2896802.5"/>
    <s v="16"/>
    <n v="463488.4"/>
    <n v="0"/>
    <s v="-"/>
    <n v="0"/>
    <m/>
    <m/>
    <m/>
    <m/>
    <m/>
    <m/>
  </r>
  <r>
    <s v="51"/>
    <x v="78"/>
    <x v="0"/>
    <s v="005"/>
    <s v="Z1B8050363"/>
    <s v="1627"/>
    <s v="FC"/>
    <s v="00155973-00155977"/>
    <s v=""/>
    <s v=""/>
    <s v=""/>
    <s v=""/>
    <n v="0"/>
    <s v=""/>
    <s v="VENTAS NO CONTRIBUYENTES"/>
    <s v=""/>
    <n v="8579798.00715"/>
    <n v="0"/>
    <n v="5260479.3047500011"/>
    <n v="0"/>
    <s v="-"/>
    <n v="0"/>
    <n v="2861481.6399999997"/>
    <s v="16"/>
    <n v="457837.06240000005"/>
    <m/>
    <m/>
    <m/>
    <m/>
    <m/>
    <m/>
  </r>
  <r>
    <s v="52"/>
    <x v="78"/>
    <x v="0"/>
    <s v="005"/>
    <s v="Z1B8050363"/>
    <s v="1627"/>
    <s v="FC"/>
    <s v="00155978"/>
    <s v=""/>
    <s v=""/>
    <s v=""/>
    <s v=""/>
    <n v="0"/>
    <s v=""/>
    <s v="MIGUEL ALVAREZ"/>
    <s v="V14772733"/>
    <n v="744413.08695000003"/>
    <n v="0"/>
    <n v="744413.08695000003"/>
    <n v="0"/>
    <s v="-"/>
    <n v="0"/>
    <n v="0"/>
    <s v="-"/>
    <n v="0"/>
    <m/>
    <m/>
    <m/>
    <m/>
    <m/>
    <m/>
  </r>
  <r>
    <s v="53"/>
    <x v="78"/>
    <x v="0"/>
    <s v="005"/>
    <s v="Z1B8050363"/>
    <s v="1627"/>
    <s v="FC"/>
    <s v="00155979-00155992"/>
    <s v=""/>
    <s v=""/>
    <s v=""/>
    <s v=""/>
    <n v="0"/>
    <s v=""/>
    <s v="VENTAS NO CONTRIBUYENTES"/>
    <s v=""/>
    <n v="13943544.812100003"/>
    <n v="0"/>
    <n v="11667520.412100002"/>
    <n v="0"/>
    <s v="-"/>
    <n v="0"/>
    <n v="1962090"/>
    <s v="16"/>
    <n v="313934.40000000002"/>
    <m/>
    <m/>
    <m/>
    <m/>
    <m/>
    <m/>
  </r>
  <r>
    <s v="54"/>
    <x v="78"/>
    <x v="1"/>
    <s v="005"/>
    <s v="Z1F0017998"/>
    <s v="0121"/>
    <s v="FC"/>
    <s v="0003275"/>
    <m/>
    <m/>
    <m/>
    <m/>
    <m/>
    <m/>
    <s v="CAJA SIN ACTIVIDAD"/>
    <m/>
    <n v="0"/>
    <n v="0"/>
    <n v="0"/>
    <n v="0"/>
    <m/>
    <n v="0"/>
    <n v="0"/>
    <m/>
    <n v="0"/>
    <m/>
    <m/>
    <m/>
    <m/>
    <m/>
    <m/>
  </r>
  <r>
    <s v="55"/>
    <x v="78"/>
    <x v="0"/>
    <s v="006"/>
    <s v="Z1B8044815"/>
    <s v="1534"/>
    <s v="FC"/>
    <s v="00136128-00136177"/>
    <s v=""/>
    <s v=""/>
    <s v=""/>
    <s v=""/>
    <n v="0"/>
    <s v=""/>
    <s v="VENTAS NO CONTRIBUYENTES"/>
    <s v=""/>
    <n v="79646219.24105002"/>
    <n v="0"/>
    <n v="54521373.832650013"/>
    <n v="0"/>
    <s v="-"/>
    <n v="0"/>
    <n v="21659349.490000002"/>
    <s v="16"/>
    <n v="3465495.9183999998"/>
    <m/>
    <m/>
    <m/>
    <m/>
    <m/>
    <m/>
  </r>
  <r>
    <s v="56"/>
    <x v="78"/>
    <x v="1"/>
    <s v="006"/>
    <s v="Z1F0017787"/>
    <s v="0101"/>
    <s v="FC "/>
    <s v="00000392"/>
    <m/>
    <m/>
    <m/>
    <m/>
    <m/>
    <m/>
    <s v="CAJA SIN ACTIVIDAD"/>
    <m/>
    <n v="0"/>
    <n v="0"/>
    <n v="0"/>
    <n v="0"/>
    <m/>
    <n v="0"/>
    <n v="0"/>
    <m/>
    <n v="0"/>
    <m/>
    <m/>
    <m/>
    <m/>
    <m/>
    <m/>
  </r>
  <r>
    <s v="57"/>
    <x v="78"/>
    <x v="0"/>
    <s v="007"/>
    <s v="Z1B8050013"/>
    <s v="1591"/>
    <s v="FC"/>
    <s v="00163326-00163360"/>
    <s v=""/>
    <s v=""/>
    <s v=""/>
    <s v=""/>
    <n v="0"/>
    <s v=""/>
    <s v="VENTAS NO CONTRIBUYENTES"/>
    <s v=""/>
    <n v="47870640.988899998"/>
    <n v="0"/>
    <n v="35555270.717299998"/>
    <n v="0"/>
    <s v="-"/>
    <n v="0"/>
    <n v="10616698.51"/>
    <s v="16"/>
    <n v="1698671.7615999999"/>
    <m/>
    <m/>
    <m/>
    <m/>
    <m/>
    <m/>
  </r>
  <r>
    <s v="58"/>
    <x v="78"/>
    <x v="0"/>
    <s v="007"/>
    <s v="Z1B8050013"/>
    <s v="1591"/>
    <s v="FC"/>
    <s v="00163361"/>
    <s v=""/>
    <s v=""/>
    <s v=""/>
    <s v=""/>
    <n v="0"/>
    <s v=""/>
    <s v="LAEN ELECTRIC, C.A"/>
    <s v="J-31124236-8"/>
    <n v="944816.005"/>
    <n v="0"/>
    <n v="944816.005"/>
    <n v="0"/>
    <s v="-"/>
    <n v="0"/>
    <n v="0"/>
    <s v="-"/>
    <n v="0"/>
    <m/>
    <m/>
    <m/>
    <m/>
    <m/>
    <m/>
  </r>
  <r>
    <s v="59"/>
    <x v="78"/>
    <x v="0"/>
    <s v="007"/>
    <s v="Z1B8050013"/>
    <s v="1591"/>
    <s v="FC"/>
    <s v="00163362-00163396"/>
    <s v=""/>
    <s v=""/>
    <s v=""/>
    <s v=""/>
    <n v="0"/>
    <s v=""/>
    <s v="VENTAS NO CONTRIBUYENTES"/>
    <s v=""/>
    <n v="40378058.224399999"/>
    <n v="0"/>
    <n v="34706980.624399997"/>
    <n v="0"/>
    <s v="-"/>
    <n v="0"/>
    <n v="4888860"/>
    <s v="-"/>
    <n v="782217.59999999986"/>
    <m/>
    <m/>
    <m/>
    <m/>
    <m/>
    <m/>
  </r>
  <r>
    <s v="60"/>
    <x v="78"/>
    <x v="0"/>
    <s v="007"/>
    <s v="Z1B8050013"/>
    <s v="1591"/>
    <s v="FC"/>
    <s v="00163397"/>
    <s v=""/>
    <s v=""/>
    <s v=""/>
    <s v=""/>
    <n v="0"/>
    <s v=""/>
    <s v="CONSTRUTORA 3JS C.A."/>
    <s v="J-40415836-7"/>
    <n v="520650"/>
    <n v="0"/>
    <n v="520650"/>
    <n v="0"/>
    <s v="-"/>
    <n v="0"/>
    <n v="0"/>
    <s v="-"/>
    <n v="0"/>
    <m/>
    <m/>
    <m/>
    <m/>
    <m/>
    <m/>
  </r>
  <r>
    <s v="61"/>
    <x v="78"/>
    <x v="0"/>
    <s v="007"/>
    <s v="Z1B8050013"/>
    <s v="1591"/>
    <s v="FC"/>
    <s v="00163398"/>
    <s v=""/>
    <s v=""/>
    <s v=""/>
    <s v=""/>
    <n v="0"/>
    <s v=""/>
    <s v="RAFAEL HERNANDEZ"/>
    <s v="V27805181"/>
    <n v="1021308.96"/>
    <n v="0"/>
    <n v="747600"/>
    <n v="0"/>
    <s v="-"/>
    <n v="0"/>
    <n v="235956"/>
    <s v="16"/>
    <n v="37752.959999999999"/>
    <m/>
    <m/>
    <m/>
    <m/>
    <m/>
    <m/>
  </r>
  <r>
    <s v="62"/>
    <x v="78"/>
    <x v="0"/>
    <s v="008"/>
    <s v="Z1B8050003"/>
    <s v="1548"/>
    <s v="FC"/>
    <s v="00162960-00163013"/>
    <s v=""/>
    <s v=""/>
    <s v=""/>
    <s v=""/>
    <n v="0"/>
    <s v=""/>
    <s v="VENTAS NO CONTRIBUYENTES"/>
    <s v=""/>
    <n v="69698617.483950004"/>
    <n v="0"/>
    <n v="51376807.649950005"/>
    <n v="0"/>
    <s v="-"/>
    <n v="0"/>
    <n v="15794663.65"/>
    <s v="-"/>
    <n v="2527146.1839999994"/>
    <m/>
    <m/>
    <m/>
    <m/>
    <m/>
    <m/>
  </r>
  <r>
    <s v="63"/>
    <x v="78"/>
    <x v="0"/>
    <s v="008"/>
    <s v="Z1B8050003"/>
    <s v="1548"/>
    <s v="FC"/>
    <s v="00163014"/>
    <s v=""/>
    <s v=""/>
    <s v=""/>
    <s v=""/>
    <n v="0"/>
    <s v=""/>
    <s v="INV. R.C.D.S. 368"/>
    <s v="J31727527-6 "/>
    <n v="12097750"/>
    <n v="0"/>
    <n v="12097750"/>
    <n v="0"/>
    <s v="-"/>
    <n v="0"/>
    <n v="0"/>
    <s v="-"/>
    <n v="0"/>
    <m/>
    <m/>
    <m/>
    <m/>
    <m/>
    <m/>
  </r>
  <r>
    <s v="64"/>
    <x v="78"/>
    <x v="0"/>
    <s v="008"/>
    <s v="Z1B8050003"/>
    <s v="1548"/>
    <s v="FC"/>
    <s v="00163015-00163021"/>
    <s v=""/>
    <s v=""/>
    <s v=""/>
    <s v=""/>
    <n v="0"/>
    <s v=""/>
    <s v="VENTAS NO CONTRIBUYENTES"/>
    <s v=""/>
    <n v="6751757.2222999996"/>
    <n v="0"/>
    <n v="5250937.6222999999"/>
    <n v="0"/>
    <s v="-"/>
    <n v="0"/>
    <n v="1293810"/>
    <s v="16"/>
    <n v="207009.6"/>
    <m/>
    <m/>
    <m/>
    <m/>
    <m/>
    <m/>
  </r>
  <r>
    <s v="65"/>
    <x v="78"/>
    <x v="0"/>
    <s v="008"/>
    <s v="Z1B8050003"/>
    <s v="1548"/>
    <s v="FC"/>
    <s v="00163022"/>
    <s v=""/>
    <s v=""/>
    <s v=""/>
    <s v=""/>
    <n v="0"/>
    <s v=""/>
    <s v="MANTENIMIENTOS ARFERCA C.A"/>
    <s v="J41073527-9"/>
    <n v="8811100.2018500008"/>
    <n v="0"/>
    <n v="7080412.9718500003"/>
    <n v="1491971.75"/>
    <s v="16"/>
    <n v="238715.48"/>
    <n v="0"/>
    <s v="-"/>
    <n v="0"/>
    <m/>
    <m/>
    <m/>
    <m/>
    <m/>
    <m/>
  </r>
  <r>
    <s v="66"/>
    <x v="78"/>
    <x v="0"/>
    <s v="008"/>
    <s v="Z1B8050003"/>
    <s v="1548"/>
    <s v="FC"/>
    <s v="00163023"/>
    <s v=""/>
    <s v=""/>
    <s v=""/>
    <s v=""/>
    <n v="0"/>
    <s v=""/>
    <s v="XAVIER GARCIAS"/>
    <s v="V25948515"/>
    <n v="722465.3567"/>
    <n v="0"/>
    <n v="722465.3567"/>
    <n v="0"/>
    <s v="-"/>
    <n v="0"/>
    <n v="0"/>
    <s v="-"/>
    <n v="0"/>
    <m/>
    <m/>
    <m/>
    <m/>
    <m/>
    <m/>
  </r>
  <r>
    <s v="67"/>
    <x v="78"/>
    <x v="0"/>
    <s v="009"/>
    <s v="Z1B8014458"/>
    <s v="1545"/>
    <s v="FC"/>
    <s v="00169021-00169056"/>
    <s v=""/>
    <s v=""/>
    <s v=""/>
    <s v=""/>
    <n v="0"/>
    <s v=""/>
    <s v="VENTAS NO CONTRIBUYENTES"/>
    <s v=""/>
    <n v="46450793.295000002"/>
    <n v="0"/>
    <n v="36591306.072999999"/>
    <n v="0"/>
    <s v="-"/>
    <n v="0"/>
    <n v="8499557.9499999993"/>
    <s v="-"/>
    <n v="1359929.2720000001"/>
    <m/>
    <m/>
    <m/>
    <m/>
    <m/>
    <m/>
  </r>
  <r>
    <s v="68"/>
    <x v="78"/>
    <x v="0"/>
    <s v="010"/>
    <s v="Z1F0000341"/>
    <s v="1066"/>
    <s v="FC"/>
    <s v="00068563-00068581"/>
    <s v=""/>
    <s v=""/>
    <s v=""/>
    <s v=""/>
    <n v="0"/>
    <s v=""/>
    <s v="VENTAS NO CONTRIBUYENTES"/>
    <s v=""/>
    <n v="20618869.53455"/>
    <n v="0"/>
    <n v="14949708.103750002"/>
    <n v="0"/>
    <s v="-"/>
    <n v="0"/>
    <n v="4887208.13"/>
    <s v="16"/>
    <n v="781953.30080000008"/>
    <m/>
    <m/>
    <m/>
    <m/>
    <m/>
    <m/>
  </r>
  <r>
    <s v="69"/>
    <x v="78"/>
    <x v="0"/>
    <s v="010"/>
    <s v="Z1F0000341"/>
    <s v="1066"/>
    <s v="FC"/>
    <s v="00068582"/>
    <s v=""/>
    <s v=""/>
    <s v=""/>
    <s v=""/>
    <n v="0"/>
    <s v=""/>
    <s v="DKORAZON S.A"/>
    <s v="J404085823"/>
    <n v="574896"/>
    <n v="0"/>
    <n v="0"/>
    <n v="495600"/>
    <s v="16"/>
    <n v="79296"/>
    <n v="0"/>
    <s v="-"/>
    <n v="0"/>
    <m/>
    <m/>
    <m/>
    <m/>
    <m/>
    <m/>
  </r>
  <r>
    <s v="70"/>
    <x v="78"/>
    <x v="0"/>
    <s v="010"/>
    <s v="Z1F0000341"/>
    <s v="1066"/>
    <s v="FC"/>
    <s v="00068583-00068596"/>
    <s v=""/>
    <s v=""/>
    <s v=""/>
    <s v=""/>
    <n v="0"/>
    <s v=""/>
    <s v="VENTAS NO CONTRIBUYENTES"/>
    <s v=""/>
    <n v="31835907.852850005"/>
    <n v="0"/>
    <n v="25290624.522050004"/>
    <n v="0"/>
    <s v="-"/>
    <n v="0"/>
    <n v="5642485.6299999999"/>
    <s v="16"/>
    <n v="902797.70080000011"/>
    <m/>
    <m/>
    <m/>
    <m/>
    <m/>
    <m/>
  </r>
  <r>
    <s v="71"/>
    <x v="78"/>
    <x v="0"/>
    <s v="011"/>
    <s v="Z1F0004616"/>
    <s v="0448"/>
    <s v="FC"/>
    <s v="00065396-00065496"/>
    <s v=""/>
    <s v=""/>
    <s v=""/>
    <s v=""/>
    <n v="0"/>
    <s v=""/>
    <s v="VENTAS NO CONTRIBUYENTES"/>
    <s v=""/>
    <n v="39491666.21284999"/>
    <n v="0"/>
    <n v="37236716.008449987"/>
    <n v="0"/>
    <s v="-"/>
    <n v="0"/>
    <n v="1943922.5899999999"/>
    <s v="-"/>
    <n v="311027.61440000002"/>
    <m/>
    <m/>
    <m/>
    <m/>
    <m/>
    <m/>
  </r>
  <r>
    <s v="72"/>
    <x v="78"/>
    <x v="0"/>
    <s v="012"/>
    <s v="Z1B8038506"/>
    <s v="1392"/>
    <s v="FC"/>
    <s v="00069966-00069977"/>
    <s v=""/>
    <s v=""/>
    <s v=""/>
    <s v=""/>
    <n v="0"/>
    <s v=""/>
    <s v="VENTAS NO CONTRIBUYENTES"/>
    <s v=""/>
    <n v="3873391.8139999998"/>
    <n v="0"/>
    <n v="691130"/>
    <n v="0"/>
    <s v="-"/>
    <n v="0"/>
    <n v="2743329.15"/>
    <s v="16"/>
    <n v="438932.66400000005"/>
    <m/>
    <m/>
    <m/>
    <m/>
    <m/>
    <m/>
  </r>
  <r>
    <s v="73"/>
    <x v="78"/>
    <x v="0"/>
    <s v="012"/>
    <s v="Z1B8038506"/>
    <s v="1392"/>
    <s v="NC"/>
    <s v=""/>
    <s v="00000062"/>
    <s v=""/>
    <s v="00069969"/>
    <s v="23/6/2020"/>
    <n v="82824"/>
    <s v="VEN"/>
    <s v="ESTEBAN SUAREZ"/>
    <s v="V13232388 "/>
    <n v="-82824"/>
    <n v="0"/>
    <n v="0"/>
    <n v="0"/>
    <s v="-"/>
    <n v="0"/>
    <n v="-71400"/>
    <s v="16"/>
    <n v="-11424"/>
    <m/>
    <m/>
    <m/>
    <m/>
    <m/>
    <m/>
  </r>
  <r>
    <s v="74"/>
    <x v="78"/>
    <x v="0"/>
    <s v="013"/>
    <s v="Z1B8050578"/>
    <s v="1357"/>
    <s v="FC"/>
    <s v="00130752-00130792"/>
    <s v=""/>
    <s v=""/>
    <s v=""/>
    <s v=""/>
    <n v="0"/>
    <s v=""/>
    <s v="VENTAS NO CONTRIBUYENTES"/>
    <s v=""/>
    <n v="27072505.528499991"/>
    <n v="0"/>
    <n v="24488218.622099992"/>
    <n v="0"/>
    <s v="-"/>
    <n v="0"/>
    <n v="2227833.54"/>
    <s v="16"/>
    <n v="356453.3664"/>
    <m/>
    <m/>
    <m/>
    <m/>
    <m/>
    <m/>
  </r>
  <r>
    <s v="75"/>
    <x v="78"/>
    <x v="0"/>
    <s v="014"/>
    <s v="Z1F0000338"/>
    <s v="1237"/>
    <s v="FC"/>
    <s v="00048175"/>
    <s v=""/>
    <s v=""/>
    <s v=""/>
    <s v=""/>
    <n v="0"/>
    <s v=""/>
    <s v="FRANCIS BECERRA"/>
    <s v="V16924016 "/>
    <n v="421008"/>
    <n v="0"/>
    <n v="352800"/>
    <n v="0"/>
    <s v="-"/>
    <n v="0"/>
    <n v="58800"/>
    <s v="16"/>
    <n v="9408"/>
    <m/>
    <m/>
    <m/>
    <m/>
    <m/>
    <m/>
  </r>
  <r>
    <s v="76"/>
    <x v="78"/>
    <x v="0"/>
    <s v="015"/>
    <s v="Z1B8050356"/>
    <s v="1370"/>
    <s v="FC"/>
    <s v="00083846-00083864"/>
    <s v=""/>
    <s v=""/>
    <s v=""/>
    <s v=""/>
    <n v="0"/>
    <s v=""/>
    <s v="VENTAS NO CONTRIBUYENTES"/>
    <s v=""/>
    <n v="59996912.531449996"/>
    <n v="0"/>
    <n v="44854195.414649993"/>
    <n v="0"/>
    <s v="-"/>
    <n v="0"/>
    <n v="13054066.48"/>
    <s v="16"/>
    <n v="2088650.6368000002"/>
    <m/>
    <m/>
    <m/>
    <m/>
    <m/>
    <m/>
  </r>
  <r>
    <s v="77"/>
    <x v="79"/>
    <x v="0"/>
    <s v="001"/>
    <s v="Z1F0000700"/>
    <s v="1214"/>
    <s v="FC"/>
    <s v="00098713-00098765"/>
    <s v=""/>
    <s v=""/>
    <s v=""/>
    <s v=""/>
    <n v="0"/>
    <s v=""/>
    <s v="VENTAS NO CONTRIBUYENTES"/>
    <s v=""/>
    <n v="73041185.573050007"/>
    <n v="0"/>
    <n v="62793956.983050004"/>
    <n v="0"/>
    <s v="-"/>
    <n v="0"/>
    <n v="8833817.75"/>
    <s v="-"/>
    <n v="1413410.8399999999"/>
    <m/>
    <m/>
    <m/>
    <m/>
    <m/>
    <m/>
  </r>
  <r>
    <s v="78"/>
    <x v="79"/>
    <x v="1"/>
    <s v="001"/>
    <s v="Z1F0017854"/>
    <s v="0128"/>
    <s v="FC"/>
    <s v="00006577-00006670"/>
    <s v=""/>
    <s v=""/>
    <s v=""/>
    <s v=""/>
    <n v="0"/>
    <s v=""/>
    <s v="VENTAS NO CONTRIBUYENTES"/>
    <s v=""/>
    <n v="145094643.16949999"/>
    <n v="0"/>
    <n v="94099108.196700007"/>
    <n v="0"/>
    <s v="-"/>
    <n v="0"/>
    <n v="43961668.079999991"/>
    <s v="16"/>
    <n v="7033866.8927999996"/>
    <m/>
    <m/>
    <m/>
    <m/>
    <m/>
    <m/>
  </r>
  <r>
    <s v="79"/>
    <x v="79"/>
    <x v="0"/>
    <s v="002"/>
    <s v="Z1B8050149"/>
    <s v="1477"/>
    <s v="FC"/>
    <s v="00190797-00190859"/>
    <s v=""/>
    <s v=""/>
    <s v=""/>
    <s v=""/>
    <n v="0"/>
    <s v=""/>
    <s v="VENTAS NO CONTRIBUYENTES"/>
    <s v=""/>
    <n v="29090794.800000001"/>
    <n v="0"/>
    <n v="29090794.800000001"/>
    <n v="0"/>
    <s v="-"/>
    <n v="0"/>
    <n v="0"/>
    <s v="-"/>
    <n v="0"/>
    <m/>
    <m/>
    <m/>
    <m/>
    <m/>
    <m/>
  </r>
  <r>
    <s v="80"/>
    <x v="79"/>
    <x v="0"/>
    <s v="002"/>
    <s v="Z1B8050002"/>
    <s v="1549"/>
    <s v="FC"/>
    <s v="00153731-00153763"/>
    <s v=""/>
    <s v=""/>
    <s v=""/>
    <s v=""/>
    <n v="0"/>
    <s v=""/>
    <s v="VENTAS NO CONTRIBUYENTES"/>
    <s v=""/>
    <n v="60787613.871150009"/>
    <n v="0"/>
    <n v="49223016.502750009"/>
    <n v="0"/>
    <s v="-"/>
    <n v="0"/>
    <n v="9969480.4900000002"/>
    <s v="-"/>
    <n v="1595116.8784"/>
    <m/>
    <m/>
    <m/>
    <m/>
    <m/>
    <m/>
  </r>
  <r>
    <s v="81"/>
    <x v="79"/>
    <x v="0"/>
    <s v="002"/>
    <s v="Z1B8050002"/>
    <s v="1549"/>
    <s v="FC"/>
    <s v="00153764"/>
    <s v=""/>
    <s v=""/>
    <s v=""/>
    <s v=""/>
    <n v="0"/>
    <s v=""/>
    <s v="MAXI LUNCHERIA TODO SABOR C.A"/>
    <s v="J-40020025-3"/>
    <n v="290303.59789999999"/>
    <n v="0"/>
    <n v="121950.9651"/>
    <n v="145131.57999999999"/>
    <s v="16"/>
    <n v="23221.052800000001"/>
    <n v="0"/>
    <s v="-"/>
    <n v="0"/>
    <m/>
    <m/>
    <m/>
    <m/>
    <m/>
    <m/>
  </r>
  <r>
    <s v="82"/>
    <x v="79"/>
    <x v="0"/>
    <s v="002"/>
    <s v="Z1B8050002"/>
    <s v="1549"/>
    <s v="FC"/>
    <s v="00153765-00153771"/>
    <s v=""/>
    <s v=""/>
    <s v=""/>
    <s v=""/>
    <n v="0"/>
    <s v=""/>
    <s v="VENTAS NO CONTRIBUYENTES"/>
    <s v=""/>
    <n v="4192129.68"/>
    <n v="0"/>
    <n v="2366944.5"/>
    <n v="0"/>
    <s v="-"/>
    <n v="0"/>
    <n v="1573435.5"/>
    <s v="16"/>
    <n v="251749.68"/>
    <m/>
    <m/>
    <m/>
    <m/>
    <m/>
    <m/>
  </r>
  <r>
    <s v="83"/>
    <x v="79"/>
    <x v="2"/>
    <s v="002"/>
    <s v="Z1F0008858"/>
    <s v="0575"/>
    <s v="FC"/>
    <s v="00081716-00081822"/>
    <s v=""/>
    <s v=""/>
    <s v=""/>
    <s v=""/>
    <n v="0"/>
    <s v=""/>
    <s v="VENTAS NO CONTRIBUYENTES"/>
    <s v=""/>
    <n v="41520985.401850007"/>
    <n v="0"/>
    <n v="37491652.797450006"/>
    <n v="0"/>
    <s v="-"/>
    <n v="0"/>
    <n v="3473562.59"/>
    <s v="16"/>
    <n v="555770.01439999999"/>
    <m/>
    <m/>
    <m/>
    <m/>
    <m/>
    <m/>
  </r>
  <r>
    <s v="84"/>
    <x v="79"/>
    <x v="1"/>
    <s v="002"/>
    <s v="Z1F0017966"/>
    <s v="0130"/>
    <m/>
    <s v="00002406"/>
    <m/>
    <m/>
    <m/>
    <m/>
    <m/>
    <m/>
    <s v="CAJA SIN ACTIVIDAD"/>
    <m/>
    <n v="0"/>
    <m/>
    <n v="0"/>
    <m/>
    <m/>
    <m/>
    <m/>
    <m/>
    <m/>
    <m/>
    <m/>
    <m/>
    <m/>
    <m/>
    <m/>
  </r>
  <r>
    <s v="85"/>
    <x v="79"/>
    <x v="0"/>
    <s v="003"/>
    <s v="Z1B8051199"/>
    <s v="1636"/>
    <s v="FC"/>
    <s v="00175855-00175879"/>
    <s v=""/>
    <s v=""/>
    <s v=""/>
    <s v=""/>
    <n v="0"/>
    <s v=""/>
    <s v="VENTAS NO CONTRIBUYENTES"/>
    <s v=""/>
    <n v="33077318.280450001"/>
    <n v="0"/>
    <n v="27098349.36245"/>
    <n v="0"/>
    <s v="-"/>
    <n v="0"/>
    <n v="5154283.55"/>
    <s v="-"/>
    <n v="824685.36800000002"/>
    <m/>
    <m/>
    <m/>
    <m/>
    <m/>
    <m/>
  </r>
  <r>
    <s v="86"/>
    <x v="79"/>
    <x v="0"/>
    <s v="003"/>
    <s v="Z1B8051199"/>
    <s v="1636"/>
    <s v="FC"/>
    <s v="00175880"/>
    <s v=""/>
    <s v=""/>
    <s v=""/>
    <s v=""/>
    <n v="0"/>
    <s v=""/>
    <s v="LA CASA DE LS CARRETAS 2K18, C.A."/>
    <s v="J-411921130"/>
    <n v="4605355.9743999997"/>
    <n v="0"/>
    <n v="2790587.2"/>
    <n v="1564455.84"/>
    <s v="16"/>
    <n v="250312.9344"/>
    <n v="0"/>
    <s v="-"/>
    <n v="0"/>
    <m/>
    <m/>
    <m/>
    <m/>
    <m/>
    <m/>
  </r>
  <r>
    <s v="87"/>
    <x v="79"/>
    <x v="0"/>
    <s v="003"/>
    <s v="Z1B8051199"/>
    <s v="1636"/>
    <s v="FC"/>
    <s v="00175881-00175918"/>
    <s v=""/>
    <s v=""/>
    <s v=""/>
    <s v=""/>
    <n v="0"/>
    <s v=""/>
    <s v="VENTAS NO CONTRIBUYENTES"/>
    <s v=""/>
    <n v="35263126.984799996"/>
    <n v="0"/>
    <n v="28540438.079599999"/>
    <n v="0"/>
    <s v="-"/>
    <n v="0"/>
    <n v="5795421.4699999997"/>
    <s v="-"/>
    <n v="927267.43520000007"/>
    <m/>
    <m/>
    <m/>
    <m/>
    <m/>
    <m/>
  </r>
  <r>
    <s v="88"/>
    <x v="79"/>
    <x v="2"/>
    <s v="003"/>
    <s v="Z1F0008965"/>
    <s v="0570"/>
    <s v="FC"/>
    <s v="00080516-00080587"/>
    <s v=""/>
    <s v=""/>
    <s v=""/>
    <s v=""/>
    <n v="0"/>
    <s v=""/>
    <s v="VENTAS NO CONTRIBUYENTES"/>
    <s v=""/>
    <n v="27360429.886800002"/>
    <n v="0"/>
    <n v="24206083.728000004"/>
    <n v="0"/>
    <s v="-"/>
    <n v="0"/>
    <n v="2719263.93"/>
    <s v="16"/>
    <n v="435082.22879999998"/>
    <m/>
    <m/>
    <m/>
    <m/>
    <m/>
    <m/>
  </r>
  <r>
    <s v="89"/>
    <x v="79"/>
    <x v="1"/>
    <s v="003"/>
    <s v="Z1F0017848"/>
    <s v="0128"/>
    <s v="FC"/>
    <s v="00005293-00005314"/>
    <s v=""/>
    <s v=""/>
    <s v=""/>
    <s v=""/>
    <n v="0"/>
    <s v=""/>
    <s v="VENTAS NO CONTRIBUYENTES"/>
    <s v=""/>
    <n v="30052878.837199997"/>
    <n v="0"/>
    <n v="22653981.016799998"/>
    <n v="0"/>
    <s v="-"/>
    <n v="0"/>
    <n v="6378360.1900000004"/>
    <s v="16"/>
    <n v="1020537.6303999999"/>
    <m/>
    <m/>
    <m/>
    <m/>
    <m/>
    <m/>
  </r>
  <r>
    <s v="90"/>
    <x v="79"/>
    <x v="1"/>
    <s v="003"/>
    <s v="Z1F0017848"/>
    <s v="0128"/>
    <s v="FC"/>
    <s v="00005315"/>
    <s v=""/>
    <s v=""/>
    <s v=""/>
    <s v=""/>
    <n v="0"/>
    <s v=""/>
    <s v="SERVICIO TECNICO POS 2021 C.A"/>
    <s v="J410833734"/>
    <n v="14668581.918400001"/>
    <n v="0"/>
    <n v="11237120.970000001"/>
    <n v="2958155.99"/>
    <s v="16"/>
    <n v="473304.9584"/>
    <n v="0"/>
    <s v="-"/>
    <n v="0"/>
    <m/>
    <m/>
    <m/>
    <m/>
    <m/>
    <m/>
  </r>
  <r>
    <s v="91"/>
    <x v="79"/>
    <x v="1"/>
    <s v="003"/>
    <s v="Z1F0017848"/>
    <s v="0128"/>
    <s v="FC"/>
    <s v="00005316-00005333"/>
    <s v=""/>
    <s v=""/>
    <s v=""/>
    <s v=""/>
    <n v="0"/>
    <s v=""/>
    <s v="VENTAS NO CONTRIBUYENTES"/>
    <s v=""/>
    <n v="24159236.856399998"/>
    <n v="0"/>
    <n v="15341489.954399999"/>
    <n v="0"/>
    <s v="-"/>
    <n v="0"/>
    <n v="7601505.9499999993"/>
    <s v="-"/>
    <n v="1216240.952"/>
    <m/>
    <m/>
    <m/>
    <m/>
    <m/>
    <m/>
  </r>
  <r>
    <s v="92"/>
    <x v="79"/>
    <x v="1"/>
    <s v="004"/>
    <s v="Z1F0017963"/>
    <s v="0126"/>
    <s v="FC"/>
    <s v="00002435"/>
    <m/>
    <m/>
    <m/>
    <m/>
    <m/>
    <m/>
    <s v="CAJA SIN ACTIVIDAD"/>
    <m/>
    <n v="0"/>
    <n v="0"/>
    <n v="0"/>
    <n v="0"/>
    <m/>
    <n v="0"/>
    <n v="0"/>
    <m/>
    <n v="0"/>
    <m/>
    <m/>
    <m/>
    <m/>
    <m/>
    <m/>
  </r>
  <r>
    <s v="93"/>
    <x v="79"/>
    <x v="0"/>
    <s v="004"/>
    <s v="Z1B8050937"/>
    <s v="1474"/>
    <s v="FC"/>
    <s v="00145873-00145912"/>
    <s v=""/>
    <s v=""/>
    <s v=""/>
    <s v=""/>
    <n v="0"/>
    <s v=""/>
    <s v="VENTAS NO CONTRIBUYENTES"/>
    <s v=""/>
    <n v="84268335.456699997"/>
    <n v="0"/>
    <n v="57508447.486300007"/>
    <n v="0"/>
    <s v="-"/>
    <n v="0"/>
    <n v="23068868.940000001"/>
    <s v="16"/>
    <n v="3691019.0303999996"/>
    <m/>
    <m/>
    <m/>
    <m/>
    <m/>
    <m/>
  </r>
  <r>
    <s v="94"/>
    <x v="79"/>
    <x v="0"/>
    <s v="005"/>
    <s v="Z1B8050363"/>
    <s v="1628"/>
    <s v="FC"/>
    <s v="00155993-00156040"/>
    <s v=""/>
    <s v=""/>
    <s v=""/>
    <s v=""/>
    <n v="0"/>
    <s v=""/>
    <s v="VENTAS NO CONTRIBUYENTES"/>
    <s v=""/>
    <n v="61644123.46345"/>
    <n v="0"/>
    <n v="45911964.027850002"/>
    <n v="0"/>
    <s v="-"/>
    <n v="0"/>
    <n v="13562206.41"/>
    <s v="-"/>
    <n v="2169953.0255999998"/>
    <m/>
    <m/>
    <m/>
    <m/>
    <m/>
    <m/>
  </r>
  <r>
    <s v="95"/>
    <x v="79"/>
    <x v="1"/>
    <s v="005"/>
    <s v="Z1F0017998"/>
    <s v="0122"/>
    <s v="FC"/>
    <s v="0003275"/>
    <m/>
    <m/>
    <m/>
    <m/>
    <m/>
    <m/>
    <s v="CAJA SIN ACTIVIDAD"/>
    <m/>
    <n v="0"/>
    <n v="0"/>
    <n v="0"/>
    <n v="0"/>
    <m/>
    <n v="0"/>
    <n v="0"/>
    <m/>
    <n v="0"/>
    <m/>
    <m/>
    <m/>
    <m/>
    <m/>
    <m/>
  </r>
  <r>
    <s v="96"/>
    <x v="79"/>
    <x v="0"/>
    <s v="006"/>
    <s v="Z1B8044815"/>
    <s v="1535"/>
    <s v="FC"/>
    <s v="00136178-00136224"/>
    <s v=""/>
    <s v=""/>
    <s v=""/>
    <s v=""/>
    <n v="0"/>
    <s v=""/>
    <s v="VENTAS NO CONTRIBUYENTES"/>
    <s v=""/>
    <n v="58167790.232650004"/>
    <n v="0"/>
    <n v="53693036.536250003"/>
    <n v="0"/>
    <s v="-"/>
    <n v="0"/>
    <n v="3857546.2899999996"/>
    <s v="-"/>
    <n v="617207.40640000009"/>
    <m/>
    <m/>
    <m/>
    <m/>
    <m/>
    <m/>
  </r>
  <r>
    <s v="97"/>
    <x v="79"/>
    <x v="0"/>
    <s v="006"/>
    <s v="Z1B8044815"/>
    <s v="1535"/>
    <s v="FC"/>
    <s v="00136225"/>
    <s v=""/>
    <s v=""/>
    <s v=""/>
    <s v=""/>
    <n v="0"/>
    <s v=""/>
    <s v="ADLER ALFREDO PUERTA"/>
    <s v="V-05813760-6 "/>
    <n v="1765456"/>
    <n v="0"/>
    <n v="70000"/>
    <n v="1461600"/>
    <s v="16"/>
    <n v="233856"/>
    <n v="0"/>
    <s v="-"/>
    <n v="0"/>
    <m/>
    <m/>
    <m/>
    <m/>
    <m/>
    <m/>
  </r>
  <r>
    <s v="98"/>
    <x v="79"/>
    <x v="0"/>
    <s v="006"/>
    <s v="Z1B8044815"/>
    <s v="1535"/>
    <s v="FC"/>
    <s v="00136226-00136245"/>
    <s v=""/>
    <s v=""/>
    <s v=""/>
    <s v=""/>
    <n v="0"/>
    <s v=""/>
    <s v="VENTAS NO CONTRIBUYENTES"/>
    <s v=""/>
    <n v="22633681.727349997"/>
    <n v="0"/>
    <n v="19795790.447349995"/>
    <n v="0"/>
    <s v="-"/>
    <n v="0"/>
    <n v="2446458"/>
    <s v="-"/>
    <n v="391433.28"/>
    <m/>
    <m/>
    <m/>
    <m/>
    <m/>
    <m/>
  </r>
  <r>
    <s v="99"/>
    <x v="79"/>
    <x v="1"/>
    <s v="006"/>
    <s v="Z1F0017787"/>
    <s v="0102"/>
    <s v="FC"/>
    <s v="00000393-00000427"/>
    <s v=""/>
    <s v=""/>
    <s v=""/>
    <s v=""/>
    <n v="0"/>
    <s v=""/>
    <s v="VENTAS NO CONTRIBUYENTES"/>
    <s v=""/>
    <n v="66715840.932950005"/>
    <n v="0"/>
    <n v="48189344.447350003"/>
    <n v="0"/>
    <s v="-"/>
    <n v="0"/>
    <n v="15971117.660000002"/>
    <s v="16"/>
    <n v="2555378.8255999996"/>
    <m/>
    <m/>
    <m/>
    <m/>
    <m/>
    <m/>
  </r>
  <r>
    <s v="100"/>
    <x v="79"/>
    <x v="0"/>
    <s v="007"/>
    <s v="Z1B8050013"/>
    <s v="1592"/>
    <s v="FC"/>
    <s v="00163399-00163428"/>
    <s v=""/>
    <s v=""/>
    <s v=""/>
    <s v=""/>
    <n v="0"/>
    <s v=""/>
    <s v="VENTAS NO CONTRIBUYENTES"/>
    <s v=""/>
    <n v="44378285.30765"/>
    <n v="0"/>
    <n v="36816858.541649997"/>
    <n v="0"/>
    <s v="-"/>
    <n v="0"/>
    <n v="6518471.3500000006"/>
    <s v="-"/>
    <n v="1042955.416"/>
    <m/>
    <m/>
    <m/>
    <m/>
    <m/>
    <m/>
  </r>
  <r>
    <s v="101"/>
    <x v="79"/>
    <x v="0"/>
    <s v="008"/>
    <s v="Z1B8050003"/>
    <s v="1549"/>
    <s v="FC"/>
    <s v="00163024-00163064"/>
    <s v=""/>
    <s v=""/>
    <s v=""/>
    <s v=""/>
    <n v="0"/>
    <s v=""/>
    <s v="VENTAS NO CONTRIBUYENTES"/>
    <s v=""/>
    <n v="68977237.293300003"/>
    <n v="0"/>
    <n v="45480586.758100003"/>
    <n v="0"/>
    <s v="-"/>
    <n v="0"/>
    <n v="20255733.220000003"/>
    <s v="-"/>
    <n v="3240917.3151999996"/>
    <m/>
    <m/>
    <m/>
    <m/>
    <m/>
    <m/>
  </r>
  <r>
    <s v="102"/>
    <x v="79"/>
    <x v="0"/>
    <s v="008"/>
    <s v="Z1B8050003"/>
    <s v="1549"/>
    <s v="NC"/>
    <s v=""/>
    <s v="00000119"/>
    <s v=""/>
    <s v="00163014"/>
    <s v="23/6/2020"/>
    <n v="12097750"/>
    <s v="VEN"/>
    <s v="INV. R.C.D.S. 368"/>
    <s v="J31727527-6 "/>
    <n v="-11757600"/>
    <n v="0"/>
    <n v="-11757600"/>
    <n v="0"/>
    <s v="-"/>
    <n v="0"/>
    <n v="0"/>
    <s v="-"/>
    <n v="0"/>
    <m/>
    <m/>
    <m/>
    <m/>
    <m/>
    <m/>
  </r>
  <r>
    <s v="103"/>
    <x v="79"/>
    <x v="0"/>
    <s v="009"/>
    <s v="Z1B8014458"/>
    <s v="1546"/>
    <s v="FC"/>
    <s v="00169057-00169095"/>
    <s v=""/>
    <s v=""/>
    <s v=""/>
    <s v=""/>
    <n v="0"/>
    <s v=""/>
    <s v="VENTAS NO CONTRIBUYENTES"/>
    <s v=""/>
    <n v="64168774.522950001"/>
    <n v="0"/>
    <n v="49584196.347750001"/>
    <n v="0"/>
    <s v="-"/>
    <n v="0"/>
    <n v="12572912.220000001"/>
    <s v="-"/>
    <n v="2011665.9551999997"/>
    <m/>
    <m/>
    <m/>
    <m/>
    <m/>
    <m/>
  </r>
  <r>
    <s v="104"/>
    <x v="79"/>
    <x v="0"/>
    <s v="010"/>
    <s v="Z1F0000341"/>
    <s v="1067"/>
    <s v="FC"/>
    <s v="00068597-00068637"/>
    <s v=""/>
    <s v=""/>
    <s v=""/>
    <s v=""/>
    <n v="0"/>
    <s v=""/>
    <s v="VENTAS NO CONTRIBUYENTES"/>
    <s v=""/>
    <n v="62955147.111550018"/>
    <n v="0"/>
    <n v="50827794.639550015"/>
    <n v="0"/>
    <s v="-"/>
    <n v="0"/>
    <n v="10454614.199999999"/>
    <s v="16"/>
    <n v="1672738.2720000001"/>
    <m/>
    <m/>
    <m/>
    <m/>
    <m/>
    <m/>
  </r>
  <r>
    <s v="105"/>
    <x v="79"/>
    <x v="0"/>
    <s v="011"/>
    <s v="Z1F0004616"/>
    <s v="0449"/>
    <s v="FC"/>
    <s v="00065497-00065574"/>
    <s v=""/>
    <s v=""/>
    <s v=""/>
    <s v=""/>
    <n v="0"/>
    <s v=""/>
    <s v="VENTAS NO CONTRIBUYENTES"/>
    <s v=""/>
    <n v="30508199.53549999"/>
    <n v="0"/>
    <n v="28743515.860699989"/>
    <n v="0"/>
    <s v="-"/>
    <n v="0"/>
    <n v="1521279.03"/>
    <s v="16"/>
    <n v="243404.64480000001"/>
    <m/>
    <m/>
    <m/>
    <m/>
    <m/>
    <m/>
  </r>
  <r>
    <s v="106"/>
    <x v="79"/>
    <x v="0"/>
    <s v="012"/>
    <s v="Z1B8038506"/>
    <s v="1393"/>
    <s v="FC"/>
    <s v="00069978-00069988"/>
    <s v=""/>
    <s v=""/>
    <s v=""/>
    <s v=""/>
    <n v="0"/>
    <s v=""/>
    <s v="VENTAS NO CONTRIBUYENTES"/>
    <s v=""/>
    <n v="3526744"/>
    <n v="0"/>
    <n v="1982320"/>
    <n v="0"/>
    <s v="-"/>
    <n v="0"/>
    <n v="1331400"/>
    <s v="16"/>
    <n v="213024"/>
    <m/>
    <m/>
    <m/>
    <m/>
    <m/>
    <m/>
  </r>
  <r>
    <s v="107"/>
    <x v="79"/>
    <x v="0"/>
    <s v="013"/>
    <s v="Z1B8050578"/>
    <s v="1358"/>
    <s v="FC"/>
    <s v="00130793-00130831"/>
    <s v=""/>
    <s v=""/>
    <s v=""/>
    <s v=""/>
    <n v="0"/>
    <s v=""/>
    <s v="VENTAS NO CONTRIBUYENTES"/>
    <s v=""/>
    <n v="14117313.8007"/>
    <n v="0"/>
    <n v="13293945.8007"/>
    <n v="0"/>
    <s v="-"/>
    <n v="0"/>
    <n v="709800"/>
    <s v="16"/>
    <n v="113568"/>
    <m/>
    <m/>
    <m/>
    <m/>
    <m/>
    <m/>
  </r>
  <r>
    <s v="108"/>
    <x v="79"/>
    <x v="0"/>
    <s v="014"/>
    <s v="Z1F0000338"/>
    <s v="1238"/>
    <s v="FC"/>
    <s v="00048176"/>
    <s v=""/>
    <s v=""/>
    <s v=""/>
    <s v=""/>
    <n v="0"/>
    <s v=""/>
    <s v="ARMANDO GUERRA"/>
    <s v="V4348956 "/>
    <n v="75516"/>
    <n v="0"/>
    <n v="0"/>
    <n v="0"/>
    <s v="-"/>
    <n v="0"/>
    <n v="65100"/>
    <s v="16"/>
    <n v="10416"/>
    <m/>
    <m/>
    <m/>
    <m/>
    <m/>
    <m/>
  </r>
  <r>
    <s v="109"/>
    <x v="79"/>
    <x v="0"/>
    <s v="015"/>
    <s v="Z1B8050356"/>
    <s v="1371"/>
    <s v="FC"/>
    <s v="00083865-00083867"/>
    <s v=""/>
    <s v=""/>
    <s v=""/>
    <s v=""/>
    <n v="0"/>
    <s v=""/>
    <s v="VENTAS NO CONTRIBUYENTES"/>
    <s v=""/>
    <n v="23114070.946800001"/>
    <n v="0"/>
    <n v="13441324.260000002"/>
    <n v="0"/>
    <s v="-"/>
    <n v="0"/>
    <n v="8338574.7300000004"/>
    <s v="-"/>
    <n v="1334171.9568"/>
    <m/>
    <m/>
    <m/>
    <m/>
    <m/>
    <m/>
  </r>
  <r>
    <s v="110"/>
    <x v="79"/>
    <x v="0"/>
    <s v="015"/>
    <s v="Z1B8050356"/>
    <s v="1371"/>
    <s v="FC"/>
    <s v="00083868"/>
    <s v=""/>
    <s v=""/>
    <s v=""/>
    <s v=""/>
    <n v="0"/>
    <s v=""/>
    <s v="POLIMALLAS P.M.S. C.A"/>
    <s v="J295688806"/>
    <n v="40399800"/>
    <n v="0"/>
    <n v="40399800"/>
    <n v="0"/>
    <s v="-"/>
    <n v="0"/>
    <n v="0"/>
    <s v="-"/>
    <n v="0"/>
    <m/>
    <m/>
    <m/>
    <m/>
    <m/>
    <m/>
  </r>
  <r>
    <s v="111"/>
    <x v="79"/>
    <x v="0"/>
    <s v="015"/>
    <s v="Z1B8050356"/>
    <s v="1371"/>
    <s v="FC"/>
    <s v="00083869"/>
    <s v=""/>
    <s v=""/>
    <s v=""/>
    <s v=""/>
    <n v="0"/>
    <s v=""/>
    <s v="POLIMALLAS P.M.S. C.A"/>
    <s v="J295688806 "/>
    <n v="2528962"/>
    <n v="0"/>
    <n v="2528962"/>
    <n v="0"/>
    <s v="-"/>
    <n v="0"/>
    <n v="0"/>
    <s v="-"/>
    <n v="0"/>
    <m/>
    <m/>
    <m/>
    <m/>
    <m/>
    <m/>
  </r>
  <r>
    <s v="112"/>
    <x v="79"/>
    <x v="0"/>
    <s v="015"/>
    <s v="Z1B8050356"/>
    <s v="1371"/>
    <s v="FC"/>
    <s v="00083870-00083884"/>
    <s v=""/>
    <s v=""/>
    <s v=""/>
    <s v=""/>
    <n v="0"/>
    <s v=""/>
    <s v="VENTAS NO CONTRIBUYENTES"/>
    <s v=""/>
    <n v="22928775.576750003"/>
    <n v="0"/>
    <n v="19447693.38955"/>
    <n v="0"/>
    <s v="-"/>
    <n v="0"/>
    <n v="3000932.92"/>
    <s v="16"/>
    <n v="480149.2672"/>
    <m/>
    <m/>
    <m/>
    <m/>
    <m/>
    <m/>
  </r>
  <r>
    <s v="113"/>
    <x v="80"/>
    <x v="0"/>
    <s v="001"/>
    <s v="Z1F0000700"/>
    <s v="1215"/>
    <s v="FC"/>
    <s v="00098766-00098796"/>
    <s v=""/>
    <s v=""/>
    <s v=""/>
    <s v=""/>
    <n v="0"/>
    <s v=""/>
    <s v="VENTAS NO CONTRIBUYENTES"/>
    <s v=""/>
    <n v="24344874.725299999"/>
    <n v="0"/>
    <n v="22870113.144899998"/>
    <n v="0"/>
    <s v="-"/>
    <n v="0"/>
    <n v="1271346.19"/>
    <s v="-"/>
    <n v="203415.3904"/>
    <m/>
    <m/>
    <m/>
    <m/>
    <m/>
    <m/>
  </r>
  <r>
    <s v="114"/>
    <x v="80"/>
    <x v="0"/>
    <s v="001"/>
    <s v="Z1F0000700"/>
    <s v="1215"/>
    <s v="FC"/>
    <s v="00098797"/>
    <s v=""/>
    <s v=""/>
    <s v=""/>
    <s v=""/>
    <n v="0"/>
    <s v=""/>
    <s v="CORPORACION XDV C.A"/>
    <s v="J-00361006-2"/>
    <n v="2307832"/>
    <n v="0"/>
    <n v="2307832"/>
    <n v="0"/>
    <s v="-"/>
    <n v="0"/>
    <n v="0"/>
    <s v="-"/>
    <n v="0"/>
    <m/>
    <m/>
    <m/>
    <m/>
    <m/>
    <m/>
  </r>
  <r>
    <s v="115"/>
    <x v="80"/>
    <x v="0"/>
    <s v="001"/>
    <s v="Z1F0000700"/>
    <s v="1215"/>
    <s v="FC"/>
    <s v="00098798-00098824"/>
    <s v=""/>
    <s v=""/>
    <s v=""/>
    <s v=""/>
    <n v="0"/>
    <s v=""/>
    <s v="VENTAS NO CONTRIBUYENTES"/>
    <s v=""/>
    <n v="15508010.628499998"/>
    <n v="0"/>
    <n v="12408518.433699999"/>
    <n v="0"/>
    <s v="-"/>
    <n v="0"/>
    <n v="2671976.0299999998"/>
    <s v="16"/>
    <n v="427516.16480000003"/>
    <m/>
    <m/>
    <m/>
    <m/>
    <m/>
    <m/>
  </r>
  <r>
    <s v="116"/>
    <x v="80"/>
    <x v="1"/>
    <s v="001"/>
    <s v="Z1F0017854"/>
    <s v="0129"/>
    <s v="FC"/>
    <s v="00006671-00006713"/>
    <s v=""/>
    <s v=""/>
    <s v=""/>
    <s v=""/>
    <n v="0"/>
    <s v=""/>
    <s v="VENTAS NO CONTRIBUYENTES"/>
    <s v=""/>
    <n v="71397807.962250009"/>
    <n v="0"/>
    <n v="45036436.135849997"/>
    <n v="0"/>
    <s v="-"/>
    <n v="0"/>
    <n v="22725320.540000003"/>
    <s v="16"/>
    <n v="3636051.2864000001"/>
    <m/>
    <m/>
    <m/>
    <m/>
    <m/>
    <m/>
  </r>
  <r>
    <s v="117"/>
    <x v="80"/>
    <x v="0"/>
    <s v="002"/>
    <s v="Z1B8050149"/>
    <s v="1478"/>
    <s v="FC"/>
    <s v="00190860-00190909"/>
    <s v=""/>
    <s v=""/>
    <s v=""/>
    <s v=""/>
    <n v="0"/>
    <s v=""/>
    <s v="VENTAS NO CONTRIBUYENTES"/>
    <s v=""/>
    <n v="20603164.559999999"/>
    <n v="0"/>
    <n v="20603164.559999999"/>
    <n v="0"/>
    <s v="-"/>
    <n v="0"/>
    <n v="0"/>
    <s v="-"/>
    <n v="0"/>
    <m/>
    <m/>
    <m/>
    <m/>
    <m/>
    <m/>
  </r>
  <r>
    <s v="118"/>
    <x v="80"/>
    <x v="0"/>
    <s v="002"/>
    <s v="Z1B8050002"/>
    <s v="1550"/>
    <s v="FC"/>
    <s v="00153772-00153802"/>
    <s v=""/>
    <s v=""/>
    <s v=""/>
    <s v=""/>
    <n v="0"/>
    <s v=""/>
    <s v="VENTAS NO CONTRIBUYENTES"/>
    <s v=""/>
    <n v="37484280.436149999"/>
    <n v="0"/>
    <n v="32228171.631349996"/>
    <n v="0"/>
    <s v="-"/>
    <n v="0"/>
    <n v="4531128.28"/>
    <s v="16"/>
    <n v="724980.52480000001"/>
    <m/>
    <m/>
    <m/>
    <m/>
    <m/>
    <m/>
  </r>
  <r>
    <s v="119"/>
    <x v="80"/>
    <x v="2"/>
    <s v="002"/>
    <s v="Z1F0008858"/>
    <s v="0576"/>
    <s v="FC"/>
    <s v="00081823-00081905"/>
    <s v=""/>
    <s v=""/>
    <s v=""/>
    <s v=""/>
    <n v="0"/>
    <s v=""/>
    <s v="VENTAS NO CONTRIBUYENTES"/>
    <s v=""/>
    <n v="30186602.943899989"/>
    <n v="0"/>
    <n v="27406672.096299991"/>
    <n v="0"/>
    <s v="-"/>
    <n v="0"/>
    <n v="2396492.11"/>
    <s v="-"/>
    <n v="383438.73759999999"/>
    <m/>
    <m/>
    <m/>
    <m/>
    <m/>
    <m/>
  </r>
  <r>
    <s v="120"/>
    <x v="80"/>
    <x v="1"/>
    <s v="002"/>
    <s v="Z1F0017966"/>
    <s v="0131"/>
    <s v="FC"/>
    <s v="00002407-00002411"/>
    <s v=""/>
    <s v=""/>
    <s v=""/>
    <s v=""/>
    <n v="0"/>
    <s v=""/>
    <s v="VENTAS NO CONTRIBUYENTES"/>
    <s v=""/>
    <n v="10199599.422699999"/>
    <n v="0"/>
    <n v="6396662.3827"/>
    <n v="0"/>
    <s v="-"/>
    <n v="0"/>
    <n v="3278394"/>
    <s v="16"/>
    <n v="524543.04"/>
    <m/>
    <m/>
    <m/>
    <m/>
    <m/>
    <m/>
  </r>
  <r>
    <s v="121"/>
    <x v="80"/>
    <x v="0"/>
    <s v="003"/>
    <s v="Z1B8051199"/>
    <s v="1637"/>
    <s v="FC"/>
    <s v="00175919-00175966"/>
    <s v=""/>
    <s v=""/>
    <s v=""/>
    <s v=""/>
    <n v="0"/>
    <s v=""/>
    <s v="VENTAS NO CONTRIBUYENTES"/>
    <s v=""/>
    <n v="63362868.764449999"/>
    <n v="0"/>
    <n v="51554344.310849994"/>
    <n v="0"/>
    <s v="-"/>
    <n v="0"/>
    <n v="10179762.459999999"/>
    <s v="-"/>
    <n v="1628761.9935999999"/>
    <m/>
    <m/>
    <m/>
    <m/>
    <m/>
    <m/>
  </r>
  <r>
    <s v="122"/>
    <x v="80"/>
    <x v="2"/>
    <s v="003"/>
    <s v="Z1F0008965"/>
    <s v="0571"/>
    <s v="FC"/>
    <s v="00080588-00080667"/>
    <s v=""/>
    <s v=""/>
    <s v=""/>
    <s v=""/>
    <n v="0"/>
    <s v=""/>
    <s v="VENTAS NO CONTRIBUYENTES"/>
    <s v=""/>
    <n v="33185200.779249996"/>
    <n v="0"/>
    <n v="28766507.261249997"/>
    <n v="0"/>
    <s v="-"/>
    <n v="0"/>
    <n v="3809218.55"/>
    <s v="16"/>
    <n v="609474.96800000011"/>
    <m/>
    <m/>
    <m/>
    <m/>
    <m/>
    <m/>
  </r>
  <r>
    <s v="123"/>
    <x v="80"/>
    <x v="1"/>
    <s v="003"/>
    <s v="Z1F0017848"/>
    <s v="0129"/>
    <s v="FC"/>
    <s v="00005334-00005370"/>
    <s v=""/>
    <s v=""/>
    <s v=""/>
    <s v=""/>
    <n v="0"/>
    <s v=""/>
    <s v="VENTAS NO CONTRIBUYENTES"/>
    <s v=""/>
    <n v="106130039.48524998"/>
    <n v="0"/>
    <n v="76541173.582049981"/>
    <n v="0"/>
    <s v="-"/>
    <n v="0"/>
    <n v="25507643.02"/>
    <s v="16"/>
    <n v="4081222.8832"/>
    <m/>
    <m/>
    <m/>
    <m/>
    <m/>
    <m/>
  </r>
  <r>
    <s v="124"/>
    <x v="80"/>
    <x v="1"/>
    <s v="004"/>
    <s v="Z1F0017963"/>
    <s v="0127"/>
    <s v="FC"/>
    <s v="00002435"/>
    <m/>
    <m/>
    <m/>
    <m/>
    <m/>
    <m/>
    <s v="CAJA SIN ACTIVIDAD"/>
    <m/>
    <n v="0"/>
    <n v="0"/>
    <n v="0"/>
    <n v="0"/>
    <m/>
    <n v="0"/>
    <n v="0"/>
    <m/>
    <n v="0"/>
    <m/>
    <m/>
    <m/>
    <m/>
    <m/>
    <m/>
  </r>
  <r>
    <s v="125"/>
    <x v="80"/>
    <x v="0"/>
    <s v="004"/>
    <s v="Z1B8050937"/>
    <s v="1475"/>
    <s v="FC"/>
    <s v="00145913-00145942"/>
    <s v=""/>
    <s v=""/>
    <s v=""/>
    <s v=""/>
    <n v="0"/>
    <s v=""/>
    <s v="VENTAS NO CONTRIBUYENTES"/>
    <s v=""/>
    <n v="42669828.75"/>
    <n v="0"/>
    <n v="34037617.649999999"/>
    <n v="0"/>
    <s v="-"/>
    <n v="0"/>
    <n v="7441561.29"/>
    <s v="-"/>
    <n v="1190649.81"/>
    <m/>
    <m/>
    <m/>
    <m/>
    <m/>
    <m/>
  </r>
  <r>
    <s v="126"/>
    <x v="80"/>
    <x v="0"/>
    <s v="005"/>
    <s v="Z1B8050363"/>
    <s v="1629"/>
    <s v="FC"/>
    <s v="00156041-00156081"/>
    <s v=""/>
    <s v=""/>
    <s v=""/>
    <s v=""/>
    <n v="0"/>
    <s v=""/>
    <s v="VENTAS NO CONTRIBUYENTES"/>
    <s v=""/>
    <n v="111250379.6705"/>
    <n v="0"/>
    <n v="84725937.665699989"/>
    <n v="0"/>
    <s v="-"/>
    <n v="0"/>
    <n v="22865898.280000001"/>
    <s v="-"/>
    <n v="3658543.7248"/>
    <m/>
    <m/>
    <m/>
    <m/>
    <m/>
    <m/>
  </r>
  <r>
    <s v="127"/>
    <x v="80"/>
    <x v="1"/>
    <s v="005"/>
    <s v="Z1F0017998"/>
    <s v="0123"/>
    <s v="FC"/>
    <s v="0003275"/>
    <m/>
    <m/>
    <m/>
    <m/>
    <m/>
    <m/>
    <s v="CAJA SIN ACTIVIDAD"/>
    <m/>
    <n v="0"/>
    <n v="0"/>
    <n v="0"/>
    <n v="0"/>
    <m/>
    <n v="0"/>
    <n v="0"/>
    <m/>
    <n v="0"/>
    <m/>
    <m/>
    <m/>
    <m/>
    <m/>
    <m/>
  </r>
  <r>
    <s v="128"/>
    <x v="80"/>
    <x v="0"/>
    <s v="006"/>
    <s v="Z1B8044815"/>
    <s v="1536"/>
    <s v="FC"/>
    <s v="00136246-00136287"/>
    <s v=""/>
    <s v=""/>
    <s v=""/>
    <s v=""/>
    <n v="0"/>
    <s v=""/>
    <s v="VENTAS NO CONTRIBUYENTES"/>
    <s v=""/>
    <n v="55558257.702549994"/>
    <n v="0"/>
    <n v="44213273.703349993"/>
    <n v="0"/>
    <s v="-"/>
    <n v="0"/>
    <n v="9780158.620000001"/>
    <s v="16"/>
    <n v="1564825.3792000001"/>
    <m/>
    <m/>
    <m/>
    <m/>
    <m/>
    <m/>
  </r>
  <r>
    <s v="129"/>
    <x v="80"/>
    <x v="1"/>
    <s v="006"/>
    <s v="Z1F0017787"/>
    <s v="0103"/>
    <s v="FC"/>
    <s v="00000428-00000460"/>
    <s v=""/>
    <s v=""/>
    <s v=""/>
    <s v=""/>
    <n v="0"/>
    <s v=""/>
    <s v="VENTAS NO CONTRIBUYENTES"/>
    <s v=""/>
    <n v="57319150.148249984"/>
    <n v="0"/>
    <n v="41978267.737449989"/>
    <n v="0"/>
    <s v="-"/>
    <n v="0"/>
    <n v="13224898.629999999"/>
    <s v="16"/>
    <n v="2115983.7808000003"/>
    <m/>
    <m/>
    <m/>
    <m/>
    <m/>
    <m/>
  </r>
  <r>
    <s v="130"/>
    <x v="80"/>
    <x v="1"/>
    <s v="006"/>
    <s v="Z1F0017787"/>
    <s v="0103"/>
    <s v="FC"/>
    <s v="00000461"/>
    <s v=""/>
    <s v=""/>
    <s v=""/>
    <s v=""/>
    <n v="0"/>
    <s v=""/>
    <s v="LACTEOS LA RUTA DEL QUESO C.A"/>
    <s v="J316130533"/>
    <n v="2305091.7200000002"/>
    <n v="0"/>
    <n v="2305091.7200000002"/>
    <n v="0"/>
    <s v="-"/>
    <n v="0"/>
    <n v="0"/>
    <s v="-"/>
    <n v="0"/>
    <m/>
    <m/>
    <m/>
    <m/>
    <m/>
    <m/>
  </r>
  <r>
    <s v="131"/>
    <x v="80"/>
    <x v="1"/>
    <s v="006"/>
    <s v="Z1F0017787"/>
    <s v="0103"/>
    <s v="FC"/>
    <s v="00000462-00000477"/>
    <s v=""/>
    <s v=""/>
    <s v=""/>
    <s v=""/>
    <n v="0"/>
    <s v=""/>
    <s v="VENTAS NO CONTRIBUYENTES"/>
    <s v=""/>
    <n v="28964873.408350006"/>
    <n v="0"/>
    <n v="19717067.201550003"/>
    <n v="0"/>
    <s v="-"/>
    <n v="0"/>
    <n v="7972246.7300000004"/>
    <s v="-"/>
    <n v="1275559.4768000003"/>
    <m/>
    <m/>
    <m/>
    <m/>
    <m/>
    <m/>
  </r>
  <r>
    <s v="132"/>
    <x v="80"/>
    <x v="1"/>
    <s v="006"/>
    <s v="Z1F0017787"/>
    <s v="0103"/>
    <s v="NC"/>
    <s v=""/>
    <s v="00000004"/>
    <s v=""/>
    <s v="00006700"/>
    <s v="25/6/2020"/>
    <n v="2511972.77"/>
    <s v="VEN"/>
    <s v="MAYRA MORILLO"/>
    <s v="V82054565"/>
    <n v="-418992"/>
    <n v="0"/>
    <n v="0"/>
    <n v="0"/>
    <s v="-"/>
    <n v="0"/>
    <n v="-361200"/>
    <s v="16"/>
    <n v="-57792"/>
    <m/>
    <m/>
    <m/>
    <m/>
    <m/>
    <m/>
  </r>
  <r>
    <s v="133"/>
    <x v="80"/>
    <x v="0"/>
    <s v="007"/>
    <s v="Z1B8050013"/>
    <s v="1593"/>
    <s v="FC"/>
    <s v="00163429-00163456"/>
    <s v=""/>
    <s v=""/>
    <s v=""/>
    <s v=""/>
    <n v="0"/>
    <s v=""/>
    <s v="VENTAS NO CONTRIBUYENTES"/>
    <s v=""/>
    <n v="70954912.401000008"/>
    <n v="0"/>
    <n v="51539639.691400006"/>
    <n v="0"/>
    <s v="-"/>
    <n v="0"/>
    <n v="16737304.060000001"/>
    <s v="16"/>
    <n v="2677968.6496000001"/>
    <m/>
    <m/>
    <m/>
    <m/>
    <m/>
    <m/>
  </r>
  <r>
    <s v="134"/>
    <x v="80"/>
    <x v="0"/>
    <s v="008"/>
    <s v="Z1B8050003"/>
    <s v="1550"/>
    <s v="FC"/>
    <s v="00163065-00163074"/>
    <s v=""/>
    <s v=""/>
    <s v=""/>
    <s v=""/>
    <n v="0"/>
    <s v=""/>
    <s v="VENTAS NO CONTRIBUYENTES"/>
    <s v=""/>
    <n v="5940267.7000000002"/>
    <n v="0"/>
    <n v="5440887.7000000002"/>
    <n v="0"/>
    <s v="-"/>
    <n v="0"/>
    <n v="430500"/>
    <s v="-"/>
    <n v="68880"/>
    <m/>
    <m/>
    <m/>
    <m/>
    <m/>
    <m/>
  </r>
  <r>
    <s v="135"/>
    <x v="80"/>
    <x v="0"/>
    <s v="008"/>
    <s v="Z1B8050003"/>
    <s v="1550"/>
    <s v="FC"/>
    <s v="00163075"/>
    <s v=""/>
    <s v=""/>
    <s v=""/>
    <s v=""/>
    <n v="0"/>
    <s v=""/>
    <s v="EMBUTIDOS BIGCERDY C.A."/>
    <s v="J-29482061-1 "/>
    <n v="1769219.91"/>
    <n v="0"/>
    <n v="1662035.91"/>
    <n v="92400"/>
    <s v="16"/>
    <n v="14784"/>
    <n v="0"/>
    <s v="-"/>
    <n v="0"/>
    <m/>
    <m/>
    <m/>
    <m/>
    <m/>
    <m/>
  </r>
  <r>
    <s v="136"/>
    <x v="80"/>
    <x v="0"/>
    <s v="008"/>
    <s v="Z1B8050003"/>
    <s v="1550"/>
    <s v="FC"/>
    <s v="00163076-00163091"/>
    <s v=""/>
    <s v=""/>
    <s v=""/>
    <s v=""/>
    <n v="0"/>
    <s v=""/>
    <s v="VENTAS NO CONTRIBUYENTES"/>
    <s v=""/>
    <n v="13032658.46665"/>
    <n v="0"/>
    <n v="11938894.46665"/>
    <n v="0"/>
    <s v="-"/>
    <n v="0"/>
    <n v="942900"/>
    <s v="-"/>
    <n v="150864"/>
    <m/>
    <m/>
    <m/>
    <m/>
    <m/>
    <m/>
  </r>
  <r>
    <s v="137"/>
    <x v="80"/>
    <x v="0"/>
    <s v="008"/>
    <s v="Z1B8050003"/>
    <s v="1550"/>
    <s v="FC"/>
    <s v="00163092"/>
    <s v=""/>
    <s v=""/>
    <s v=""/>
    <s v=""/>
    <n v="0"/>
    <s v=""/>
    <s v="MAXI LUNCHERIA TODO SABOR C.A"/>
    <s v="J-40020025-3"/>
    <n v="225312.5"/>
    <n v="0"/>
    <n v="225312.5"/>
    <n v="0"/>
    <s v="-"/>
    <n v="0"/>
    <n v="0"/>
    <s v="-"/>
    <n v="0"/>
    <m/>
    <m/>
    <m/>
    <m/>
    <m/>
    <m/>
  </r>
  <r>
    <s v="138"/>
    <x v="80"/>
    <x v="0"/>
    <s v="008"/>
    <s v="Z1B8050003"/>
    <s v="1550"/>
    <s v="FC"/>
    <s v="00163093-00163106"/>
    <s v=""/>
    <s v=""/>
    <s v=""/>
    <s v=""/>
    <n v="0"/>
    <s v=""/>
    <s v="VENTAS NO CONTRIBUYENTES"/>
    <s v=""/>
    <n v="18055408.787699997"/>
    <n v="0"/>
    <n v="14463399.953299999"/>
    <n v="0"/>
    <s v="-"/>
    <n v="0"/>
    <n v="3096559.3400000003"/>
    <s v="-"/>
    <n v="495449.49440000003"/>
    <m/>
    <m/>
    <m/>
    <m/>
    <m/>
    <m/>
  </r>
  <r>
    <s v="139"/>
    <x v="80"/>
    <x v="0"/>
    <s v="009"/>
    <s v="Z1B8014458"/>
    <s v="1547"/>
    <s v="FC"/>
    <s v="00169096-00169109"/>
    <s v=""/>
    <s v=""/>
    <s v=""/>
    <s v=""/>
    <n v="0"/>
    <s v=""/>
    <s v="VENTAS NO CONTRIBUYENTES"/>
    <s v=""/>
    <n v="12898360.177549999"/>
    <n v="0"/>
    <n v="11572290.679949999"/>
    <n v="0"/>
    <s v="-"/>
    <n v="0"/>
    <n v="1143163.3599999999"/>
    <s v="-"/>
    <n v="182906.13760000002"/>
    <m/>
    <m/>
    <m/>
    <m/>
    <m/>
    <m/>
  </r>
  <r>
    <s v="140"/>
    <x v="80"/>
    <x v="0"/>
    <s v="010"/>
    <s v="Z1F0000341"/>
    <s v="1068"/>
    <s v="FC"/>
    <s v="00068638-00068645"/>
    <s v=""/>
    <s v=""/>
    <s v=""/>
    <s v=""/>
    <n v="0"/>
    <s v=""/>
    <s v="VENTAS NO CONTRIBUYENTES"/>
    <s v=""/>
    <n v="13462670.492649999"/>
    <n v="0"/>
    <n v="7636874.2966499999"/>
    <n v="0"/>
    <s v="-"/>
    <n v="0"/>
    <n v="5022238.0999999996"/>
    <s v="-"/>
    <n v="803558.0959999999"/>
    <m/>
    <m/>
    <m/>
    <m/>
    <m/>
    <m/>
  </r>
  <r>
    <s v="141"/>
    <x v="80"/>
    <x v="0"/>
    <s v="011"/>
    <s v="Z1F0004616"/>
    <s v="0450"/>
    <s v="FC"/>
    <s v="00065575-00065647"/>
    <s v=""/>
    <s v=""/>
    <s v=""/>
    <s v=""/>
    <n v="0"/>
    <s v=""/>
    <s v="VENTAS NO CONTRIBUYENTES"/>
    <s v=""/>
    <n v="27198700.040149994"/>
    <n v="0"/>
    <n v="24794076.833749995"/>
    <n v="0"/>
    <s v="-"/>
    <n v="0"/>
    <n v="2072951.04"/>
    <s v="-"/>
    <n v="331672.16639999999"/>
    <m/>
    <m/>
    <m/>
    <m/>
    <m/>
    <m/>
  </r>
  <r>
    <s v="142"/>
    <x v="80"/>
    <x v="0"/>
    <s v="012"/>
    <s v="Z1B8038506"/>
    <s v="1394"/>
    <s v="FC"/>
    <s v="00069989-00069997"/>
    <s v=""/>
    <s v=""/>
    <s v=""/>
    <s v=""/>
    <n v="0"/>
    <s v=""/>
    <s v="VENTAS NO CONTRIBUYENTES"/>
    <s v=""/>
    <n v="6608247.0055999998"/>
    <n v="0"/>
    <n v="2740761"/>
    <n v="0"/>
    <s v="-"/>
    <n v="0"/>
    <n v="3334039.66"/>
    <s v="-"/>
    <n v="533446.3456"/>
    <m/>
    <m/>
    <m/>
    <m/>
    <m/>
    <m/>
  </r>
  <r>
    <s v="143"/>
    <x v="80"/>
    <x v="0"/>
    <s v="013"/>
    <s v="Z1B8050578"/>
    <s v="1359"/>
    <s v="FC"/>
    <s v="00130832-00130869"/>
    <s v=""/>
    <s v=""/>
    <s v=""/>
    <s v=""/>
    <n v="0"/>
    <s v=""/>
    <s v="VENTAS NO CONTRIBUYENTES"/>
    <s v=""/>
    <n v="17054470.687299997"/>
    <n v="0"/>
    <n v="15333680.287299998"/>
    <n v="0"/>
    <s v="-"/>
    <n v="0"/>
    <n v="1483440"/>
    <s v="-"/>
    <n v="237350.39999999999"/>
    <m/>
    <m/>
    <m/>
    <m/>
    <m/>
    <m/>
  </r>
  <r>
    <s v="144"/>
    <x v="80"/>
    <x v="0"/>
    <s v="014"/>
    <s v="Z1F0000338"/>
    <s v="1239"/>
    <s v="FC"/>
    <s v="00048177"/>
    <s v=""/>
    <s v=""/>
    <s v=""/>
    <s v=""/>
    <n v="0"/>
    <s v=""/>
    <s v="YESNI FIGUERA"/>
    <s v="V14058045"/>
    <n v="190008"/>
    <n v="0"/>
    <n v="0"/>
    <n v="0"/>
    <s v="-"/>
    <n v="0"/>
    <n v="163800"/>
    <s v="16"/>
    <n v="26208"/>
    <m/>
    <m/>
    <m/>
    <m/>
    <m/>
    <m/>
  </r>
  <r>
    <s v="145"/>
    <x v="80"/>
    <x v="0"/>
    <s v="015"/>
    <s v="Z1B8050356"/>
    <s v="1372"/>
    <s v="FC"/>
    <s v="00083885-00083894"/>
    <s v=""/>
    <s v=""/>
    <s v=""/>
    <s v=""/>
    <n v="0"/>
    <s v=""/>
    <s v="VENTAS NO CONTRIBUYENTES"/>
    <s v=""/>
    <n v="42409962.287550002"/>
    <n v="0"/>
    <n v="33460905.879550003"/>
    <n v="0"/>
    <s v="-"/>
    <n v="0"/>
    <n v="7714703.7999999989"/>
    <s v="16"/>
    <n v="1234352.608"/>
    <m/>
    <m/>
    <m/>
    <m/>
    <m/>
    <m/>
  </r>
  <r>
    <s v="146"/>
    <x v="81"/>
    <x v="0"/>
    <s v="001"/>
    <s v="Z1F0000700"/>
    <s v="1216"/>
    <s v="FC"/>
    <s v="00098825-00098887"/>
    <s v=""/>
    <s v=""/>
    <s v=""/>
    <s v=""/>
    <n v="0"/>
    <s v=""/>
    <s v="VENTAS NO CONTRIBUYENTES"/>
    <s v=""/>
    <n v="60654491.524070218"/>
    <n v="0"/>
    <n v="52264842.830870226"/>
    <n v="0"/>
    <s v="-"/>
    <n v="0"/>
    <n v="7232455.7699999996"/>
    <s v="-"/>
    <n v="1157192.9231999998"/>
    <m/>
    <m/>
    <m/>
    <m/>
    <m/>
    <m/>
  </r>
  <r>
    <s v="147"/>
    <x v="81"/>
    <x v="1"/>
    <s v="001"/>
    <s v="Z1F0017854"/>
    <s v="0130"/>
    <s v="FC"/>
    <s v="00006714-00006729"/>
    <s v=""/>
    <s v=""/>
    <s v=""/>
    <s v=""/>
    <n v="0"/>
    <s v=""/>
    <s v="VENTAS NO CONTRIBUYENTES"/>
    <s v=""/>
    <n v="13174407.506999999"/>
    <n v="0"/>
    <n v="12855291.506999999"/>
    <n v="0"/>
    <s v="-"/>
    <n v="0"/>
    <n v="275100"/>
    <s v="-"/>
    <n v="44016"/>
    <m/>
    <m/>
    <m/>
    <m/>
    <m/>
    <m/>
  </r>
  <r>
    <s v="148"/>
    <x v="81"/>
    <x v="1"/>
    <s v="001"/>
    <s v="Z1F0017854"/>
    <s v="0130"/>
    <s v="FC"/>
    <s v="00006730"/>
    <s v=""/>
    <s v=""/>
    <s v=""/>
    <s v=""/>
    <n v="0"/>
    <s v=""/>
    <s v="HOTEL BOSQUE DORADO C.A"/>
    <s v="J307028793"/>
    <n v="4320160.1045000004"/>
    <n v="0"/>
    <n v="4320160.1045000004"/>
    <n v="0"/>
    <s v="-"/>
    <n v="0"/>
    <n v="0"/>
    <s v="-"/>
    <n v="0"/>
    <m/>
    <m/>
    <m/>
    <m/>
    <m/>
    <m/>
  </r>
  <r>
    <s v="149"/>
    <x v="81"/>
    <x v="1"/>
    <s v="001"/>
    <s v="Z1F0017854"/>
    <s v="0130"/>
    <s v="FC"/>
    <s v="00006731-00006784"/>
    <s v=""/>
    <s v=""/>
    <s v=""/>
    <s v=""/>
    <n v="0"/>
    <s v=""/>
    <s v="VENTAS NO CONTRIBUYENTES"/>
    <s v=""/>
    <n v="114193743.05915001"/>
    <n v="0"/>
    <n v="77927352.920350015"/>
    <n v="0"/>
    <s v="-"/>
    <n v="0"/>
    <n v="31264129.429999996"/>
    <s v="-"/>
    <n v="5002260.7087999992"/>
    <m/>
    <m/>
    <m/>
    <m/>
    <m/>
    <m/>
  </r>
  <r>
    <s v="150"/>
    <x v="81"/>
    <x v="1"/>
    <s v="001"/>
    <s v="Z1F0017854"/>
    <s v="0130"/>
    <s v="FC"/>
    <s v="00006785"/>
    <s v=""/>
    <s v=""/>
    <s v=""/>
    <s v=""/>
    <n v="0"/>
    <s v=""/>
    <s v="FELIPE PINTO"/>
    <s v="V299314951"/>
    <n v="145000"/>
    <n v="0"/>
    <n v="145000"/>
    <n v="0"/>
    <s v="-"/>
    <n v="0"/>
    <n v="0"/>
    <s v="-"/>
    <n v="0"/>
    <m/>
    <m/>
    <m/>
    <m/>
    <m/>
    <m/>
  </r>
  <r>
    <s v="151"/>
    <x v="81"/>
    <x v="1"/>
    <s v="001"/>
    <s v="Z1F0017854"/>
    <s v="0130"/>
    <s v="FC"/>
    <s v="00006786-00006807"/>
    <s v=""/>
    <s v=""/>
    <s v=""/>
    <s v=""/>
    <n v="0"/>
    <s v=""/>
    <s v="VENTAS NO CONTRIBUYENTES"/>
    <s v=""/>
    <n v="18402853.328000002"/>
    <n v="0"/>
    <n v="11173009.719999999"/>
    <n v="0"/>
    <s v="-"/>
    <n v="0"/>
    <n v="6232623.8000000007"/>
    <s v="-"/>
    <n v="997219.80800000019"/>
    <m/>
    <m/>
    <m/>
    <m/>
    <m/>
    <m/>
  </r>
  <r>
    <s v="152"/>
    <x v="81"/>
    <x v="1"/>
    <s v="001"/>
    <s v="Z1F0017854"/>
    <s v="0130"/>
    <s v="NC"/>
    <s v=""/>
    <s v="00000020"/>
    <s v=""/>
    <s v="00006773"/>
    <s v="26/6/2020"/>
    <n v="2508191.9900000002"/>
    <s v="VEN"/>
    <s v="DALIA BELEN DE CAPOA"/>
    <s v="V708963"/>
    <n v="-630000"/>
    <n v="0"/>
    <n v="-630000"/>
    <n v="0"/>
    <s v="-"/>
    <n v="0"/>
    <n v="0"/>
    <s v="-"/>
    <n v="0"/>
    <m/>
    <m/>
    <m/>
    <m/>
    <m/>
    <m/>
  </r>
  <r>
    <s v="153"/>
    <x v="81"/>
    <x v="0"/>
    <s v="002"/>
    <s v="Z1B8050149"/>
    <s v="1479"/>
    <s v="FC"/>
    <s v="00190910-00190980"/>
    <s v=""/>
    <s v=""/>
    <s v=""/>
    <s v=""/>
    <n v="0"/>
    <s v=""/>
    <s v="VENTAS NO CONTRIBUYENTES"/>
    <s v=""/>
    <n v="41006905.460000001"/>
    <n v="0"/>
    <n v="41006905.460000001"/>
    <n v="0"/>
    <s v="-"/>
    <n v="0"/>
    <n v="0"/>
    <s v="-"/>
    <n v="0"/>
    <m/>
    <m/>
    <m/>
    <m/>
    <m/>
    <m/>
  </r>
  <r>
    <s v="154"/>
    <x v="81"/>
    <x v="0"/>
    <s v="002"/>
    <s v="Z1B8050002"/>
    <s v="1551"/>
    <s v="FC"/>
    <s v="00153803-00153870"/>
    <s v=""/>
    <s v=""/>
    <s v=""/>
    <s v=""/>
    <n v="0"/>
    <s v=""/>
    <s v="VENTAS NO CONTRIBUYENTES"/>
    <s v=""/>
    <n v="99001946.943949997"/>
    <n v="0"/>
    <n v="84557828.447549999"/>
    <n v="0"/>
    <s v="-"/>
    <n v="0"/>
    <n v="12451826.289999999"/>
    <s v="-"/>
    <n v="1992292.2064"/>
    <m/>
    <m/>
    <m/>
    <m/>
    <m/>
    <m/>
  </r>
  <r>
    <s v="155"/>
    <x v="81"/>
    <x v="0"/>
    <s v="002"/>
    <s v="Z1B8050002"/>
    <s v="1551"/>
    <s v="NC"/>
    <s v=""/>
    <s v="00000112"/>
    <s v=""/>
    <s v="00153745"/>
    <s v="24/6/2020"/>
    <n v="3022038.66"/>
    <s v="VEN"/>
    <s v="OSWALDO MUJICA"/>
    <s v="V6876872"/>
    <n v="-438354"/>
    <n v="0"/>
    <n v="-438354"/>
    <n v="0"/>
    <s v="-"/>
    <n v="0"/>
    <n v="0"/>
    <s v="-"/>
    <n v="0"/>
    <m/>
    <m/>
    <m/>
    <m/>
    <m/>
    <m/>
  </r>
  <r>
    <s v="156"/>
    <x v="81"/>
    <x v="2"/>
    <s v="002"/>
    <s v="Z1F0008858"/>
    <s v="0577"/>
    <s v="FC"/>
    <s v="00081906-00081978"/>
    <s v=""/>
    <s v=""/>
    <s v=""/>
    <s v=""/>
    <n v="0"/>
    <s v=""/>
    <s v="VENTAS NO CONTRIBUYENTES"/>
    <s v=""/>
    <n v="28054882.199999988"/>
    <n v="0"/>
    <n v="25567969.79999999"/>
    <n v="0"/>
    <s v="-"/>
    <n v="0"/>
    <n v="2143890"/>
    <s v="16"/>
    <n v="343022.4"/>
    <m/>
    <m/>
    <m/>
    <m/>
    <m/>
    <m/>
  </r>
  <r>
    <s v="157"/>
    <x v="81"/>
    <x v="1"/>
    <s v="002"/>
    <s v="Z1F0017966"/>
    <s v="0132"/>
    <s v="FC"/>
    <s v="00002412-00002422"/>
    <s v=""/>
    <s v=""/>
    <s v=""/>
    <s v=""/>
    <n v="0"/>
    <s v=""/>
    <s v="VENTAS NO CONTRIBUYENTES"/>
    <s v=""/>
    <n v="19209595.796099998"/>
    <n v="0"/>
    <n v="14949133.632499997"/>
    <n v="0"/>
    <s v="-"/>
    <n v="0"/>
    <n v="3672812.21"/>
    <s v="16"/>
    <n v="587649.95360000001"/>
    <m/>
    <m/>
    <m/>
    <m/>
    <m/>
    <m/>
  </r>
  <r>
    <s v="158"/>
    <x v="81"/>
    <x v="0"/>
    <s v="003"/>
    <s v="Z1B8051199"/>
    <s v="1638"/>
    <s v="FC"/>
    <s v="00175967-00176022"/>
    <s v=""/>
    <s v=""/>
    <s v=""/>
    <s v=""/>
    <n v="0"/>
    <s v=""/>
    <s v="VENTAS NO CONTRIBUYENTES"/>
    <s v=""/>
    <n v="60102705.053950019"/>
    <n v="0"/>
    <n v="52421664.887950018"/>
    <n v="0"/>
    <s v="-"/>
    <n v="0"/>
    <n v="6621586.3499999996"/>
    <s v="16"/>
    <n v="1059453.8160000001"/>
    <m/>
    <m/>
    <m/>
    <m/>
    <m/>
    <m/>
  </r>
  <r>
    <s v="159"/>
    <x v="81"/>
    <x v="0"/>
    <s v="003"/>
    <s v="Z1B8051199"/>
    <s v="1638"/>
    <s v="NC"/>
    <s v=""/>
    <s v="00000146"/>
    <s v=""/>
    <s v="00175947"/>
    <s v="25/6/2020"/>
    <n v="1854887.96"/>
    <s v="VEN"/>
    <s v="CLARET OCHOA"/>
    <s v="V14363926"/>
    <n v="-357000"/>
    <n v="0"/>
    <n v="-357000"/>
    <n v="0"/>
    <s v="-"/>
    <n v="0"/>
    <n v="0"/>
    <s v="-"/>
    <n v="0"/>
    <m/>
    <m/>
    <m/>
    <m/>
    <m/>
    <m/>
  </r>
  <r>
    <s v="160"/>
    <x v="81"/>
    <x v="0"/>
    <s v="003"/>
    <s v="Z1B8051199"/>
    <s v="1638"/>
    <s v="NC"/>
    <s v=""/>
    <s v="00000147"/>
    <s v=""/>
    <s v="00176022"/>
    <s v="26/6/2020"/>
    <n v="895090"/>
    <s v="VEN"/>
    <s v="WILLIAMS TORREALBA"/>
    <s v="V14675273"/>
    <n v="-895090"/>
    <n v="0"/>
    <n v="-885230"/>
    <n v="0"/>
    <s v="-"/>
    <n v="0"/>
    <n v="-8500"/>
    <s v="16"/>
    <n v="-1360"/>
    <m/>
    <m/>
    <m/>
    <m/>
    <m/>
    <m/>
  </r>
  <r>
    <s v="161"/>
    <x v="81"/>
    <x v="2"/>
    <s v="003"/>
    <s v="Z1F0008965"/>
    <s v="0572"/>
    <s v="FC"/>
    <s v="00080668-00080777"/>
    <s v=""/>
    <s v=""/>
    <s v=""/>
    <s v=""/>
    <n v="0"/>
    <s v=""/>
    <s v="VENTAS NO CONTRIBUYENTES"/>
    <s v=""/>
    <n v="41777788.408999994"/>
    <n v="0"/>
    <n v="35819377.184999995"/>
    <n v="0"/>
    <s v="-"/>
    <n v="0"/>
    <n v="5136561.4000000004"/>
    <s v="-"/>
    <n v="821849.82400000002"/>
    <m/>
    <m/>
    <m/>
    <m/>
    <m/>
    <m/>
  </r>
  <r>
    <s v="162"/>
    <x v="81"/>
    <x v="1"/>
    <s v="003"/>
    <s v="Z1F0017848"/>
    <s v="0130"/>
    <s v="FC"/>
    <s v="00005371-00005437"/>
    <s v=""/>
    <s v=""/>
    <s v=""/>
    <s v=""/>
    <n v="0"/>
    <s v=""/>
    <s v="VENTAS NO CONTRIBUYENTES"/>
    <s v=""/>
    <n v="119627444.31659998"/>
    <n v="0"/>
    <n v="85311152.44979997"/>
    <n v="0"/>
    <s v="-"/>
    <n v="0"/>
    <n v="29583010.23"/>
    <s v="-"/>
    <n v="4733281.6367999995"/>
    <m/>
    <m/>
    <m/>
    <m/>
    <m/>
    <m/>
  </r>
  <r>
    <s v="163"/>
    <x v="81"/>
    <x v="1"/>
    <s v="004"/>
    <s v="Z1F0017963"/>
    <s v="0128"/>
    <s v="FC"/>
    <s v="00002435"/>
    <m/>
    <m/>
    <m/>
    <m/>
    <m/>
    <m/>
    <s v="CAJA SIN ACTIVIDAD"/>
    <m/>
    <n v="0"/>
    <n v="0"/>
    <n v="0"/>
    <n v="0"/>
    <m/>
    <n v="0"/>
    <n v="0"/>
    <m/>
    <n v="0"/>
    <m/>
    <m/>
    <m/>
    <m/>
    <m/>
    <m/>
  </r>
  <r>
    <s v="164"/>
    <x v="81"/>
    <x v="0"/>
    <s v="004"/>
    <s v="Z1B8050937"/>
    <s v="1476"/>
    <s v="FC"/>
    <s v="00145944-00145946"/>
    <s v=""/>
    <s v=""/>
    <s v=""/>
    <s v=""/>
    <n v="0"/>
    <s v=""/>
    <s v="VENTAS NO CONTRIBUYENTES"/>
    <s v=""/>
    <n v="7672885.7079999996"/>
    <n v="0"/>
    <n v="7314312.54"/>
    <n v="0"/>
    <s v="-"/>
    <n v="0"/>
    <n v="309114.8"/>
    <s v="-"/>
    <n v="49458.368000000002"/>
    <m/>
    <m/>
    <m/>
    <m/>
    <m/>
    <m/>
  </r>
  <r>
    <s v="165"/>
    <x v="81"/>
    <x v="0"/>
    <s v="004"/>
    <s v="Z1B8050937"/>
    <s v="1476"/>
    <s v="FC"/>
    <s v="00145947"/>
    <s v=""/>
    <s v=""/>
    <s v=""/>
    <s v=""/>
    <n v="0"/>
    <s v=""/>
    <s v="LAEN ELECTRIC, C.A"/>
    <s v="J-31124236-8"/>
    <n v="1132352.6000000001"/>
    <n v="0"/>
    <n v="1132352.6000000001"/>
    <n v="0"/>
    <s v="-"/>
    <n v="0"/>
    <n v="0"/>
    <s v="-"/>
    <n v="0"/>
    <m/>
    <m/>
    <m/>
    <m/>
    <m/>
    <m/>
  </r>
  <r>
    <s v="166"/>
    <x v="81"/>
    <x v="0"/>
    <s v="004"/>
    <s v="Z1B8050937"/>
    <s v="1476"/>
    <s v="FC"/>
    <s v="00145948-00145998"/>
    <s v=""/>
    <s v=""/>
    <s v=""/>
    <s v=""/>
    <n v="0"/>
    <s v=""/>
    <s v="VENTAS NO CONTRIBUYENTES"/>
    <s v=""/>
    <n v="114181631.47775"/>
    <n v="0"/>
    <n v="81014414.069750011"/>
    <n v="0"/>
    <s v="-"/>
    <n v="0"/>
    <n v="28592428.799999997"/>
    <s v="16"/>
    <n v="4574788.6079999991"/>
    <m/>
    <m/>
    <m/>
    <m/>
    <m/>
    <m/>
  </r>
  <r>
    <s v="167"/>
    <x v="81"/>
    <x v="0"/>
    <s v="005"/>
    <s v="Z1B8050363"/>
    <s v="1630"/>
    <s v="FC"/>
    <s v="00156082-00156109"/>
    <s v=""/>
    <s v=""/>
    <s v=""/>
    <s v=""/>
    <n v="0"/>
    <s v=""/>
    <s v="VENTAS NO CONTRIBUYENTES"/>
    <s v=""/>
    <n v="49273288.586299993"/>
    <n v="0"/>
    <n v="38259719.313099995"/>
    <n v="0"/>
    <s v="-"/>
    <n v="0"/>
    <n v="9494456.2699999996"/>
    <s v="-"/>
    <n v="1519113.0032000002"/>
    <m/>
    <m/>
    <m/>
    <m/>
    <m/>
    <m/>
  </r>
  <r>
    <s v="168"/>
    <x v="81"/>
    <x v="0"/>
    <s v="005"/>
    <s v="Z1B8050363"/>
    <s v="1630"/>
    <s v="FC"/>
    <s v="00156110"/>
    <s v=""/>
    <s v=""/>
    <s v=""/>
    <s v=""/>
    <n v="0"/>
    <s v=""/>
    <s v="GRUPO JS82,C.A"/>
    <s v="J-31753545-6"/>
    <n v="3940446.7789000003"/>
    <n v="0"/>
    <n v="2818961.8297000001"/>
    <n v="966797.37"/>
    <s v="16"/>
    <n v="154687.57920000001"/>
    <n v="0"/>
    <s v="-"/>
    <n v="0"/>
    <m/>
    <m/>
    <m/>
    <m/>
    <m/>
    <m/>
  </r>
  <r>
    <s v="169"/>
    <x v="81"/>
    <x v="0"/>
    <s v="005"/>
    <s v="Z1B8050363"/>
    <s v="1630"/>
    <s v="FC"/>
    <s v="00156111-00156122"/>
    <s v=""/>
    <s v=""/>
    <s v=""/>
    <s v=""/>
    <n v="0"/>
    <s v=""/>
    <s v="VENTAS NO CONTRIBUYENTES"/>
    <s v=""/>
    <n v="37711827.978299998"/>
    <n v="0"/>
    <n v="30199038.144699998"/>
    <n v="0"/>
    <s v="-"/>
    <n v="0"/>
    <n v="6476542.9600000009"/>
    <s v="16"/>
    <n v="1036246.8735999999"/>
    <m/>
    <m/>
    <m/>
    <m/>
    <m/>
    <m/>
  </r>
  <r>
    <s v="170"/>
    <x v="81"/>
    <x v="1"/>
    <s v="005"/>
    <s v="Z1F0017998"/>
    <s v="0124"/>
    <s v="FC"/>
    <s v="00003276-00003319"/>
    <s v=""/>
    <s v=""/>
    <s v=""/>
    <s v=""/>
    <n v="0"/>
    <s v=""/>
    <s v="VENTAS NO CONTRIBUYENTES"/>
    <s v=""/>
    <n v="96568447.591300011"/>
    <n v="0"/>
    <n v="62580677.074100003"/>
    <n v="0"/>
    <s v="-"/>
    <n v="0"/>
    <n v="29299802.170000002"/>
    <s v="16"/>
    <n v="4687968.3472000007"/>
    <m/>
    <m/>
    <m/>
    <m/>
    <m/>
    <m/>
  </r>
  <r>
    <s v="171"/>
    <x v="81"/>
    <x v="0"/>
    <s v="006"/>
    <s v="Z1B8044815"/>
    <s v="1537"/>
    <s v="FC"/>
    <s v="0-00136343"/>
    <s v=""/>
    <s v=""/>
    <s v=""/>
    <s v=""/>
    <n v="0"/>
    <s v=""/>
    <s v="VENTAS NO CONTRIBUYENTES"/>
    <s v=""/>
    <n v="76610458.756300002"/>
    <n v="0"/>
    <n v="64439004.302299999"/>
    <n v="0"/>
    <s v="-"/>
    <n v="0"/>
    <n v="10492633.15"/>
    <s v="-"/>
    <n v="1678821.304"/>
    <m/>
    <m/>
    <m/>
    <m/>
    <m/>
    <m/>
  </r>
  <r>
    <s v="172"/>
    <x v="81"/>
    <x v="1"/>
    <s v="006"/>
    <s v="Z1F0017787"/>
    <s v="0104"/>
    <s v="FC"/>
    <s v="00000478-00000490"/>
    <s v=""/>
    <s v=""/>
    <s v=""/>
    <s v=""/>
    <n v="0"/>
    <s v=""/>
    <s v="VENTAS NO CONTRIBUYENTES"/>
    <s v=""/>
    <n v="6928983.8599999994"/>
    <n v="0"/>
    <n v="5808423.8599999994"/>
    <n v="0"/>
    <s v="-"/>
    <n v="0"/>
    <n v="966000"/>
    <s v="-"/>
    <n v="154560"/>
    <m/>
    <m/>
    <m/>
    <m/>
    <m/>
    <m/>
  </r>
  <r>
    <s v="173"/>
    <x v="81"/>
    <x v="0"/>
    <s v="007"/>
    <s v="Z1B8050013"/>
    <s v="1594"/>
    <s v="FC"/>
    <s v="00163457-00163503"/>
    <s v=""/>
    <s v=""/>
    <s v=""/>
    <s v=""/>
    <n v="0"/>
    <s v=""/>
    <s v="VENTAS NO CONTRIBUYENTES"/>
    <s v=""/>
    <n v="61187952.385899998"/>
    <n v="0"/>
    <n v="55405757.921899997"/>
    <n v="0"/>
    <s v="-"/>
    <n v="0"/>
    <n v="4984650.4000000004"/>
    <s v="-"/>
    <n v="797544.06400000001"/>
    <m/>
    <m/>
    <m/>
    <m/>
    <m/>
    <m/>
  </r>
  <r>
    <s v="174"/>
    <x v="81"/>
    <x v="0"/>
    <s v="008"/>
    <s v="Z1B8050003"/>
    <s v="1551"/>
    <s v="FC"/>
    <s v="00163107-00163164"/>
    <s v=""/>
    <s v=""/>
    <s v=""/>
    <s v=""/>
    <n v="0"/>
    <s v=""/>
    <s v="VENTAS NO CONTRIBUYENTES"/>
    <s v=""/>
    <n v="62490039.269300006"/>
    <n v="0"/>
    <n v="55119648.959300004"/>
    <n v="0"/>
    <s v="-"/>
    <n v="0"/>
    <n v="6353784.7499999991"/>
    <s v="-"/>
    <n v="1016605.5599999999"/>
    <m/>
    <m/>
    <m/>
    <m/>
    <m/>
    <m/>
  </r>
  <r>
    <s v="175"/>
    <x v="81"/>
    <x v="0"/>
    <s v="009"/>
    <s v="Z1B8014458"/>
    <s v="1548"/>
    <s v="FC"/>
    <s v="00169110-00169149"/>
    <s v=""/>
    <s v=""/>
    <s v=""/>
    <s v=""/>
    <n v="0"/>
    <s v=""/>
    <s v="VENTAS NO CONTRIBUYENTES"/>
    <s v=""/>
    <n v="77072665.953599989"/>
    <n v="0"/>
    <n v="49672290.745999992"/>
    <n v="0"/>
    <s v="-"/>
    <n v="0"/>
    <n v="23621013.109999996"/>
    <s v="16"/>
    <n v="3779362.0976"/>
    <m/>
    <m/>
    <m/>
    <m/>
    <m/>
    <m/>
  </r>
  <r>
    <s v="176"/>
    <x v="81"/>
    <x v="0"/>
    <s v="009"/>
    <s v="Z1B8014458"/>
    <s v="1548"/>
    <s v="NC"/>
    <s v=""/>
    <s v="00000115"/>
    <s v=""/>
    <s v="00169148"/>
    <s v="26/6/2020"/>
    <n v="2109668.46"/>
    <s v="VEN"/>
    <s v="WILLIAMS TORREALBA"/>
    <s v="V14675273"/>
    <n v="-2109668.4556"/>
    <n v="0"/>
    <n v="-306373.45000000019"/>
    <n v="0"/>
    <s v="-"/>
    <n v="0"/>
    <n v="-1554564.66"/>
    <s v="16"/>
    <n v="-248730.3456"/>
    <m/>
    <m/>
    <m/>
    <m/>
    <m/>
    <m/>
  </r>
  <r>
    <s v="177"/>
    <x v="81"/>
    <x v="0"/>
    <s v="009"/>
    <s v="Z1B8014458"/>
    <s v="1548"/>
    <s v="NC"/>
    <s v=""/>
    <s v="00000116"/>
    <s v=""/>
    <s v="00169149"/>
    <s v="26/6/2020"/>
    <n v="3231068.46"/>
    <s v="VEN"/>
    <s v="WILLIAMS TORREALBA"/>
    <s v="V14675273"/>
    <n v="-3231068.4556"/>
    <n v="0"/>
    <n v="-1427773.45"/>
    <n v="0"/>
    <s v="-"/>
    <n v="0"/>
    <n v="-1554564.66"/>
    <s v="16"/>
    <n v="-248730.3456"/>
    <m/>
    <m/>
    <m/>
    <m/>
    <m/>
    <m/>
  </r>
  <r>
    <s v="178"/>
    <x v="81"/>
    <x v="0"/>
    <s v="010"/>
    <s v="Z1F0000341"/>
    <s v="1069"/>
    <s v="FC"/>
    <s v="00068646-00068682"/>
    <s v=""/>
    <s v=""/>
    <s v=""/>
    <s v=""/>
    <n v="0"/>
    <s v=""/>
    <s v="VENTAS NO CONTRIBUYENTES"/>
    <s v=""/>
    <n v="63558984.819699988"/>
    <n v="0"/>
    <n v="51402780.769699991"/>
    <n v="0"/>
    <s v="-"/>
    <n v="0"/>
    <n v="10479486.25"/>
    <s v="16"/>
    <n v="1676717.8"/>
    <m/>
    <m/>
    <m/>
    <m/>
    <m/>
    <m/>
  </r>
  <r>
    <s v="179"/>
    <x v="81"/>
    <x v="0"/>
    <s v="011"/>
    <s v="Z1F0004616"/>
    <s v="0451"/>
    <s v="FC"/>
    <s v="001082940"/>
    <s v=""/>
    <s v=""/>
    <s v=""/>
    <s v=""/>
    <n v="0"/>
    <s v=""/>
    <s v="DANA GONZALES"/>
    <s v="V12729915 "/>
    <n v="237510"/>
    <n v="0"/>
    <n v="0"/>
    <n v="0"/>
    <s v="-"/>
    <n v="0"/>
    <n v="204750"/>
    <s v="16"/>
    <n v="32760"/>
    <m/>
    <m/>
    <m/>
    <m/>
    <m/>
    <m/>
  </r>
  <r>
    <s v="180"/>
    <x v="81"/>
    <x v="0"/>
    <s v="011"/>
    <s v="Z1F0004616"/>
    <s v="0451"/>
    <s v="FC"/>
    <s v="00065648-00065650"/>
    <s v=""/>
    <s v=""/>
    <s v=""/>
    <s v=""/>
    <n v="0"/>
    <s v=""/>
    <s v="VENTAS NO CONTRIBUYENTES"/>
    <s v=""/>
    <n v="1270006"/>
    <n v="0"/>
    <n v="1270006"/>
    <n v="0"/>
    <s v="-"/>
    <n v="0"/>
    <n v="0"/>
    <s v="-"/>
    <n v="0"/>
    <m/>
    <m/>
    <m/>
    <m/>
    <m/>
    <m/>
  </r>
  <r>
    <s v="181"/>
    <x v="81"/>
    <x v="0"/>
    <s v="011"/>
    <s v="Z1F0004616"/>
    <s v="0451"/>
    <s v="FC"/>
    <s v="00065652-00065691"/>
    <s v=""/>
    <s v=""/>
    <s v=""/>
    <s v=""/>
    <n v="0"/>
    <s v=""/>
    <s v="VENTAS NO CONTRIBUYENTES"/>
    <s v=""/>
    <n v="17734729.071199995"/>
    <n v="0"/>
    <n v="17408215.669999994"/>
    <n v="0"/>
    <s v="-"/>
    <n v="0"/>
    <n v="281477.07"/>
    <s v="-"/>
    <n v="45036.331200000001"/>
    <m/>
    <m/>
    <m/>
    <m/>
    <m/>
    <m/>
  </r>
  <r>
    <s v="182"/>
    <x v="81"/>
    <x v="0"/>
    <s v="012"/>
    <s v="Z1B8038506"/>
    <s v="1395"/>
    <s v="FC"/>
    <s v="00069998-00070020"/>
    <s v=""/>
    <s v=""/>
    <s v=""/>
    <s v=""/>
    <n v="0"/>
    <s v=""/>
    <s v="VENTAS NO CONTRIBUYENTES"/>
    <s v=""/>
    <n v="14508367.539999999"/>
    <n v="0"/>
    <n v="9837337.5399999991"/>
    <n v="0"/>
    <s v="-"/>
    <n v="0"/>
    <n v="4026750"/>
    <s v="16"/>
    <n v="644280"/>
    <m/>
    <m/>
    <m/>
    <m/>
    <m/>
    <m/>
  </r>
  <r>
    <s v="183"/>
    <x v="81"/>
    <x v="0"/>
    <s v="013"/>
    <s v="Z1B8050578"/>
    <s v="1360"/>
    <s v="FC"/>
    <s v="00130870-00130909"/>
    <s v=""/>
    <s v=""/>
    <s v=""/>
    <s v=""/>
    <n v="0"/>
    <s v=""/>
    <s v="VENTAS NO CONTRIBUYENTES"/>
    <s v=""/>
    <n v="21688357.134000003"/>
    <n v="0"/>
    <n v="18377406.950000003"/>
    <n v="0"/>
    <s v="-"/>
    <n v="0"/>
    <n v="2854267.4000000004"/>
    <s v="-"/>
    <n v="456682.78399999999"/>
    <m/>
    <m/>
    <m/>
    <m/>
    <m/>
    <m/>
  </r>
  <r>
    <s v="184"/>
    <x v="81"/>
    <x v="0"/>
    <s v="014"/>
    <s v="Z1F0000338"/>
    <s v="1240"/>
    <s v="FC"/>
    <s v="00048178-00048185"/>
    <s v=""/>
    <s v=""/>
    <s v=""/>
    <s v=""/>
    <n v="0"/>
    <s v=""/>
    <s v="VENTAS NO CONTRIBUYENTES"/>
    <s v=""/>
    <n v="9234226.2400000002"/>
    <n v="0"/>
    <n v="6540400"/>
    <n v="0"/>
    <s v="-"/>
    <n v="0"/>
    <n v="2322264"/>
    <s v="16"/>
    <n v="371562.23999999999"/>
    <m/>
    <m/>
    <m/>
    <m/>
    <m/>
    <m/>
  </r>
  <r>
    <s v="185"/>
    <x v="81"/>
    <x v="0"/>
    <s v="015"/>
    <s v="Z1B8050356"/>
    <s v="1373"/>
    <s v="FC"/>
    <s v="00083895-00083914"/>
    <s v=""/>
    <s v=""/>
    <s v=""/>
    <s v=""/>
    <n v="0"/>
    <s v=""/>
    <s v="VENTAS NO CONTRIBUYENTES"/>
    <s v=""/>
    <n v="56865777.638499998"/>
    <n v="0"/>
    <n v="48259602.092499994"/>
    <n v="0"/>
    <s v="-"/>
    <n v="0"/>
    <n v="7419116.8499999996"/>
    <s v="16"/>
    <n v="1187058.6960000002"/>
    <m/>
    <m/>
    <m/>
    <m/>
    <m/>
    <m/>
  </r>
  <r>
    <s v="186"/>
    <x v="81"/>
    <x v="0"/>
    <m/>
    <m/>
    <m/>
    <s v="FC"/>
    <s v="A151"/>
    <m/>
    <m/>
    <m/>
    <m/>
    <n v="0"/>
    <m/>
    <s v="ALCALDIA DEL MUNICIPIO CARRIZAL"/>
    <s v="G-20000266-2"/>
    <n v="10353784.855999999"/>
    <n v="0"/>
    <n v="0"/>
    <n v="0"/>
    <m/>
    <n v="0"/>
    <n v="8925676.5999999996"/>
    <m/>
    <n v="1428108.2560000001"/>
    <m/>
    <m/>
    <m/>
    <m/>
    <m/>
    <m/>
  </r>
  <r>
    <s v="187"/>
    <x v="81"/>
    <x v="0"/>
    <m/>
    <m/>
    <m/>
    <s v="FC"/>
    <s v="A152"/>
    <m/>
    <m/>
    <m/>
    <m/>
    <n v="0"/>
    <m/>
    <s v="INVERSIONES GGFAMJ777, C.A."/>
    <s v="J-40480848-5"/>
    <n v="17345547.890000001"/>
    <n v="0"/>
    <n v="17345547.890000001"/>
    <n v="0"/>
    <m/>
    <n v="0"/>
    <n v="0"/>
    <m/>
    <n v="0"/>
    <m/>
    <m/>
    <m/>
    <m/>
    <m/>
    <m/>
  </r>
  <r>
    <s v="188"/>
    <x v="82"/>
    <x v="0"/>
    <s v="001"/>
    <s v="Z1F0000700"/>
    <s v="1217"/>
    <s v="FC"/>
    <s v="00098888-00098995"/>
    <s v=""/>
    <s v=""/>
    <s v=""/>
    <s v=""/>
    <n v="0"/>
    <s v=""/>
    <s v="VENTAS NO CONTRIBUYENTES"/>
    <s v=""/>
    <n v="129622584.48685001"/>
    <n v="0"/>
    <n v="112524486.31885001"/>
    <n v="0"/>
    <s v="-"/>
    <n v="0"/>
    <n v="14739739.800000001"/>
    <s v="16"/>
    <n v="2358358.3679999993"/>
    <m/>
    <m/>
    <m/>
    <m/>
    <m/>
    <m/>
  </r>
  <r>
    <s v="189"/>
    <x v="82"/>
    <x v="1"/>
    <s v="001"/>
    <s v="Z1F0017854"/>
    <s v="0131-0131"/>
    <s v="FC"/>
    <s v="00006808-00006905"/>
    <s v=""/>
    <s v=""/>
    <s v=""/>
    <s v=""/>
    <n v="0"/>
    <s v=""/>
    <s v="VENTAS NO CONTRIBUYENTES"/>
    <s v=""/>
    <n v="178420489.17759997"/>
    <n v="0"/>
    <n v="123017176.98279998"/>
    <n v="0"/>
    <s v="-"/>
    <n v="0"/>
    <n v="47761476.029999994"/>
    <s v="-"/>
    <n v="7641836.1647999985"/>
    <m/>
    <m/>
    <m/>
    <m/>
    <m/>
    <m/>
  </r>
  <r>
    <s v="190"/>
    <x v="82"/>
    <x v="1"/>
    <s v="001"/>
    <s v="Z1F0017854"/>
    <s v="0131"/>
    <s v="NC"/>
    <s v=""/>
    <s v="00000021"/>
    <s v=""/>
    <s v="00006895"/>
    <s v="27/6/2020"/>
    <n v="856408"/>
    <s v="VEN"/>
    <s v="WILLIAMS TORREALBA"/>
    <s v="V14675273"/>
    <n v="-856408"/>
    <n v="0"/>
    <n v="-315500"/>
    <n v="0"/>
    <s v="-"/>
    <n v="0"/>
    <n v="-466300"/>
    <s v="16"/>
    <n v="-74608"/>
    <m/>
    <m/>
    <m/>
    <m/>
    <m/>
    <m/>
  </r>
  <r>
    <s v="191"/>
    <x v="82"/>
    <x v="0"/>
    <s v="002"/>
    <s v="Z1B8050149"/>
    <s v="1480"/>
    <s v="FC"/>
    <s v="00190981-00191054"/>
    <s v=""/>
    <s v=""/>
    <s v=""/>
    <s v=""/>
    <n v="0"/>
    <s v=""/>
    <s v="VENTAS NO CONTRIBUYENTES"/>
    <s v=""/>
    <n v="34494881.049999997"/>
    <n v="0"/>
    <n v="34494881.049999997"/>
    <n v="0"/>
    <s v="-"/>
    <n v="0"/>
    <n v="0"/>
    <s v="16"/>
    <n v="0"/>
    <m/>
    <m/>
    <m/>
    <m/>
    <m/>
    <m/>
  </r>
  <r>
    <s v="192"/>
    <x v="82"/>
    <x v="0"/>
    <s v="002"/>
    <s v="Z1B8050002"/>
    <s v="1552"/>
    <s v="FC"/>
    <s v="00153871-00153892"/>
    <s v=""/>
    <s v=""/>
    <s v=""/>
    <s v=""/>
    <n v="0"/>
    <s v=""/>
    <s v="VENTAS NO CONTRIBUYENTES"/>
    <s v=""/>
    <n v="81914188.524799988"/>
    <n v="0"/>
    <n v="57575001.789999999"/>
    <n v="0"/>
    <s v="-"/>
    <n v="0"/>
    <n v="20982057.530000001"/>
    <s v="-"/>
    <n v="3357129.2047999995"/>
    <m/>
    <m/>
    <m/>
    <m/>
    <m/>
    <m/>
  </r>
  <r>
    <s v="193"/>
    <x v="82"/>
    <x v="0"/>
    <s v="002"/>
    <s v="Z1B8050002"/>
    <s v="1552"/>
    <s v="FC"/>
    <s v="00153893"/>
    <s v=""/>
    <s v=""/>
    <s v=""/>
    <s v=""/>
    <n v="0"/>
    <s v=""/>
    <s v="LAEN ELECTRIC, C.A"/>
    <s v="J-31124236-8"/>
    <n v="1491759.14"/>
    <n v="0"/>
    <n v="1491759.14"/>
    <n v="0"/>
    <s v="-"/>
    <n v="0"/>
    <n v="0"/>
    <s v="-"/>
    <n v="0"/>
    <m/>
    <m/>
    <m/>
    <m/>
    <m/>
    <m/>
  </r>
  <r>
    <s v="194"/>
    <x v="82"/>
    <x v="0"/>
    <s v="002"/>
    <s v="Z1B8050002"/>
    <s v="1552"/>
    <s v="FC"/>
    <s v="00153894-00153928"/>
    <s v=""/>
    <s v=""/>
    <s v=""/>
    <s v=""/>
    <n v="0"/>
    <s v=""/>
    <s v="VENTAS NO CONTRIBUYENTES"/>
    <s v=""/>
    <n v="82261526.350099996"/>
    <n v="0"/>
    <n v="64947112.069999993"/>
    <n v="0"/>
    <s v="-"/>
    <n v="0"/>
    <n v="14926219.206999999"/>
    <s v="-"/>
    <n v="2388195.0731000002"/>
    <m/>
    <m/>
    <m/>
    <m/>
    <m/>
    <m/>
  </r>
  <r>
    <s v="195"/>
    <x v="82"/>
    <x v="2"/>
    <s v="002"/>
    <s v="Z1F0008858"/>
    <s v="0578"/>
    <s v="FC"/>
    <s v="00081979-00082099"/>
    <s v=""/>
    <s v=""/>
    <s v=""/>
    <s v=""/>
    <n v="0"/>
    <s v=""/>
    <s v="VENTAS NO CONTRIBUYENTES"/>
    <s v=""/>
    <n v="59044517.18"/>
    <n v="0"/>
    <n v="54923246.850000001"/>
    <n v="0"/>
    <s v="-"/>
    <n v="0"/>
    <n v="3552819.25"/>
    <s v="-"/>
    <n v="568451.07999999996"/>
    <m/>
    <m/>
    <m/>
    <m/>
    <m/>
    <m/>
  </r>
  <r>
    <s v="196"/>
    <x v="82"/>
    <x v="1"/>
    <s v="002"/>
    <s v="Z1F0017966"/>
    <s v="0133"/>
    <s v="FC"/>
    <s v="00002423-00002465"/>
    <s v=""/>
    <s v=""/>
    <s v=""/>
    <s v=""/>
    <n v="0"/>
    <s v=""/>
    <s v="VENTAS NO CONTRIBUYENTES"/>
    <s v=""/>
    <n v="97661366.179199994"/>
    <n v="0"/>
    <n v="68995936.244399995"/>
    <n v="0"/>
    <s v="-"/>
    <n v="0"/>
    <n v="24711577.530000001"/>
    <s v="16"/>
    <n v="3953852.4047999997"/>
    <m/>
    <m/>
    <m/>
    <m/>
    <m/>
    <m/>
  </r>
  <r>
    <s v="197"/>
    <x v="82"/>
    <x v="1"/>
    <s v="002"/>
    <s v="Z1F0017966"/>
    <s v="0133"/>
    <s v="NC"/>
    <s v=""/>
    <s v="00000011"/>
    <s v=""/>
    <s v="00002459"/>
    <s v="27/6/2020"/>
    <n v="1079677.25"/>
    <s v="VEN"/>
    <s v="GABRIEL PEREIRA"/>
    <s v="V27934230"/>
    <n v="-1079677.2483999999"/>
    <n v="0"/>
    <n v="-315500"/>
    <n v="0"/>
    <s v="-"/>
    <n v="0"/>
    <n v="-658773.49"/>
    <s v="16"/>
    <n v="-105403.75840000001"/>
    <m/>
    <m/>
    <m/>
    <m/>
    <m/>
    <m/>
  </r>
  <r>
    <s v="198"/>
    <x v="82"/>
    <x v="0"/>
    <s v="003"/>
    <s v="Z1B8051199"/>
    <s v="1639"/>
    <s v="FC"/>
    <s v="00176023-00176097"/>
    <s v=""/>
    <s v=""/>
    <s v=""/>
    <s v=""/>
    <n v="0"/>
    <s v=""/>
    <s v="VENTAS NO CONTRIBUYENTES"/>
    <s v=""/>
    <n v="102218083.94219999"/>
    <n v="0"/>
    <n v="88091138.480599985"/>
    <n v="0"/>
    <s v="-"/>
    <n v="0"/>
    <n v="12178401.26"/>
    <s v="-"/>
    <n v="1948544.2015999998"/>
    <m/>
    <m/>
    <m/>
    <m/>
    <m/>
    <m/>
  </r>
  <r>
    <s v="199"/>
    <x v="82"/>
    <x v="2"/>
    <s v="003"/>
    <s v="Z1F0008965"/>
    <s v="0573"/>
    <s v="FC"/>
    <s v="00080778-00080879"/>
    <s v=""/>
    <s v=""/>
    <s v=""/>
    <s v=""/>
    <n v="0"/>
    <s v=""/>
    <s v="VENTAS NO CONTRIBUYENTES"/>
    <s v=""/>
    <n v="45708247.194550008"/>
    <n v="0"/>
    <n v="42359395.193750001"/>
    <n v="0"/>
    <s v="-"/>
    <n v="0"/>
    <n v="2886941.38"/>
    <s v="-"/>
    <n v="461910.62079999998"/>
    <m/>
    <m/>
    <m/>
    <m/>
    <m/>
    <m/>
  </r>
  <r>
    <s v="200"/>
    <x v="82"/>
    <x v="1"/>
    <s v="003"/>
    <s v="Z1F0017848"/>
    <s v="0131-0131"/>
    <s v="FC"/>
    <s v="00005438-00005444"/>
    <s v=""/>
    <s v=""/>
    <s v=""/>
    <s v=""/>
    <n v="0"/>
    <s v=""/>
    <s v="VENTAS NO CONTRIBUYENTES"/>
    <s v=""/>
    <n v="21635509.618100002"/>
    <n v="0"/>
    <n v="13203642.713300001"/>
    <n v="0"/>
    <s v="-"/>
    <n v="0"/>
    <n v="7268850.7800000003"/>
    <s v="-"/>
    <n v="1163016.1247999999"/>
    <m/>
    <m/>
    <m/>
    <m/>
    <m/>
    <m/>
  </r>
  <r>
    <s v="201"/>
    <x v="82"/>
    <x v="1"/>
    <s v="003"/>
    <s v="Z1F0017848"/>
    <s v="0131"/>
    <s v="FC"/>
    <s v="00005445"/>
    <s v=""/>
    <s v=""/>
    <s v=""/>
    <s v=""/>
    <n v="0"/>
    <s v=""/>
    <s v="VIDA AGUA PURIFICADA"/>
    <s v="J412413007"/>
    <n v="995538.17720000003"/>
    <n v="0"/>
    <n v="352300"/>
    <n v="554515.67000000004"/>
    <s v="16"/>
    <n v="88722.507199999993"/>
    <n v="0"/>
    <s v="-"/>
    <n v="0"/>
    <m/>
    <m/>
    <m/>
    <m/>
    <m/>
    <m/>
  </r>
  <r>
    <s v="202"/>
    <x v="82"/>
    <x v="1"/>
    <s v="003"/>
    <s v="Z1F0017848"/>
    <s v="0131-0131"/>
    <s v="FC"/>
    <s v="00005446-00005468"/>
    <s v=""/>
    <s v=""/>
    <s v=""/>
    <s v=""/>
    <n v="0"/>
    <s v=""/>
    <s v="VENTAS NO CONTRIBUYENTES"/>
    <s v=""/>
    <n v="68284867.436499998"/>
    <n v="0"/>
    <n v="48613847.032899998"/>
    <n v="0"/>
    <s v="-"/>
    <n v="0"/>
    <n v="16957776.210000001"/>
    <s v="-"/>
    <n v="2713244.1935999999"/>
    <m/>
    <m/>
    <m/>
    <m/>
    <m/>
    <m/>
  </r>
  <r>
    <s v="203"/>
    <x v="82"/>
    <x v="1"/>
    <s v="003"/>
    <s v="Z1F0017848"/>
    <s v="0131"/>
    <s v="FC"/>
    <s v="00005469"/>
    <s v=""/>
    <s v=""/>
    <s v=""/>
    <s v=""/>
    <n v="0"/>
    <s v=""/>
    <s v="INTIMOUS FLOUER"/>
    <s v="J412167960"/>
    <n v="5101161.4951999998"/>
    <n v="0"/>
    <n v="3406251.4839999992"/>
    <n v="1461129.32"/>
    <s v="16"/>
    <n v="233780.6912"/>
    <n v="0"/>
    <s v="-"/>
    <n v="0"/>
    <m/>
    <m/>
    <m/>
    <m/>
    <m/>
    <m/>
  </r>
  <r>
    <s v="204"/>
    <x v="82"/>
    <x v="1"/>
    <s v="003"/>
    <s v="Z1F0017848"/>
    <s v="0132"/>
    <s v="FC"/>
    <s v="00005470"/>
    <s v=""/>
    <s v=""/>
    <s v=""/>
    <s v=""/>
    <n v="0"/>
    <s v=""/>
    <s v="GABRIEL PEREIRA"/>
    <s v="V27934230"/>
    <n v="325360"/>
    <n v="0"/>
    <n v="315500"/>
    <n v="0"/>
    <s v="-"/>
    <n v="0"/>
    <n v="8500"/>
    <s v="16"/>
    <n v="1360"/>
    <m/>
    <m/>
    <m/>
    <m/>
    <m/>
    <m/>
  </r>
  <r>
    <s v="205"/>
    <x v="82"/>
    <x v="1"/>
    <s v="003"/>
    <s v="Z1F0017848"/>
    <s v="0132"/>
    <s v="NC"/>
    <s v=""/>
    <s v="00000014"/>
    <s v=""/>
    <s v="00005470"/>
    <s v="27/6/2020"/>
    <n v="325360"/>
    <s v="VEN"/>
    <s v="GABRIEL PEREIRA"/>
    <s v="V27934230"/>
    <n v="-325360"/>
    <n v="0"/>
    <n v="-315500"/>
    <n v="0"/>
    <s v="-"/>
    <n v="0"/>
    <n v="-8500"/>
    <s v="16"/>
    <n v="-1360"/>
    <m/>
    <m/>
    <m/>
    <m/>
    <m/>
    <m/>
  </r>
  <r>
    <s v="206"/>
    <x v="82"/>
    <x v="0"/>
    <s v="004"/>
    <s v="Z1B8050937"/>
    <s v="1477"/>
    <s v="FC"/>
    <s v="00145999-00146075"/>
    <s v=""/>
    <s v=""/>
    <s v=""/>
    <s v=""/>
    <n v="0"/>
    <s v=""/>
    <s v="VENTAS NO CONTRIBUYENTES"/>
    <s v=""/>
    <n v="119140718.12810002"/>
    <n v="0"/>
    <n v="94587373.33010003"/>
    <n v="0"/>
    <s v="-"/>
    <n v="0"/>
    <n v="21166676.550000001"/>
    <s v="-"/>
    <n v="3386668.2480000001"/>
    <m/>
    <m/>
    <m/>
    <m/>
    <m/>
    <m/>
  </r>
  <r>
    <s v="207"/>
    <x v="82"/>
    <x v="1"/>
    <s v="004"/>
    <s v="Z1F0017963"/>
    <s v="0129"/>
    <s v="FC"/>
    <s v="00002436-00002500"/>
    <s v=""/>
    <s v=""/>
    <s v=""/>
    <s v=""/>
    <n v="0"/>
    <s v=""/>
    <s v="VENTAS NO CONTRIBUYENTES"/>
    <s v=""/>
    <n v="107916174.56184998"/>
    <n v="0"/>
    <n v="68387335.173049971"/>
    <n v="0"/>
    <s v="-"/>
    <n v="0"/>
    <n v="34076585.680000007"/>
    <s v="16"/>
    <n v="5452253.7088000001"/>
    <m/>
    <m/>
    <m/>
    <m/>
    <m/>
    <m/>
  </r>
  <r>
    <s v="208"/>
    <x v="82"/>
    <x v="1"/>
    <s v="004"/>
    <s v="Z1F0017963"/>
    <s v="0129"/>
    <s v="FC"/>
    <s v="00002501"/>
    <s v=""/>
    <s v=""/>
    <s v=""/>
    <s v=""/>
    <n v="0"/>
    <s v=""/>
    <s v="FUNDAVIGEA"/>
    <s v="J298180811"/>
    <n v="823296.94640000002"/>
    <n v="0"/>
    <n v="694731.2"/>
    <n v="110832.54"/>
    <s v="16"/>
    <n v="17733.206399999999"/>
    <n v="0"/>
    <s v="-"/>
    <n v="0"/>
    <m/>
    <m/>
    <m/>
    <m/>
    <m/>
    <m/>
  </r>
  <r>
    <s v="209"/>
    <x v="82"/>
    <x v="1"/>
    <s v="004"/>
    <s v="Z1F0017963"/>
    <s v="0129"/>
    <s v="FC"/>
    <s v="00002502-00002503"/>
    <s v=""/>
    <s v=""/>
    <s v=""/>
    <s v=""/>
    <n v="0"/>
    <s v=""/>
    <s v="VENTAS NO CONTRIBUYENTES"/>
    <s v=""/>
    <n v="2180042"/>
    <n v="0"/>
    <n v="2046062"/>
    <n v="0"/>
    <s v="-"/>
    <n v="0"/>
    <n v="115500"/>
    <s v="16"/>
    <n v="18480"/>
    <m/>
    <m/>
    <m/>
    <m/>
    <m/>
    <m/>
  </r>
  <r>
    <s v="210"/>
    <x v="82"/>
    <x v="1"/>
    <s v="004"/>
    <s v="Z1F0017963"/>
    <s v="0129"/>
    <s v="NC"/>
    <s v=""/>
    <s v="00000006"/>
    <s v=""/>
    <s v="00002497"/>
    <s v="27/6/2020"/>
    <n v="429100"/>
    <s v="VEN"/>
    <s v="WILLIANS TORREALBA"/>
    <s v=" V14675273"/>
    <n v="-429100"/>
    <n v="0"/>
    <n v="-200000"/>
    <n v="0"/>
    <s v="-"/>
    <n v="0"/>
    <n v="-197500"/>
    <s v="16"/>
    <n v="-31600"/>
    <m/>
    <m/>
    <m/>
    <m/>
    <m/>
    <m/>
  </r>
  <r>
    <s v="211"/>
    <x v="82"/>
    <x v="1"/>
    <s v="004"/>
    <s v="Z1F0017963"/>
    <s v="0129"/>
    <s v="NC"/>
    <s v=""/>
    <s v="00000007"/>
    <s v=""/>
    <s v="00002500"/>
    <s v="27/6/2020"/>
    <n v="429100"/>
    <s v="VEN"/>
    <s v="GABRIEL PEREIRA"/>
    <s v="V27934230"/>
    <n v="-429100"/>
    <n v="0"/>
    <n v="-200000"/>
    <n v="0"/>
    <s v="-"/>
    <n v="0"/>
    <n v="-197500"/>
    <s v="16"/>
    <n v="-31600"/>
    <m/>
    <m/>
    <m/>
    <m/>
    <m/>
    <m/>
  </r>
  <r>
    <s v="212"/>
    <x v="82"/>
    <x v="0"/>
    <s v="005"/>
    <s v="Z1B8050363"/>
    <s v="1631"/>
    <s v="FC"/>
    <s v="00156123-00156161"/>
    <s v=""/>
    <s v=""/>
    <s v=""/>
    <s v=""/>
    <n v="0"/>
    <s v=""/>
    <s v="VENTAS NO CONTRIBUYENTES"/>
    <s v=""/>
    <n v="53580408.745997556"/>
    <n v="0"/>
    <n v="43282115.737997562"/>
    <n v="0"/>
    <s v="-"/>
    <n v="0"/>
    <n v="8877838.8000000007"/>
    <s v="-"/>
    <n v="1420454.2080000001"/>
    <m/>
    <m/>
    <m/>
    <m/>
    <m/>
    <m/>
  </r>
  <r>
    <s v="213"/>
    <x v="82"/>
    <x v="0"/>
    <s v="005"/>
    <s v="Z1B8050363"/>
    <s v="1631"/>
    <s v="FC"/>
    <s v="00156162"/>
    <s v=""/>
    <s v=""/>
    <s v=""/>
    <s v=""/>
    <n v="0"/>
    <s v=""/>
    <s v="METALURGICA MONTE BLANCO C.A"/>
    <s v="J306682147"/>
    <n v="7043890.9259000001"/>
    <n v="0"/>
    <n v="3290238.2491000001"/>
    <n v="3235907.48"/>
    <s v="16"/>
    <n v="517745.19679999998"/>
    <n v="0"/>
    <s v="-"/>
    <n v="0"/>
    <m/>
    <m/>
    <m/>
    <m/>
    <m/>
    <m/>
  </r>
  <r>
    <s v="214"/>
    <x v="82"/>
    <x v="0"/>
    <s v="005"/>
    <s v="Z1B8050363"/>
    <s v="1631"/>
    <s v="FC"/>
    <s v="00156163"/>
    <s v=""/>
    <s v=""/>
    <s v=""/>
    <s v=""/>
    <n v="0"/>
    <s v=""/>
    <s v="METALURGUICA MONTEBLANCO"/>
    <s v="J-306682147"/>
    <n v="1803900"/>
    <n v="0"/>
    <n v="1803900"/>
    <n v="0"/>
    <s v="-"/>
    <n v="0"/>
    <n v="0"/>
    <s v="-"/>
    <n v="0"/>
    <m/>
    <m/>
    <m/>
    <m/>
    <m/>
    <m/>
  </r>
  <r>
    <s v="215"/>
    <x v="82"/>
    <x v="0"/>
    <s v="005"/>
    <s v="Z1B8050363"/>
    <s v="1631"/>
    <s v="FC"/>
    <s v="00156164-00156165"/>
    <s v=""/>
    <s v=""/>
    <s v=""/>
    <s v=""/>
    <n v="0"/>
    <s v=""/>
    <s v="VENTAS NO CONTRIBUYENTES"/>
    <s v=""/>
    <n v="1743893.8986"/>
    <n v="0"/>
    <n v="1743893.8986"/>
    <n v="0"/>
    <s v="-"/>
    <n v="0"/>
    <n v="0"/>
    <s v="-"/>
    <n v="0"/>
    <m/>
    <m/>
    <m/>
    <m/>
    <m/>
    <m/>
  </r>
  <r>
    <s v="216"/>
    <x v="82"/>
    <x v="0"/>
    <s v="005"/>
    <s v="Z1B8050363"/>
    <s v="1631"/>
    <s v="FC"/>
    <s v="00156166"/>
    <s v=""/>
    <s v=""/>
    <s v=""/>
    <s v=""/>
    <n v="0"/>
    <s v=""/>
    <s v="MATADERO MAELLA"/>
    <s v="J-00071382-0"/>
    <n v="9120384"/>
    <n v="0"/>
    <n v="0"/>
    <n v="7862400"/>
    <s v="16"/>
    <n v="1257984"/>
    <n v="0"/>
    <s v="-"/>
    <n v="0"/>
    <m/>
    <m/>
    <m/>
    <m/>
    <m/>
    <m/>
  </r>
  <r>
    <s v="217"/>
    <x v="82"/>
    <x v="0"/>
    <s v="005"/>
    <s v="Z1B8050363"/>
    <s v="1631"/>
    <s v="FC"/>
    <s v="00156167-00156194"/>
    <s v=""/>
    <s v=""/>
    <s v=""/>
    <s v=""/>
    <n v="0"/>
    <s v=""/>
    <s v="VENTAS NO CONTRIBUYENTES"/>
    <s v=""/>
    <n v="82867007.266599983"/>
    <n v="0"/>
    <n v="61755424.506999984"/>
    <n v="0"/>
    <s v="-"/>
    <n v="0"/>
    <n v="18199640.309999999"/>
    <s v="16"/>
    <n v="2911942.4495999999"/>
    <m/>
    <m/>
    <m/>
    <m/>
    <m/>
    <m/>
  </r>
  <r>
    <s v="218"/>
    <x v="82"/>
    <x v="1"/>
    <s v="005"/>
    <s v="Z1F0017998"/>
    <s v="0126"/>
    <s v="FC"/>
    <s v="00003320"/>
    <s v=""/>
    <s v=""/>
    <s v=""/>
    <s v=""/>
    <n v="0"/>
    <s v=""/>
    <s v="GABRIEL PEREIRA"/>
    <s v=" V27934230"/>
    <n v="325360"/>
    <n v="0"/>
    <n v="315500"/>
    <n v="0"/>
    <s v="-"/>
    <n v="0"/>
    <n v="8500"/>
    <s v="16"/>
    <n v="1360"/>
    <m/>
    <m/>
    <m/>
    <m/>
    <m/>
    <m/>
  </r>
  <r>
    <s v="219"/>
    <x v="82"/>
    <x v="1"/>
    <s v="005"/>
    <s v="Z1F0017998"/>
    <s v="0126"/>
    <s v="NC"/>
    <s v=""/>
    <s v="00000010"/>
    <s v=""/>
    <s v="00003320"/>
    <s v="27/6/2020"/>
    <n v="325360"/>
    <s v="VEN"/>
    <s v="GABRIEL PEREIRA"/>
    <s v=" V27934230"/>
    <n v="-325360"/>
    <n v="0"/>
    <n v="-315500"/>
    <n v="0"/>
    <s v="-"/>
    <n v="0"/>
    <n v="-8500"/>
    <s v="16"/>
    <n v="-1360"/>
    <m/>
    <m/>
    <m/>
    <m/>
    <m/>
    <m/>
  </r>
  <r>
    <s v="220"/>
    <x v="82"/>
    <x v="0"/>
    <s v="006"/>
    <s v="Z1B8044815"/>
    <s v="1538"/>
    <s v="FC"/>
    <s v="00136344-00136400"/>
    <s v=""/>
    <s v=""/>
    <s v=""/>
    <s v=""/>
    <n v="0"/>
    <s v=""/>
    <s v="VENTAS NO CONTRIBUYENTES"/>
    <s v=""/>
    <n v="101441476.81649999"/>
    <n v="0"/>
    <n v="80319414.84889999"/>
    <n v="0"/>
    <s v="-"/>
    <n v="0"/>
    <n v="18208674.109999999"/>
    <s v="16"/>
    <n v="2913387.8575999998"/>
    <m/>
    <m/>
    <m/>
    <m/>
    <m/>
    <m/>
  </r>
  <r>
    <s v="221"/>
    <x v="82"/>
    <x v="1"/>
    <s v="006"/>
    <s v="Z1F0017787"/>
    <s v="0106"/>
    <s v="FC"/>
    <s v="00000491"/>
    <s v=""/>
    <s v=""/>
    <s v=""/>
    <s v=""/>
    <n v="0"/>
    <s v=""/>
    <s v="GABRIEL PEREIRA"/>
    <s v=" V27934230"/>
    <n v="325360"/>
    <n v="0"/>
    <n v="315500"/>
    <n v="0"/>
    <s v="-"/>
    <n v="0"/>
    <n v="8500"/>
    <s v="16"/>
    <n v="1360"/>
    <m/>
    <m/>
    <m/>
    <m/>
    <m/>
    <m/>
  </r>
  <r>
    <s v="222"/>
    <x v="82"/>
    <x v="1"/>
    <s v="006"/>
    <s v="Z1F0017787"/>
    <s v="0106"/>
    <s v="NC"/>
    <s v=""/>
    <s v="00000005"/>
    <s v=""/>
    <s v="00000491"/>
    <s v="27/6/2020"/>
    <n v="325360"/>
    <s v="VEN"/>
    <s v="GABRIEL PEREIRA"/>
    <s v=" V27934230"/>
    <n v="-325360"/>
    <n v="0"/>
    <n v="-315500"/>
    <n v="0"/>
    <s v="-"/>
    <n v="0"/>
    <n v="-8500"/>
    <s v="16"/>
    <n v="-1360"/>
    <m/>
    <m/>
    <m/>
    <m/>
    <m/>
    <m/>
  </r>
  <r>
    <s v="223"/>
    <x v="82"/>
    <x v="0"/>
    <s v="007"/>
    <s v="Z1B8050013"/>
    <s v="1595"/>
    <s v="FC"/>
    <s v="00163505-00163523"/>
    <s v=""/>
    <s v=""/>
    <s v=""/>
    <s v=""/>
    <n v="0"/>
    <s v=""/>
    <s v="VENTAS NO CONTRIBUYENTES"/>
    <s v=""/>
    <n v="38837386.001299992"/>
    <n v="0"/>
    <n v="32264569.478899993"/>
    <n v="0"/>
    <s v="-"/>
    <n v="0"/>
    <n v="5666221.1400000006"/>
    <s v="-"/>
    <n v="906595.38239999989"/>
    <m/>
    <m/>
    <m/>
    <m/>
    <m/>
    <m/>
  </r>
  <r>
    <s v="224"/>
    <x v="82"/>
    <x v="0"/>
    <s v="007"/>
    <s v="Z1B8050013"/>
    <s v="1595"/>
    <s v="FC"/>
    <s v="00163524"/>
    <s v=""/>
    <s v=""/>
    <s v=""/>
    <s v=""/>
    <n v="0"/>
    <s v=""/>
    <s v="DISTRIBUIDORA MONTOVJ C.A"/>
    <s v="J-40786379-7"/>
    <n v="5039802.4780000001"/>
    <n v="0"/>
    <n v="4287130.04"/>
    <n v="648855.55000000005"/>
    <s v="16"/>
    <n v="103816.88800000001"/>
    <n v="0"/>
    <s v="-"/>
    <n v="0"/>
    <m/>
    <m/>
    <m/>
    <m/>
    <m/>
    <m/>
  </r>
  <r>
    <s v="225"/>
    <x v="82"/>
    <x v="0"/>
    <s v="007"/>
    <s v="Z1B8050013"/>
    <s v="1595"/>
    <s v="FC"/>
    <s v="00163525-00163554"/>
    <s v=""/>
    <s v=""/>
    <s v=""/>
    <s v=""/>
    <n v="0"/>
    <s v=""/>
    <s v="VENTAS NO CONTRIBUYENTES"/>
    <s v=""/>
    <n v="75746377.756099999"/>
    <n v="0"/>
    <n v="51591180.929699995"/>
    <n v="0"/>
    <s v="-"/>
    <n v="0"/>
    <n v="20823445.539999999"/>
    <s v="-"/>
    <n v="3331751.2864000001"/>
    <m/>
    <m/>
    <m/>
    <m/>
    <m/>
    <m/>
  </r>
  <r>
    <s v="226"/>
    <x v="82"/>
    <x v="0"/>
    <s v="008"/>
    <s v="Z1B8050003"/>
    <s v="1552"/>
    <s v="FC"/>
    <s v="00163165-00163253"/>
    <s v=""/>
    <s v=""/>
    <s v=""/>
    <s v=""/>
    <n v="0"/>
    <s v=""/>
    <s v="VENTAS NO CONTRIBUYENTES"/>
    <s v=""/>
    <n v="97139191.944799975"/>
    <n v="0"/>
    <n v="81034487.060000002"/>
    <n v="0"/>
    <s v="-"/>
    <n v="0"/>
    <n v="13883366.27999997"/>
    <s v="16"/>
    <n v="2221338.6048000003"/>
    <m/>
    <m/>
    <m/>
    <m/>
    <m/>
    <m/>
  </r>
  <r>
    <s v="227"/>
    <x v="82"/>
    <x v="0"/>
    <s v="009"/>
    <s v="Z1B8014458"/>
    <s v="1549"/>
    <s v="FC"/>
    <s v="00169150-00169213"/>
    <s v=""/>
    <s v=""/>
    <s v=""/>
    <s v=""/>
    <n v="0"/>
    <s v=""/>
    <s v="VENTAS NO CONTRIBUYENTES"/>
    <s v=""/>
    <n v="99976871.535999998"/>
    <n v="0"/>
    <n v="73485584.303200006"/>
    <n v="0"/>
    <s v="-"/>
    <n v="0"/>
    <n v="22837316.580000002"/>
    <s v="-"/>
    <n v="3653970.6528000003"/>
    <m/>
    <m/>
    <m/>
    <m/>
    <m/>
    <m/>
  </r>
  <r>
    <s v="228"/>
    <x v="82"/>
    <x v="0"/>
    <s v="009"/>
    <s v="Z1B8014458"/>
    <s v="1549"/>
    <s v="FC"/>
    <s v="00169214"/>
    <s v=""/>
    <s v=""/>
    <s v=""/>
    <s v=""/>
    <n v="0"/>
    <s v=""/>
    <s v="MAXI LUNCHERIA TODO SABOR C.A"/>
    <s v="J-40020025-3"/>
    <n v="396900"/>
    <n v="0"/>
    <n v="396900"/>
    <n v="0"/>
    <s v="-"/>
    <n v="0"/>
    <n v="0"/>
    <s v="-"/>
    <n v="0"/>
    <m/>
    <m/>
    <m/>
    <m/>
    <m/>
    <m/>
  </r>
  <r>
    <s v="229"/>
    <x v="82"/>
    <x v="0"/>
    <s v="009"/>
    <s v="Z1B8014458"/>
    <s v="1549"/>
    <s v="FC"/>
    <s v="00169215-00169219"/>
    <s v=""/>
    <s v=""/>
    <s v=""/>
    <s v=""/>
    <n v="0"/>
    <s v=""/>
    <s v="VENTAS NO CONTRIBUYENTES"/>
    <s v=""/>
    <n v="12894342.825700002"/>
    <n v="0"/>
    <n v="9817620.3405000009"/>
    <n v="0"/>
    <s v="-"/>
    <n v="0"/>
    <n v="2652346.9700000002"/>
    <s v="-"/>
    <n v="424375.51520000002"/>
    <m/>
    <m/>
    <m/>
    <m/>
    <m/>
    <m/>
  </r>
  <r>
    <s v="230"/>
    <x v="82"/>
    <x v="0"/>
    <s v="010"/>
    <s v="Z1F0000341"/>
    <s v="1070"/>
    <s v="FC"/>
    <s v="00068683-00068750"/>
    <s v=""/>
    <s v=""/>
    <s v=""/>
    <s v=""/>
    <n v="0"/>
    <s v=""/>
    <s v="VENTAS NO CONTRIBUYENTES"/>
    <s v=""/>
    <n v="139526343.72169998"/>
    <n v="0"/>
    <n v="113579330.13609999"/>
    <n v="0"/>
    <s v="-"/>
    <n v="0"/>
    <n v="22368115.159999996"/>
    <s v="16"/>
    <n v="3578898.4256000002"/>
    <m/>
    <m/>
    <m/>
    <m/>
    <m/>
    <m/>
  </r>
  <r>
    <s v="231"/>
    <x v="82"/>
    <x v="0"/>
    <s v="011"/>
    <s v="Z1F0004616"/>
    <s v="0452"/>
    <s v="FC"/>
    <s v="001082998"/>
    <s v=""/>
    <s v=""/>
    <s v=""/>
    <s v=""/>
    <n v="0"/>
    <s v=""/>
    <s v="YANEZ JOSE ANGEL"/>
    <s v="V8353204"/>
    <n v="559112"/>
    <n v="0"/>
    <n v="408080"/>
    <n v="0"/>
    <s v="-"/>
    <n v="0"/>
    <n v="130200"/>
    <s v="16"/>
    <n v="20832"/>
    <m/>
    <m/>
    <m/>
    <m/>
    <m/>
    <m/>
  </r>
  <r>
    <s v="232"/>
    <x v="82"/>
    <x v="0"/>
    <s v="011"/>
    <s v="Z1F0004616"/>
    <s v="0452"/>
    <s v="FC"/>
    <s v="00065692-00065708"/>
    <s v=""/>
    <s v=""/>
    <s v=""/>
    <s v=""/>
    <n v="0"/>
    <s v=""/>
    <s v="VENTAS NO CONTRIBUYENTES"/>
    <s v=""/>
    <n v="12025453.3611608"/>
    <n v="0"/>
    <n v="9605086.7275607996"/>
    <n v="0"/>
    <s v="-"/>
    <n v="0"/>
    <n v="2086522.96"/>
    <s v="-"/>
    <n v="333843.67359999998"/>
    <m/>
    <m/>
    <m/>
    <m/>
    <m/>
    <m/>
  </r>
  <r>
    <s v="233"/>
    <x v="82"/>
    <x v="0"/>
    <s v="011"/>
    <s v="Z1F0004616"/>
    <s v="0452"/>
    <s v="FC"/>
    <s v="00065710-00065769"/>
    <s v=""/>
    <s v=""/>
    <s v=""/>
    <s v=""/>
    <n v="0"/>
    <s v=""/>
    <s v="VENTAS NO CONTRIBUYENTES"/>
    <s v=""/>
    <n v="26880473.949999999"/>
    <n v="0"/>
    <n v="26239689.949999999"/>
    <n v="0"/>
    <s v="-"/>
    <n v="0"/>
    <n v="552400"/>
    <s v="-"/>
    <n v="88384"/>
    <m/>
    <m/>
    <m/>
    <m/>
    <m/>
    <m/>
  </r>
  <r>
    <s v="234"/>
    <x v="82"/>
    <x v="0"/>
    <s v="011"/>
    <s v="Z1F0004616"/>
    <s v="0452"/>
    <s v="NC"/>
    <s v=""/>
    <s v="00000075"/>
    <s v=""/>
    <s v="00065763"/>
    <s v="27/6/2020"/>
    <n v="209860"/>
    <s v="VEN"/>
    <s v="XAVIER  GARCIA"/>
    <s v="V25948515"/>
    <n v="-209860"/>
    <n v="0"/>
    <n v="-200000"/>
    <n v="0"/>
    <s v="-"/>
    <n v="0"/>
    <n v="-8500"/>
    <s v="16"/>
    <n v="-1360"/>
    <m/>
    <m/>
    <m/>
    <m/>
    <m/>
    <m/>
  </r>
  <r>
    <s v="235"/>
    <x v="82"/>
    <x v="0"/>
    <s v="012"/>
    <s v="Z1B8038506"/>
    <s v="1396"/>
    <s v="FC"/>
    <s v="00070021-00070047"/>
    <s v=""/>
    <s v=""/>
    <s v=""/>
    <s v=""/>
    <n v="0"/>
    <s v=""/>
    <s v="VENTAS NO CONTRIBUYENTES"/>
    <s v=""/>
    <n v="25663229.2524"/>
    <n v="0"/>
    <n v="8422984"/>
    <n v="0"/>
    <s v="-"/>
    <n v="0"/>
    <n v="14862280.390000001"/>
    <s v="16"/>
    <n v="2377964.8624"/>
    <m/>
    <m/>
    <m/>
    <m/>
    <m/>
    <m/>
  </r>
  <r>
    <s v="236"/>
    <x v="82"/>
    <x v="0"/>
    <s v="012"/>
    <s v="Z1B8038506"/>
    <s v="1396"/>
    <s v="NC"/>
    <s v=""/>
    <s v="00000063"/>
    <s v=""/>
    <s v="00070037"/>
    <s v="27/6/2020"/>
    <n v="1443624"/>
    <s v="VEN"/>
    <s v="NAIBYS COLMENARES"/>
    <s v="V20127076 "/>
    <n v="-609000"/>
    <n v="0"/>
    <n v="0"/>
    <n v="0"/>
    <s v="-"/>
    <n v="0"/>
    <n v="-525000"/>
    <s v="16"/>
    <n v="-84000"/>
    <m/>
    <m/>
    <m/>
    <m/>
    <m/>
    <m/>
  </r>
  <r>
    <s v="237"/>
    <x v="82"/>
    <x v="0"/>
    <s v="013"/>
    <s v="Z1B8050578"/>
    <s v="1361"/>
    <s v="FC"/>
    <s v="00130910-00130957"/>
    <s v=""/>
    <s v=""/>
    <s v=""/>
    <s v=""/>
    <n v="0"/>
    <s v=""/>
    <s v="VENTAS NO CONTRIBUYENTES"/>
    <s v=""/>
    <n v="23245814.387849994"/>
    <n v="0"/>
    <n v="20215524.916249998"/>
    <n v="0"/>
    <s v="-"/>
    <n v="0"/>
    <n v="2612318.5099999998"/>
    <s v="16"/>
    <n v="417970.96160000004"/>
    <m/>
    <m/>
    <m/>
    <m/>
    <m/>
    <m/>
  </r>
  <r>
    <s v="238"/>
    <x v="82"/>
    <x v="0"/>
    <s v="014"/>
    <s v="Z1F0000338"/>
    <s v="1241"/>
    <s v="FC"/>
    <s v="00048186-00048200"/>
    <s v=""/>
    <s v=""/>
    <s v=""/>
    <s v=""/>
    <n v="0"/>
    <s v=""/>
    <s v="VENTAS NO CONTRIBUYENTES"/>
    <s v=""/>
    <n v="10810273.058800001"/>
    <n v="0"/>
    <n v="7092265.5000000019"/>
    <n v="0"/>
    <s v="-"/>
    <n v="0"/>
    <n v="3205178.9299999997"/>
    <s v="16"/>
    <n v="512828.62879999995"/>
    <m/>
    <m/>
    <m/>
    <m/>
    <m/>
    <m/>
  </r>
  <r>
    <s v="239"/>
    <x v="82"/>
    <x v="0"/>
    <s v="015"/>
    <s v="Z1B8050356"/>
    <s v="1374"/>
    <s v="FC"/>
    <s v="00083915-00083919"/>
    <s v=""/>
    <s v=""/>
    <s v=""/>
    <s v=""/>
    <n v="0"/>
    <s v=""/>
    <s v="VENTAS NO CONTRIBUYENTES"/>
    <s v=""/>
    <n v="3995364.8096000003"/>
    <n v="0"/>
    <n v="3427514"/>
    <n v="0"/>
    <s v="-"/>
    <n v="0"/>
    <n v="489526.56"/>
    <s v="-"/>
    <n v="78324.24960000001"/>
    <m/>
    <m/>
    <m/>
    <m/>
    <m/>
    <m/>
  </r>
  <r>
    <s v="240"/>
    <x v="82"/>
    <x v="0"/>
    <s v="015"/>
    <s v="Z1B8050356"/>
    <s v="1374"/>
    <s v="FC"/>
    <s v="00083920"/>
    <s v=""/>
    <s v=""/>
    <s v=""/>
    <s v=""/>
    <n v="0"/>
    <s v=""/>
    <s v="FUNERARIA LA QUINTA"/>
    <s v="J-29413307-0"/>
    <n v="289506"/>
    <n v="0"/>
    <n v="289506"/>
    <n v="0"/>
    <s v="-"/>
    <n v="0"/>
    <n v="0"/>
    <s v="-"/>
    <n v="0"/>
    <m/>
    <m/>
    <m/>
    <m/>
    <m/>
    <m/>
  </r>
  <r>
    <s v="241"/>
    <x v="82"/>
    <x v="0"/>
    <s v="015"/>
    <s v="Z1B8050356"/>
    <s v="1374"/>
    <s v="FC"/>
    <s v="00083921-00083960"/>
    <s v=""/>
    <s v=""/>
    <s v=""/>
    <s v=""/>
    <n v="0"/>
    <s v=""/>
    <s v="VENTAS NO CONTRIBUYENTES"/>
    <s v=""/>
    <n v="151530624.13214999"/>
    <n v="0"/>
    <n v="125343333.3449"/>
    <n v="0"/>
    <s v="-"/>
    <n v="0"/>
    <n v="22575250.678650003"/>
    <s v="-"/>
    <n v="3612040.1085999999"/>
    <m/>
    <m/>
    <m/>
    <m/>
    <m/>
    <m/>
  </r>
  <r>
    <s v="242"/>
    <x v="83"/>
    <x v="0"/>
    <s v="001"/>
    <s v="Z1F0000700"/>
    <s v="1218"/>
    <s v="FC"/>
    <s v="00098996-00099083"/>
    <s v=""/>
    <s v=""/>
    <s v=""/>
    <s v=""/>
    <n v="0"/>
    <s v=""/>
    <s v="VENTAS NO CONTRIBUYENTES"/>
    <s v=""/>
    <n v="154853004.08969998"/>
    <n v="0"/>
    <n v="120870933.92849998"/>
    <n v="0"/>
    <s v="-"/>
    <n v="0"/>
    <n v="29294888.070000004"/>
    <s v="-"/>
    <n v="4687182.0911999997"/>
    <m/>
    <m/>
    <m/>
    <m/>
    <m/>
    <m/>
  </r>
  <r>
    <s v="243"/>
    <x v="83"/>
    <x v="1"/>
    <s v="001"/>
    <s v="Z1F0017854"/>
    <s v="0132-0132"/>
    <s v="FC"/>
    <s v="00006906-00006987"/>
    <s v=""/>
    <s v=""/>
    <s v=""/>
    <s v=""/>
    <n v="0"/>
    <s v=""/>
    <s v="VENTAS NO CONTRIBUYENTES"/>
    <s v=""/>
    <n v="164987731.45070001"/>
    <n v="0"/>
    <n v="115502091.83670002"/>
    <n v="0"/>
    <s v="-"/>
    <n v="0"/>
    <n v="42660034.150000006"/>
    <s v="16"/>
    <n v="6825605.4639999997"/>
    <m/>
    <m/>
    <m/>
    <m/>
    <m/>
    <m/>
  </r>
  <r>
    <s v="244"/>
    <x v="83"/>
    <x v="0"/>
    <s v="002"/>
    <s v="Z1B8050149"/>
    <s v="1481"/>
    <s v="FC"/>
    <s v="00191055-00191123"/>
    <s v=""/>
    <s v=""/>
    <s v=""/>
    <s v=""/>
    <n v="0"/>
    <s v=""/>
    <s v="VENTAS NO CONTRIBUYENTES"/>
    <s v=""/>
    <n v="38551755.799999997"/>
    <n v="0"/>
    <n v="38551755.799999997"/>
    <n v="0"/>
    <s v="-"/>
    <n v="0"/>
    <n v="0"/>
    <s v="-"/>
    <n v="0"/>
    <m/>
    <m/>
    <m/>
    <m/>
    <m/>
    <m/>
  </r>
  <r>
    <s v="245"/>
    <x v="83"/>
    <x v="0"/>
    <s v="002"/>
    <s v="Z1B8050002"/>
    <s v="1553"/>
    <s v="FC"/>
    <s v="00153929-00153977"/>
    <s v=""/>
    <s v=""/>
    <s v=""/>
    <s v=""/>
    <n v="0"/>
    <s v=""/>
    <s v="VENTAS NO CONTRIBUYENTES"/>
    <s v=""/>
    <n v="100520635.2001"/>
    <n v="0"/>
    <n v="73325010.130899996"/>
    <n v="0"/>
    <s v="-"/>
    <n v="0"/>
    <n v="23444504.369999997"/>
    <s v="-"/>
    <n v="3751120.6991999997"/>
    <m/>
    <m/>
    <m/>
    <m/>
    <m/>
    <m/>
  </r>
  <r>
    <s v="246"/>
    <x v="83"/>
    <x v="0"/>
    <s v="002"/>
    <s v="Z1B8050002"/>
    <s v="1553"/>
    <s v="NC"/>
    <s v=""/>
    <s v="00000113"/>
    <s v=""/>
    <s v="00153932"/>
    <s v="28/6/2020"/>
    <n v="188149.5"/>
    <s v="VEN"/>
    <s v="GABRIEL MENDOZA"/>
    <s v="V26601722"/>
    <n v="-188149.5"/>
    <n v="0"/>
    <n v="-188149.5"/>
    <n v="0"/>
    <s v="-"/>
    <n v="0"/>
    <n v="0"/>
    <s v="-"/>
    <n v="0"/>
    <m/>
    <m/>
    <m/>
    <m/>
    <m/>
    <m/>
  </r>
  <r>
    <s v="247"/>
    <x v="83"/>
    <x v="2"/>
    <s v="002"/>
    <s v="Z1F0008858"/>
    <s v="0579"/>
    <s v="FC"/>
    <s v="00082100-00082178"/>
    <s v=""/>
    <s v=""/>
    <s v=""/>
    <s v=""/>
    <n v="0"/>
    <s v=""/>
    <s v="VENTAS NO CONTRIBUYENTES"/>
    <s v=""/>
    <n v="41337009.143399999"/>
    <n v="0"/>
    <n v="39843391.125"/>
    <n v="0"/>
    <s v="-"/>
    <n v="0"/>
    <n v="1287601.74"/>
    <s v="-"/>
    <n v="206016.27840000001"/>
    <m/>
    <m/>
    <m/>
    <m/>
    <m/>
    <m/>
  </r>
  <r>
    <s v="248"/>
    <x v="83"/>
    <x v="1"/>
    <s v="002"/>
    <s v="Z1F0017966"/>
    <s v="0134"/>
    <s v="FC"/>
    <s v="00002466-00002485"/>
    <s v=""/>
    <s v=""/>
    <s v=""/>
    <s v=""/>
    <n v="0"/>
    <s v=""/>
    <s v="VENTAS NO CONTRIBUYENTES"/>
    <s v=""/>
    <n v="25139117.413600001"/>
    <n v="0"/>
    <n v="16799777.120000001"/>
    <n v="0"/>
    <s v="-"/>
    <n v="0"/>
    <n v="7189086.46"/>
    <s v="16"/>
    <n v="1150253.8336"/>
    <m/>
    <m/>
    <m/>
    <m/>
    <m/>
    <m/>
  </r>
  <r>
    <s v="249"/>
    <x v="83"/>
    <x v="0"/>
    <s v="003"/>
    <s v="Z1B8051199"/>
    <s v="1640"/>
    <s v="FC"/>
    <s v="00176098-00176150"/>
    <s v=""/>
    <s v=""/>
    <s v=""/>
    <s v=""/>
    <n v="0"/>
    <s v=""/>
    <s v="VENTAS NO CONTRIBUYENTES"/>
    <s v=""/>
    <n v="81706081.105300009"/>
    <n v="0"/>
    <n v="67016605.255300015"/>
    <n v="0"/>
    <s v="-"/>
    <n v="0"/>
    <n v="12663341.25"/>
    <s v="-"/>
    <n v="2026134.6000000003"/>
    <m/>
    <m/>
    <m/>
    <m/>
    <m/>
    <m/>
  </r>
  <r>
    <s v="250"/>
    <x v="83"/>
    <x v="2"/>
    <s v="003"/>
    <s v="Z1F0008965"/>
    <s v="0574"/>
    <s v="FC"/>
    <s v="00080880-00080951"/>
    <s v=""/>
    <s v=""/>
    <s v=""/>
    <s v=""/>
    <n v="0"/>
    <s v=""/>
    <s v="VENTAS NO CONTRIBUYENTES"/>
    <s v=""/>
    <n v="37557149.384999998"/>
    <n v="0"/>
    <n v="34617370.375"/>
    <n v="0"/>
    <s v="-"/>
    <n v="0"/>
    <n v="2534292.25"/>
    <s v="-"/>
    <n v="405486.76"/>
    <m/>
    <m/>
    <m/>
    <m/>
    <m/>
    <m/>
  </r>
  <r>
    <s v="251"/>
    <x v="83"/>
    <x v="1"/>
    <s v="003"/>
    <s v="Z1F0017848"/>
    <s v="0132-0132"/>
    <s v="FC"/>
    <s v="00005471-00005510"/>
    <s v=""/>
    <s v=""/>
    <s v=""/>
    <s v=""/>
    <n v="0"/>
    <s v=""/>
    <s v="VENTAS NO CONTRIBUYENTES"/>
    <s v=""/>
    <n v="92701672.396000028"/>
    <n v="0"/>
    <n v="60228681.184800029"/>
    <n v="0"/>
    <s v="-"/>
    <n v="0"/>
    <n v="27993957.940699998"/>
    <s v="16"/>
    <n v="4479033.2704999996"/>
    <m/>
    <m/>
    <m/>
    <m/>
    <m/>
    <m/>
  </r>
  <r>
    <s v="252"/>
    <x v="83"/>
    <x v="1"/>
    <s v="003"/>
    <s v="Z1F0017848"/>
    <s v="0132"/>
    <s v="FC"/>
    <s v="00005511"/>
    <s v=""/>
    <s v=""/>
    <s v=""/>
    <s v=""/>
    <n v="0"/>
    <s v=""/>
    <s v="LEON RIVAS Y ASOCIADOS C.A."/>
    <s v="J311038078"/>
    <n v="3848805.6384000001"/>
    <n v="0"/>
    <n v="2333560"/>
    <n v="1306246.24"/>
    <s v="16"/>
    <n v="208999.39840000001"/>
    <n v="0"/>
    <s v="-"/>
    <n v="0"/>
    <m/>
    <m/>
    <m/>
    <m/>
    <m/>
    <m/>
  </r>
  <r>
    <s v="253"/>
    <x v="83"/>
    <x v="1"/>
    <s v="003"/>
    <s v="Z1F0017848"/>
    <s v="0132-0132"/>
    <s v="FC"/>
    <s v="00005512-00005521"/>
    <s v=""/>
    <s v=""/>
    <s v=""/>
    <s v=""/>
    <n v="0"/>
    <s v=""/>
    <s v="VENTAS NO CONTRIBUYENTES"/>
    <s v=""/>
    <n v="21638859.299600001"/>
    <n v="0"/>
    <n v="13545045.940000001"/>
    <n v="0"/>
    <s v="-"/>
    <n v="0"/>
    <n v="6977425.3099999996"/>
    <s v="16"/>
    <n v="1116388.0496"/>
    <m/>
    <m/>
    <m/>
    <m/>
    <m/>
    <m/>
  </r>
  <r>
    <s v="254"/>
    <x v="83"/>
    <x v="0"/>
    <s v="004"/>
    <s v="Z1B8050937"/>
    <s v="1478"/>
    <s v="FC"/>
    <s v="00146076-00146119"/>
    <s v=""/>
    <s v=""/>
    <s v=""/>
    <s v=""/>
    <n v="0"/>
    <s v=""/>
    <s v="VENTAS NO CONTRIBUYENTES"/>
    <s v=""/>
    <n v="135791826.79144999"/>
    <n v="0"/>
    <n v="102767908.2145"/>
    <n v="0"/>
    <s v="-"/>
    <n v="0"/>
    <n v="28468895.324949998"/>
    <s v="-"/>
    <n v="4555023.2520000003"/>
    <m/>
    <m/>
    <m/>
    <m/>
    <m/>
    <m/>
  </r>
  <r>
    <s v="255"/>
    <x v="83"/>
    <x v="1"/>
    <s v="004"/>
    <s v="Z1F0017963"/>
    <s v="0130"/>
    <s v="FC"/>
    <s v="00002504-00002508"/>
    <s v=""/>
    <s v=""/>
    <s v=""/>
    <s v=""/>
    <n v="0"/>
    <s v=""/>
    <s v="VENTAS NO CONTRIBUYENTES"/>
    <s v=""/>
    <n v="5617920.6780000003"/>
    <n v="0"/>
    <n v="4855738.9428000003"/>
    <n v="0"/>
    <s v="-"/>
    <n v="0"/>
    <n v="657053.22"/>
    <s v="16"/>
    <n v="105128.51519999999"/>
    <m/>
    <m/>
    <m/>
    <m/>
    <m/>
    <m/>
  </r>
  <r>
    <s v="256"/>
    <x v="83"/>
    <x v="0"/>
    <s v="005"/>
    <s v="Z1B8050363"/>
    <s v="1632"/>
    <s v="FC"/>
    <s v="00156195-00156238"/>
    <s v=""/>
    <s v=""/>
    <s v=""/>
    <s v=""/>
    <n v="0"/>
    <s v=""/>
    <s v="VENTAS NO CONTRIBUYENTES"/>
    <s v=""/>
    <n v="141169642.63709998"/>
    <n v="0"/>
    <n v="94256034.613799989"/>
    <n v="0"/>
    <s v="-"/>
    <n v="0"/>
    <n v="40442765.537299998"/>
    <s v="16"/>
    <n v="6470842.4859999996"/>
    <m/>
    <m/>
    <m/>
    <m/>
    <m/>
    <m/>
  </r>
  <r>
    <s v="257"/>
    <x v="83"/>
    <x v="0"/>
    <s v="005"/>
    <s v="Z1B8050363"/>
    <s v="1632"/>
    <s v="NC"/>
    <s v=""/>
    <s v="00000157"/>
    <s v=""/>
    <s v="00156122"/>
    <s v="26/6/2020"/>
    <n v="1919520.46"/>
    <s v="VEN"/>
    <s v="SORANYER LIZNET AVILA"/>
    <s v="V10807720"/>
    <n v="-148176"/>
    <n v="0"/>
    <n v="-148176"/>
    <n v="0"/>
    <s v="-"/>
    <n v="0"/>
    <n v="0"/>
    <s v="-"/>
    <n v="0"/>
    <m/>
    <m/>
    <m/>
    <m/>
    <m/>
    <m/>
  </r>
  <r>
    <s v="258"/>
    <x v="83"/>
    <x v="1"/>
    <s v="005"/>
    <s v="Z1F0017998"/>
    <s v="0126"/>
    <s v="FC"/>
    <s v="00003321-00003373"/>
    <s v=""/>
    <s v=""/>
    <s v=""/>
    <s v=""/>
    <n v="0"/>
    <s v=""/>
    <s v="VENTAS NO CONTRIBUYENTES"/>
    <s v=""/>
    <n v="102754708.24249998"/>
    <n v="0"/>
    <n v="69385155.839299977"/>
    <n v="0"/>
    <s v="-"/>
    <n v="0"/>
    <n v="28766855.52"/>
    <s v="16"/>
    <n v="4602696.8832"/>
    <m/>
    <m/>
    <m/>
    <m/>
    <m/>
    <m/>
  </r>
  <r>
    <s v="259"/>
    <x v="83"/>
    <x v="0"/>
    <s v="006"/>
    <s v="Z1B8044815"/>
    <s v="1539"/>
    <s v="FC"/>
    <s v="00136401-00136476"/>
    <s v=""/>
    <s v=""/>
    <s v=""/>
    <s v=""/>
    <n v="0"/>
    <s v=""/>
    <s v="VENTAS NO CONTRIBUYENTES"/>
    <s v=""/>
    <n v="93688316.179799989"/>
    <n v="0"/>
    <n v="76091247.920999989"/>
    <n v="0"/>
    <s v="-"/>
    <n v="0"/>
    <n v="15169886.430000002"/>
    <s v="-"/>
    <n v="2427181.8287999998"/>
    <m/>
    <m/>
    <m/>
    <m/>
    <m/>
    <m/>
  </r>
  <r>
    <s v="260"/>
    <x v="83"/>
    <x v="0"/>
    <s v="006"/>
    <s v="Z1B8044815"/>
    <s v="1539"/>
    <s v="NC"/>
    <s v=""/>
    <s v="00000157"/>
    <s v=""/>
    <s v="00136146"/>
    <s v="23/6/2020"/>
    <n v="29770942.559999999"/>
    <s v="VEN"/>
    <s v="JOSE QUIJADA"/>
    <s v="V25236565"/>
    <n v="-1331400"/>
    <n v="0"/>
    <n v="-1331400"/>
    <n v="0"/>
    <s v="-"/>
    <n v="0"/>
    <n v="0"/>
    <s v="-"/>
    <n v="0"/>
    <m/>
    <m/>
    <m/>
    <m/>
    <m/>
    <m/>
  </r>
  <r>
    <s v="261"/>
    <x v="83"/>
    <x v="0"/>
    <s v="007"/>
    <s v="Z1B8050013"/>
    <s v="1596"/>
    <s v="FC"/>
    <s v="00163555-00163607"/>
    <s v=""/>
    <s v=""/>
    <s v=""/>
    <s v=""/>
    <n v="0"/>
    <s v=""/>
    <s v="VENTAS NO CONTRIBUYENTES"/>
    <s v=""/>
    <n v="98107773.216600001"/>
    <n v="0"/>
    <n v="77448712.136800006"/>
    <n v="0"/>
    <s v="-"/>
    <n v="0"/>
    <n v="17809535.413599998"/>
    <s v="16"/>
    <n v="2849525.6661999994"/>
    <m/>
    <m/>
    <m/>
    <m/>
    <m/>
    <m/>
  </r>
  <r>
    <s v="262"/>
    <x v="83"/>
    <x v="0"/>
    <s v="008"/>
    <s v="Z1B8050003"/>
    <s v="1553"/>
    <s v="FC"/>
    <s v="00163255-00163316"/>
    <s v=""/>
    <s v=""/>
    <s v=""/>
    <s v=""/>
    <n v="0"/>
    <s v=""/>
    <s v="VENTAS NO CONTRIBUYENTES"/>
    <s v=""/>
    <n v="91361698.850499988"/>
    <n v="0"/>
    <n v="69440019.685699984"/>
    <n v="0"/>
    <s v="-"/>
    <n v="0"/>
    <n v="18897999.279999997"/>
    <s v="-"/>
    <n v="3023679.8848000001"/>
    <m/>
    <m/>
    <m/>
    <m/>
    <m/>
    <m/>
  </r>
  <r>
    <s v="263"/>
    <x v="83"/>
    <x v="0"/>
    <s v="009"/>
    <s v="Z1B8014458"/>
    <s v="1550"/>
    <s v="FC"/>
    <s v="00169220-00169267"/>
    <s v=""/>
    <s v=""/>
    <s v=""/>
    <s v=""/>
    <n v="0"/>
    <s v=""/>
    <s v="VENTAS NO CONTRIBUYENTES"/>
    <s v=""/>
    <n v="76717149.093700007"/>
    <n v="0"/>
    <n v="63574286.256500006"/>
    <n v="0"/>
    <s v="-"/>
    <n v="0"/>
    <n v="11330054.17"/>
    <s v="-"/>
    <n v="1812808.6672"/>
    <m/>
    <m/>
    <m/>
    <m/>
    <m/>
    <m/>
  </r>
  <r>
    <s v="264"/>
    <x v="83"/>
    <x v="0"/>
    <s v="010"/>
    <s v="Z1F0000341"/>
    <s v="1071"/>
    <s v="FC"/>
    <s v="00068751-00068809"/>
    <s v=""/>
    <s v=""/>
    <s v=""/>
    <s v=""/>
    <n v="0"/>
    <s v=""/>
    <s v="VENTAS NO CONTRIBUYENTES"/>
    <s v=""/>
    <n v="78788101.755099997"/>
    <n v="0"/>
    <n v="62899799.081099994"/>
    <n v="0"/>
    <s v="-"/>
    <n v="0"/>
    <n v="13696812.649999999"/>
    <s v="-"/>
    <n v="2191490.0240000002"/>
    <m/>
    <m/>
    <m/>
    <m/>
    <m/>
    <m/>
  </r>
  <r>
    <s v="265"/>
    <x v="83"/>
    <x v="0"/>
    <s v="011"/>
    <s v="Z1F0004616"/>
    <s v="0453"/>
    <s v="FC"/>
    <s v="00065771-00065843"/>
    <s v=""/>
    <s v=""/>
    <s v=""/>
    <s v=""/>
    <n v="0"/>
    <s v=""/>
    <s v="VENTAS NO CONTRIBUYENTES"/>
    <s v=""/>
    <n v="40033195.945199996"/>
    <n v="0"/>
    <n v="35384153.687200002"/>
    <n v="0"/>
    <s v="-"/>
    <n v="0"/>
    <n v="4007795.05"/>
    <s v="-"/>
    <n v="641247.20799999998"/>
    <m/>
    <m/>
    <m/>
    <m/>
    <m/>
    <m/>
  </r>
  <r>
    <s v="266"/>
    <x v="83"/>
    <x v="0"/>
    <s v="012"/>
    <s v="Z1B8038506"/>
    <s v="1398"/>
    <s v="FC"/>
    <s v="00070048-00070062"/>
    <s v=""/>
    <s v=""/>
    <s v=""/>
    <s v=""/>
    <n v="0"/>
    <s v=""/>
    <s v="VENTAS NO CONTRIBUYENTES"/>
    <s v=""/>
    <n v="5575065.7240000004"/>
    <n v="0"/>
    <n v="3326682.5000000005"/>
    <n v="0"/>
    <s v="-"/>
    <n v="0"/>
    <n v="1938261.4"/>
    <s v="16"/>
    <n v="310121.82400000002"/>
    <m/>
    <m/>
    <m/>
    <m/>
    <m/>
    <m/>
  </r>
  <r>
    <s v="267"/>
    <x v="83"/>
    <x v="0"/>
    <s v="013"/>
    <s v="Z1B8050578"/>
    <s v="1362"/>
    <s v="FC"/>
    <s v="00130958-00131023"/>
    <s v=""/>
    <s v=""/>
    <s v=""/>
    <s v=""/>
    <n v="0"/>
    <s v=""/>
    <s v="VENTAS NO CONTRIBUYENTES"/>
    <s v=""/>
    <n v="33887885.392999999"/>
    <n v="0"/>
    <n v="28544083.754999999"/>
    <n v="0"/>
    <s v="-"/>
    <n v="0"/>
    <n v="4606725.55"/>
    <s v="-"/>
    <n v="737076.08800000011"/>
    <m/>
    <m/>
    <m/>
    <m/>
    <m/>
    <m/>
  </r>
  <r>
    <s v="268"/>
    <x v="83"/>
    <x v="0"/>
    <s v="014"/>
    <s v="Z1F0000338"/>
    <s v="1242"/>
    <s v="FC"/>
    <s v="00048201-00048202"/>
    <s v=""/>
    <s v=""/>
    <s v=""/>
    <s v=""/>
    <n v="0"/>
    <s v=""/>
    <s v="VENTAS NO CONTRIBUYENTES"/>
    <s v=""/>
    <n v="800184"/>
    <n v="0"/>
    <n v="327600"/>
    <n v="0"/>
    <s v="-"/>
    <n v="0"/>
    <n v="407400"/>
    <s v="-"/>
    <n v="65184"/>
    <m/>
    <m/>
    <m/>
    <m/>
    <m/>
    <m/>
  </r>
  <r>
    <s v="269"/>
    <x v="83"/>
    <x v="0"/>
    <s v="015"/>
    <s v="Z1B8050356"/>
    <s v="1375"/>
    <s v="FC"/>
    <s v="00083961-00083996"/>
    <s v=""/>
    <s v=""/>
    <s v=""/>
    <s v=""/>
    <n v="0"/>
    <s v=""/>
    <s v="VENTAS NO CONTRIBUYENTES"/>
    <s v=""/>
    <n v="71888816.0898"/>
    <n v="0"/>
    <n v="61173557.219000012"/>
    <n v="0"/>
    <s v="-"/>
    <n v="0"/>
    <n v="9237292.129999999"/>
    <s v="-"/>
    <n v="1477966.7408"/>
    <m/>
    <m/>
    <m/>
    <m/>
    <m/>
    <m/>
  </r>
  <r>
    <s v="1"/>
    <x v="84"/>
    <x v="0"/>
    <s v="001"/>
    <s v="Z1F0000700"/>
    <s v="1219"/>
    <s v="FC"/>
    <s v="00099084-00099156"/>
    <s v=""/>
    <s v=""/>
    <s v=""/>
    <s v=""/>
    <n v="0"/>
    <s v=""/>
    <s v="VENTAS NO CONTRIBUYENTES"/>
    <s v=""/>
    <n v="54270374.357800007"/>
    <n v="0"/>
    <n v="46471268.603000008"/>
    <n v="0"/>
    <s v="-"/>
    <n v="0"/>
    <n v="6723367.0300000003"/>
    <s v="16"/>
    <n v="1075738.7248"/>
    <n v="0"/>
    <s v="-"/>
    <n v="0"/>
    <n v="0"/>
    <s v="-"/>
    <n v="0"/>
  </r>
  <r>
    <s v="261"/>
    <x v="84"/>
    <x v="1"/>
    <s v="001"/>
    <s v="Z1F0017854"/>
    <s v="0133"/>
    <s v="FC"/>
    <s v="00006988"/>
    <s v=""/>
    <s v=""/>
    <s v=""/>
    <s v=""/>
    <n v="0"/>
    <s v=""/>
    <s v="COLOR FANTASY C.A"/>
    <s v="J310585130"/>
    <n v="18716517.236400001"/>
    <n v="0"/>
    <n v="13761983.48"/>
    <n v="4271149.79"/>
    <s v="16"/>
    <n v="683383.96640000003"/>
    <n v="0"/>
    <s v="-"/>
    <n v="0"/>
    <n v="0"/>
    <s v="-"/>
    <n v="0"/>
    <n v="0"/>
    <s v="-"/>
    <n v="0"/>
  </r>
  <r>
    <s v="262"/>
    <x v="84"/>
    <x v="1"/>
    <s v="001"/>
    <s v="Z1F0017854"/>
    <s v="0133"/>
    <s v="FC"/>
    <s v="00006989-00006998"/>
    <s v=""/>
    <s v=""/>
    <s v=""/>
    <s v=""/>
    <n v="0"/>
    <s v=""/>
    <s v="VENTAS NO CONTRIBUYENTES"/>
    <s v=""/>
    <n v="15742204.909"/>
    <n v="0"/>
    <n v="14456316.314999999"/>
    <n v="0"/>
    <s v="-"/>
    <n v="0"/>
    <n v="1108524.6499999999"/>
    <s v="-"/>
    <n v="177363.94400000002"/>
    <n v="0"/>
    <s v="-"/>
    <n v="0"/>
    <n v="0"/>
    <s v="-"/>
    <n v="0"/>
  </r>
  <r>
    <s v="263"/>
    <x v="84"/>
    <x v="1"/>
    <s v="001"/>
    <s v="Z1F0017854"/>
    <s v="0133"/>
    <s v="FC"/>
    <s v="00007055-00007066"/>
    <s v=""/>
    <s v=""/>
    <s v=""/>
    <s v=""/>
    <n v="0"/>
    <s v=""/>
    <s v="VENTAS NO CONTRIBUYENTES"/>
    <s v=""/>
    <n v="4149968.4372"/>
    <n v="0"/>
    <n v="3102458.66"/>
    <n v="0"/>
    <s v="-"/>
    <n v="0"/>
    <n v="903025.67"/>
    <s v="-"/>
    <n v="144484.1072"/>
    <n v="0"/>
    <s v="-"/>
    <n v="0"/>
    <n v="0"/>
    <s v="-"/>
    <n v="0"/>
  </r>
  <r>
    <s v="264"/>
    <x v="84"/>
    <x v="1"/>
    <s v="001"/>
    <s v="Z1F0017854"/>
    <s v="0133"/>
    <s v="FC"/>
    <s v="001006997-001007014"/>
    <s v=""/>
    <s v=""/>
    <s v=""/>
    <s v=""/>
    <n v="0"/>
    <s v=""/>
    <s v="VENTAS NO CONTRIBUYENTES"/>
    <s v=""/>
    <n v="62418799.030599996"/>
    <n v="0"/>
    <n v="38533727.842999995"/>
    <n v="0"/>
    <s v="-"/>
    <n v="0"/>
    <n v="20590578.610000003"/>
    <s v="16"/>
    <n v="3294492.5775999995"/>
    <n v="0"/>
    <s v="-"/>
    <n v="0"/>
    <n v="0"/>
    <s v="-"/>
    <n v="0"/>
  </r>
  <r>
    <s v="265"/>
    <x v="84"/>
    <x v="1"/>
    <s v="001"/>
    <s v="Z1F0017854"/>
    <s v="0133"/>
    <s v="FC"/>
    <s v="001007015"/>
    <s v=""/>
    <s v=""/>
    <s v=""/>
    <s v=""/>
    <n v="0"/>
    <s v=""/>
    <s v="UNIMIR C.A"/>
    <s v="J307830794"/>
    <n v="1933779"/>
    <n v="0"/>
    <n v="1690179"/>
    <n v="210000"/>
    <s v="16"/>
    <n v="33600"/>
    <n v="0"/>
    <s v="-"/>
    <n v="0"/>
    <n v="0"/>
    <s v="-"/>
    <n v="0"/>
    <n v="0"/>
    <s v="-"/>
    <n v="0"/>
  </r>
  <r>
    <s v="266"/>
    <x v="84"/>
    <x v="1"/>
    <s v="001"/>
    <s v="Z1F0017854"/>
    <s v="0133"/>
    <s v="FC"/>
    <s v="001007016-001007052"/>
    <s v=""/>
    <s v=""/>
    <s v=""/>
    <s v=""/>
    <n v="0"/>
    <s v=""/>
    <s v="VENTAS NO CONTRIBUYENTES"/>
    <s v=""/>
    <n v="45221962.222499989"/>
    <n v="0"/>
    <n v="30257477.412099995"/>
    <n v="0"/>
    <s v="-"/>
    <n v="0"/>
    <n v="12900417.939999999"/>
    <s v="16"/>
    <n v="2064066.8704000001"/>
    <n v="0"/>
    <s v="-"/>
    <n v="0"/>
    <n v="0"/>
    <s v="-"/>
    <n v="0"/>
  </r>
  <r>
    <s v="9"/>
    <x v="84"/>
    <x v="0"/>
    <s v="002"/>
    <s v="Z1B8050002"/>
    <s v="1554"/>
    <s v="FC"/>
    <s v="00153978-00153981"/>
    <s v=""/>
    <s v=""/>
    <s v=""/>
    <s v=""/>
    <n v="0"/>
    <s v=""/>
    <s v="VENTAS NO CONTRIBUYENTES"/>
    <s v=""/>
    <n v="15967901.214600001"/>
    <n v="0"/>
    <n v="10653380.574999999"/>
    <n v="0"/>
    <s v="-"/>
    <n v="0"/>
    <n v="4581483.3100000005"/>
    <s v="16"/>
    <n v="733037.32960000006"/>
    <n v="0"/>
    <s v="-"/>
    <n v="0"/>
    <n v="0"/>
    <s v="-"/>
    <n v="0"/>
  </r>
  <r>
    <s v="10"/>
    <x v="84"/>
    <x v="0"/>
    <s v="002"/>
    <s v="Z1B8050002"/>
    <s v="1554"/>
    <s v="FC"/>
    <s v="00153982"/>
    <s v=""/>
    <s v=""/>
    <s v=""/>
    <s v=""/>
    <n v="0"/>
    <s v=""/>
    <s v="CORPORACION JR 2628"/>
    <s v="J-411475270"/>
    <n v="9603430.2200999986"/>
    <n v="0"/>
    <n v="6591962.3169"/>
    <n v="2596093.02"/>
    <s v="16"/>
    <n v="415374.88319999998"/>
    <n v="0"/>
    <s v="-"/>
    <n v="0"/>
    <n v="0"/>
    <s v="-"/>
    <n v="0"/>
    <n v="0"/>
    <s v="-"/>
    <n v="0"/>
  </r>
  <r>
    <s v="11"/>
    <x v="84"/>
    <x v="0"/>
    <s v="002"/>
    <s v="Z1B8050002"/>
    <s v="1554"/>
    <s v="FC"/>
    <s v="00153983-00153996"/>
    <s v=""/>
    <s v=""/>
    <s v=""/>
    <s v=""/>
    <n v="0"/>
    <s v=""/>
    <s v="VENTAS NO CONTRIBUYENTES"/>
    <s v=""/>
    <n v="20168055.713100001"/>
    <n v="0"/>
    <n v="14703708.905099999"/>
    <n v="0"/>
    <s v="-"/>
    <n v="0"/>
    <n v="4710643.8"/>
    <s v="16"/>
    <n v="753703.00800000003"/>
    <n v="0"/>
    <s v="-"/>
    <n v="0"/>
    <n v="0"/>
    <s v="-"/>
    <n v="0"/>
  </r>
  <r>
    <s v="12"/>
    <x v="84"/>
    <x v="0"/>
    <s v="002"/>
    <s v="Z1B8050002"/>
    <s v="1554"/>
    <s v="FC"/>
    <s v="00153997"/>
    <s v=""/>
    <s v=""/>
    <s v=""/>
    <s v=""/>
    <n v="0"/>
    <s v=""/>
    <s v="CREACIONES MARIVIN"/>
    <s v="J-40411324-0"/>
    <n v="1569275.8"/>
    <n v="0"/>
    <n v="1569275.8"/>
    <n v="0"/>
    <s v="-"/>
    <n v="0"/>
    <n v="0"/>
    <s v="-"/>
    <n v="0"/>
    <n v="0"/>
    <s v="-"/>
    <n v="0"/>
    <n v="0"/>
    <s v="-"/>
    <n v="0"/>
  </r>
  <r>
    <s v="13"/>
    <x v="84"/>
    <x v="0"/>
    <s v="002"/>
    <s v="Z1B8050002"/>
    <s v="1554"/>
    <s v="FC"/>
    <s v="00153998-00154005"/>
    <s v=""/>
    <s v=""/>
    <s v=""/>
    <s v=""/>
    <n v="0"/>
    <s v=""/>
    <s v="VENTAS NO CONTRIBUYENTES"/>
    <s v=""/>
    <n v="6340706.0971999988"/>
    <n v="0"/>
    <n v="3918718.6999999993"/>
    <n v="0"/>
    <s v="-"/>
    <n v="0"/>
    <n v="2087920.17"/>
    <s v="16"/>
    <n v="334067.22719999996"/>
    <n v="0"/>
    <s v="-"/>
    <n v="0"/>
    <n v="0"/>
    <s v="-"/>
    <n v="0"/>
  </r>
  <r>
    <s v="14"/>
    <x v="84"/>
    <x v="0"/>
    <s v="002"/>
    <s v="Z1B8050149"/>
    <s v="1482"/>
    <s v="FC"/>
    <s v="00191124-00191174"/>
    <s v=""/>
    <s v=""/>
    <s v=""/>
    <s v=""/>
    <n v="0"/>
    <s v=""/>
    <s v="VENTAS NO CONTRIBUYENTES"/>
    <m/>
    <n v="49259548.780000001"/>
    <n v="0"/>
    <n v="49259548.780000001"/>
    <n v="0"/>
    <s v="16"/>
    <n v="0"/>
    <n v="0"/>
    <s v="-"/>
    <n v="0"/>
    <n v="0"/>
    <s v="-"/>
    <n v="0"/>
    <n v="0"/>
    <s v="-"/>
    <n v="0"/>
  </r>
  <r>
    <s v="15"/>
    <x v="84"/>
    <x v="2"/>
    <s v="002"/>
    <s v="Z1F0008858"/>
    <s v="0580"/>
    <s v="FC"/>
    <s v="00082179-00082251"/>
    <s v=""/>
    <s v=""/>
    <s v=""/>
    <s v=""/>
    <n v="0"/>
    <s v=""/>
    <s v="VENTAS NO CONTRIBUYENTES"/>
    <s v=""/>
    <n v="34061969.781699993"/>
    <n v="0"/>
    <n v="30457309.233299993"/>
    <n v="0"/>
    <s v="-"/>
    <n v="0"/>
    <n v="3107465.99"/>
    <s v="-"/>
    <n v="497194.55840000004"/>
    <n v="0"/>
    <s v="-"/>
    <n v="0"/>
    <n v="0"/>
    <s v="-"/>
    <n v="0"/>
  </r>
  <r>
    <s v="16"/>
    <x v="84"/>
    <x v="1"/>
    <s v="002"/>
    <s v="Z1F0017966"/>
    <s v="0135"/>
    <s v="FC"/>
    <s v="00002485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3"/>
    <x v="84"/>
    <x v="2"/>
    <s v="003"/>
    <s v="Z1F0002472"/>
    <s v="0141"/>
    <s v="FC"/>
    <s v="00023399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4"/>
    <x v="84"/>
    <x v="2"/>
    <s v="003"/>
    <s v="Z1F0002472"/>
    <s v="0142"/>
    <s v="FC"/>
    <s v="00023400-00023425"/>
    <s v=""/>
    <s v=""/>
    <s v=""/>
    <s v=""/>
    <n v="0"/>
    <s v=""/>
    <s v="VENTAS NO CONTRIBUYENTES"/>
    <s v=""/>
    <n v="12523878"/>
    <n v="0"/>
    <n v="12448362"/>
    <n v="0"/>
    <s v="-"/>
    <n v="0"/>
    <n v="65100"/>
    <s v="-"/>
    <n v="10416"/>
    <n v="0"/>
    <s v="-"/>
    <n v="0"/>
    <n v="0"/>
    <s v="-"/>
    <n v="0"/>
  </r>
  <r>
    <s v="5"/>
    <x v="84"/>
    <x v="2"/>
    <s v="003"/>
    <s v="Z1F0002472"/>
    <s v="0143"/>
    <s v="FC"/>
    <s v="00023426-00023594"/>
    <s v=""/>
    <s v=""/>
    <s v=""/>
    <s v=""/>
    <n v="0"/>
    <s v=""/>
    <s v="VENTAS NO CONTRIBUYENTES"/>
    <s v=""/>
    <n v="84200990"/>
    <n v="0"/>
    <n v="83719996"/>
    <n v="0"/>
    <s v="-"/>
    <n v="0"/>
    <n v="414650"/>
    <s v="-"/>
    <n v="66344"/>
    <n v="0"/>
    <s v="-"/>
    <n v="0"/>
    <n v="0"/>
    <s v="-"/>
    <n v="0"/>
  </r>
  <r>
    <s v="6"/>
    <x v="84"/>
    <x v="2"/>
    <s v="003"/>
    <s v="Z1F0002472"/>
    <s v="0144"/>
    <s v="FC"/>
    <s v="00023595-00023768"/>
    <s v=""/>
    <s v=""/>
    <s v=""/>
    <s v=""/>
    <n v="0"/>
    <s v=""/>
    <s v="VENTAS NO CONTRIBUYENTES"/>
    <s v=""/>
    <n v="83427604.799999997"/>
    <n v="0"/>
    <n v="82826400"/>
    <n v="0"/>
    <s v="-"/>
    <n v="0"/>
    <n v="518280"/>
    <s v="-"/>
    <n v="82924.800000000003"/>
    <n v="0"/>
    <s v="-"/>
    <n v="0"/>
    <n v="0"/>
    <s v="-"/>
    <n v="0"/>
  </r>
  <r>
    <s v="7"/>
    <x v="84"/>
    <x v="2"/>
    <s v="003"/>
    <s v="Z1F0002472"/>
    <s v="0145"/>
    <s v="FC"/>
    <s v="00023769-00023942"/>
    <s v=""/>
    <s v=""/>
    <s v=""/>
    <s v=""/>
    <n v="0"/>
    <s v=""/>
    <s v="VENTAS NO CONTRIBUYENTES"/>
    <s v=""/>
    <n v="80258711"/>
    <n v="0"/>
    <n v="80209991"/>
    <n v="0"/>
    <s v="-"/>
    <n v="0"/>
    <n v="42000"/>
    <s v="16"/>
    <n v="6720"/>
    <n v="0"/>
    <s v="-"/>
    <n v="0"/>
    <n v="0"/>
    <s v="-"/>
    <n v="0"/>
  </r>
  <r>
    <s v="17"/>
    <x v="84"/>
    <x v="2"/>
    <s v="003"/>
    <s v="Z1F0002472"/>
    <s v="0146"/>
    <s v="FC"/>
    <s v="00023943-00024082"/>
    <s v=""/>
    <s v=""/>
    <s v=""/>
    <s v=""/>
    <n v="0"/>
    <s v=""/>
    <s v="VENTAS NO CONTRIBUYENTES"/>
    <s v=""/>
    <n v="59798457"/>
    <n v="0"/>
    <n v="59713197"/>
    <n v="0"/>
    <s v="-"/>
    <n v="0"/>
    <n v="73500"/>
    <s v="-"/>
    <n v="11760"/>
    <n v="0"/>
    <s v="-"/>
    <n v="0"/>
    <n v="0"/>
    <s v="-"/>
    <n v="0"/>
  </r>
  <r>
    <s v="18"/>
    <x v="84"/>
    <x v="0"/>
    <s v="003"/>
    <s v="Z1B8051199"/>
    <s v="1641"/>
    <s v="FC"/>
    <s v="00176151-00176177"/>
    <s v=""/>
    <s v=""/>
    <s v=""/>
    <s v=""/>
    <n v="0"/>
    <s v=""/>
    <s v="VENTAS NO CONTRIBUYENTES"/>
    <s v=""/>
    <n v="20650604.893600006"/>
    <n v="0"/>
    <n v="18532125.116400003"/>
    <n v="0"/>
    <s v="-"/>
    <n v="0"/>
    <n v="1826275.67"/>
    <s v="-"/>
    <n v="292204.10719999997"/>
    <n v="0"/>
    <s v="-"/>
    <n v="0"/>
    <n v="0"/>
    <s v="-"/>
    <n v="0"/>
  </r>
  <r>
    <s v="19"/>
    <x v="84"/>
    <x v="0"/>
    <s v="003"/>
    <s v="Z1B8051199"/>
    <s v="1641"/>
    <s v="FC"/>
    <s v="00176178"/>
    <s v=""/>
    <s v=""/>
    <s v=""/>
    <s v=""/>
    <n v="0"/>
    <s v=""/>
    <s v="LAEN ELECTRIC, C.A"/>
    <s v="J-31124236-8"/>
    <n v="8235572.4311999995"/>
    <n v="0"/>
    <n v="5277772.4731999999"/>
    <n v="2549827.5499999998"/>
    <s v="16"/>
    <n v="407972.408"/>
    <n v="0"/>
    <s v="-"/>
    <n v="0"/>
    <n v="0"/>
    <s v="-"/>
    <n v="0"/>
    <n v="0"/>
    <s v="-"/>
    <n v="0"/>
  </r>
  <r>
    <s v="20"/>
    <x v="84"/>
    <x v="0"/>
    <s v="003"/>
    <s v="Z1B8051199"/>
    <s v="1641"/>
    <s v="FC"/>
    <s v="00176179-00176197"/>
    <s v=""/>
    <s v=""/>
    <s v=""/>
    <s v=""/>
    <n v="0"/>
    <s v=""/>
    <s v="VENTAS NO CONTRIBUYENTES"/>
    <s v=""/>
    <n v="17984111.9472"/>
    <n v="0"/>
    <n v="16846312.119999997"/>
    <n v="0"/>
    <s v="-"/>
    <n v="0"/>
    <n v="980861.92"/>
    <s v="16"/>
    <n v="156937.90720000002"/>
    <n v="0"/>
    <s v="-"/>
    <n v="0"/>
    <n v="0"/>
    <s v="-"/>
    <n v="0"/>
  </r>
  <r>
    <s v="21"/>
    <x v="84"/>
    <x v="2"/>
    <s v="003"/>
    <s v="Z1F0008965"/>
    <s v="0575"/>
    <s v="FC"/>
    <s v="00080952-00081010"/>
    <s v=""/>
    <s v=""/>
    <s v=""/>
    <s v=""/>
    <n v="0"/>
    <s v=""/>
    <s v="VENTAS NO CONTRIBUYENTES"/>
    <s v=""/>
    <n v="26986450.2465"/>
    <n v="0"/>
    <n v="25245928.2465"/>
    <n v="0"/>
    <s v="-"/>
    <n v="0"/>
    <n v="1500450"/>
    <s v="-"/>
    <n v="240072"/>
    <n v="0"/>
    <s v="-"/>
    <n v="0"/>
    <n v="0"/>
    <s v="-"/>
    <n v="0"/>
  </r>
  <r>
    <s v="22"/>
    <x v="84"/>
    <x v="2"/>
    <s v="003"/>
    <s v="Z1F0008965"/>
    <s v="0575"/>
    <s v="NC"/>
    <s v=""/>
    <s v="00000087"/>
    <s v=""/>
    <s v="00080953"/>
    <s v="29/6/2020"/>
    <n v="305230"/>
    <s v="VEN"/>
    <s v="JOSE COLINA"/>
    <s v="V10479519 "/>
    <n v="-84000"/>
    <n v="0"/>
    <n v="-84000"/>
    <n v="0"/>
    <s v="-"/>
    <n v="0"/>
    <n v="0"/>
    <s v="-"/>
    <n v="0"/>
    <n v="0"/>
    <s v="-"/>
    <n v="0"/>
    <n v="0"/>
    <s v="-"/>
    <n v="0"/>
  </r>
  <r>
    <s v="267"/>
    <x v="84"/>
    <x v="1"/>
    <s v="003"/>
    <s v="Z1F0017848"/>
    <s v="0133"/>
    <s v="FC"/>
    <s v="003005522-003005550"/>
    <s v=""/>
    <s v=""/>
    <s v=""/>
    <s v=""/>
    <n v="0"/>
    <s v=""/>
    <s v="VENTAS NO CONTRIBUYENTES"/>
    <s v=""/>
    <n v="42729504.658"/>
    <n v="0"/>
    <n v="29044495.926799998"/>
    <n v="0"/>
    <s v="-"/>
    <n v="0"/>
    <n v="11797421.319999998"/>
    <s v="16"/>
    <n v="1887587.4112000002"/>
    <n v="0"/>
    <s v="-"/>
    <n v="0"/>
    <n v="0"/>
    <s v="-"/>
    <n v="0"/>
  </r>
  <r>
    <s v="23"/>
    <x v="84"/>
    <x v="0"/>
    <s v="004"/>
    <s v="Z1B8050937"/>
    <s v="1479"/>
    <s v="FC"/>
    <s v="00146120-00146158"/>
    <s v=""/>
    <s v=""/>
    <s v=""/>
    <s v=""/>
    <n v="0"/>
    <s v=""/>
    <s v="VENTAS NO CONTRIBUYENTES"/>
    <s v=""/>
    <n v="105542643.16010001"/>
    <n v="0"/>
    <n v="77129232.15730001"/>
    <n v="0"/>
    <s v="-"/>
    <n v="0"/>
    <n v="24494319.830000002"/>
    <s v="16"/>
    <n v="3919091.1728000003"/>
    <n v="0"/>
    <s v="-"/>
    <n v="0"/>
    <n v="0"/>
    <s v="-"/>
    <n v="0"/>
  </r>
  <r>
    <s v="24"/>
    <x v="84"/>
    <x v="1"/>
    <s v="004"/>
    <s v="Z1F0017963"/>
    <s v="0131"/>
    <s v="FC"/>
    <s v="00002508"/>
    <m/>
    <m/>
    <m/>
    <m/>
    <m/>
    <m/>
    <s v="CAJA SIN ACTIVIDAD"/>
    <m/>
    <n v="0"/>
    <n v="0"/>
    <n v="0"/>
    <n v="0"/>
    <n v="0"/>
    <n v="0"/>
    <n v="0"/>
    <n v="0"/>
    <n v="0"/>
    <n v="0"/>
    <n v="0"/>
    <n v="0"/>
    <n v="0"/>
    <n v="0"/>
    <n v="0"/>
  </r>
  <r>
    <s v="25"/>
    <x v="84"/>
    <x v="0"/>
    <s v="005"/>
    <s v="Z1B8050363"/>
    <s v="1633"/>
    <s v="FC"/>
    <s v="00156239-00156292"/>
    <s v=""/>
    <s v=""/>
    <s v=""/>
    <s v=""/>
    <n v="0"/>
    <s v=""/>
    <s v="VENTAS NO CONTRIBUYENTES"/>
    <s v=""/>
    <n v="69243120.368500009"/>
    <n v="0"/>
    <n v="55458844.85770002"/>
    <n v="0"/>
    <s v="-"/>
    <n v="0"/>
    <n v="11882996.129999999"/>
    <s v="16"/>
    <n v="1901279.3807999999"/>
    <n v="0"/>
    <s v="-"/>
    <n v="0"/>
    <n v="0"/>
    <s v="-"/>
    <n v="0"/>
  </r>
  <r>
    <s v="26"/>
    <x v="84"/>
    <x v="0"/>
    <s v="005"/>
    <s v="Z1B8050363"/>
    <s v="1633"/>
    <s v="NC"/>
    <s v=""/>
    <s v="00000158"/>
    <s v=""/>
    <s v="00156257"/>
    <s v="29/6/2020"/>
    <n v="1913741.86"/>
    <s v="VEN"/>
    <s v="BECERRA MARILU"/>
    <s v="V11301304"/>
    <n v="-161700"/>
    <n v="0"/>
    <n v="-161700"/>
    <n v="0"/>
    <s v="-"/>
    <n v="0"/>
    <n v="0"/>
    <s v="-"/>
    <n v="0"/>
    <n v="0"/>
    <s v="-"/>
    <n v="0"/>
    <n v="0"/>
    <s v="-"/>
    <n v="0"/>
  </r>
  <r>
    <s v="27"/>
    <x v="84"/>
    <x v="1"/>
    <s v="005"/>
    <s v="Z1F0017998"/>
    <s v="0127"/>
    <s v="FC"/>
    <s v="00003374-00003382"/>
    <s v=""/>
    <s v=""/>
    <s v=""/>
    <s v=""/>
    <n v="0"/>
    <s v=""/>
    <s v="VENTAS NO CONTRIBUYENTES"/>
    <s v=""/>
    <n v="14805933.579599999"/>
    <n v="0"/>
    <n v="10727450.7544"/>
    <n v="0"/>
    <s v="-"/>
    <n v="0"/>
    <n v="3515933.4699999997"/>
    <s v="16"/>
    <n v="562549.35519999987"/>
    <n v="0"/>
    <s v="-"/>
    <n v="0"/>
    <n v="0"/>
    <s v="-"/>
    <n v="0"/>
  </r>
  <r>
    <s v="28"/>
    <x v="84"/>
    <x v="1"/>
    <s v="005"/>
    <s v="Z1F0017998"/>
    <s v="0127"/>
    <s v="FC"/>
    <s v="00003430-00003434"/>
    <s v=""/>
    <s v=""/>
    <s v=""/>
    <s v=""/>
    <n v="0"/>
    <s v=""/>
    <s v="VENTAS NO CONTRIBUYENTES"/>
    <s v=""/>
    <n v="7418527.4354999997"/>
    <n v="0"/>
    <n v="3163148.5350000001"/>
    <n v="0"/>
    <s v="-"/>
    <n v="0"/>
    <n v="3668430.0866"/>
    <s v="16"/>
    <n v="586948.81389999995"/>
    <n v="0"/>
    <s v="-"/>
    <n v="0"/>
    <n v="0"/>
    <s v="-"/>
    <n v="0"/>
  </r>
  <r>
    <s v="29"/>
    <x v="84"/>
    <x v="1"/>
    <s v="005"/>
    <s v="Z1F0017998"/>
    <s v="0127"/>
    <s v="FC"/>
    <s v="00003435"/>
    <s v=""/>
    <s v=""/>
    <s v=""/>
    <s v=""/>
    <n v="0"/>
    <s v=""/>
    <s v="MAYERLING LUCER0"/>
    <s v="V121128888"/>
    <n v="136416"/>
    <n v="0"/>
    <n v="0"/>
    <n v="117600"/>
    <s v="16"/>
    <n v="18816"/>
    <n v="0"/>
    <s v="-"/>
    <n v="0"/>
    <n v="0"/>
    <s v="-"/>
    <n v="0"/>
    <n v="0"/>
    <s v="-"/>
    <n v="0"/>
  </r>
  <r>
    <s v="30"/>
    <x v="84"/>
    <x v="1"/>
    <s v="005"/>
    <s v="Z1F0017998"/>
    <s v="0127"/>
    <s v="FC"/>
    <s v="00003436-00003446"/>
    <s v=""/>
    <s v=""/>
    <s v=""/>
    <s v=""/>
    <n v="0"/>
    <s v=""/>
    <s v="VENTAS NO CONTRIBUYENTES"/>
    <s v=""/>
    <n v="15058015.150999999"/>
    <n v="0"/>
    <n v="7580294.3329999996"/>
    <n v="0"/>
    <s v="-"/>
    <n v="0"/>
    <n v="6446311.0499999998"/>
    <s v="16"/>
    <n v="1031409.768"/>
    <n v="0"/>
    <s v="-"/>
    <n v="0"/>
    <n v="0"/>
    <s v="-"/>
    <n v="0"/>
  </r>
  <r>
    <s v="31"/>
    <x v="84"/>
    <x v="1"/>
    <s v="005"/>
    <s v="Z1F0017998"/>
    <s v="0127"/>
    <s v="FC"/>
    <s v="005003382-005003387"/>
    <s v=""/>
    <s v=""/>
    <s v=""/>
    <s v=""/>
    <n v="0"/>
    <s v=""/>
    <s v="VENTAS NO CONTRIBUYENTES"/>
    <s v=""/>
    <n v="7215219.9979999997"/>
    <n v="0"/>
    <n v="5052661.2299999995"/>
    <n v="0"/>
    <s v="-"/>
    <n v="0"/>
    <n v="1864274.8"/>
    <s v="16"/>
    <n v="298283.96799999999"/>
    <n v="0"/>
    <s v="-"/>
    <n v="0"/>
    <n v="0"/>
    <s v="-"/>
    <n v="0"/>
  </r>
  <r>
    <s v="32"/>
    <x v="84"/>
    <x v="1"/>
    <s v="005"/>
    <s v="Z1F0017998"/>
    <s v="0127"/>
    <s v="FC"/>
    <s v="005003388"/>
    <s v=""/>
    <s v=""/>
    <s v=""/>
    <s v=""/>
    <n v="0"/>
    <s v=""/>
    <s v="INVERSIONES LAKHMI 2018"/>
    <s v="J412211897"/>
    <n v="8439500"/>
    <n v="0"/>
    <n v="8439500"/>
    <n v="0"/>
    <s v="-"/>
    <n v="0"/>
    <n v="0"/>
    <s v="-"/>
    <n v="0"/>
    <n v="0"/>
    <s v="-"/>
    <n v="0"/>
    <n v="0"/>
    <s v="-"/>
    <n v="0"/>
  </r>
  <r>
    <s v="33"/>
    <x v="84"/>
    <x v="1"/>
    <s v="005"/>
    <s v="Z1F0017998"/>
    <s v="0127"/>
    <s v="FC"/>
    <s v="005003389-005003428"/>
    <s v=""/>
    <s v=""/>
    <s v=""/>
    <s v=""/>
    <n v="0"/>
    <s v=""/>
    <s v="VENTAS NO CONTRIBUYENTES"/>
    <s v=""/>
    <n v="51480013.69030001"/>
    <n v="0"/>
    <n v="30948037.493500009"/>
    <n v="0"/>
    <s v="-"/>
    <n v="0"/>
    <n v="17699979.480000004"/>
    <s v="16"/>
    <n v="2831996.7168000001"/>
    <n v="0"/>
    <s v="-"/>
    <n v="0"/>
    <n v="0"/>
    <s v="-"/>
    <n v="0"/>
  </r>
  <r>
    <s v="34"/>
    <x v="84"/>
    <x v="0"/>
    <s v="006"/>
    <s v="Z1B8044815"/>
    <s v="1540"/>
    <s v="FC"/>
    <s v="00136477-00136494"/>
    <s v=""/>
    <s v=""/>
    <s v=""/>
    <s v=""/>
    <n v="0"/>
    <s v=""/>
    <s v="VENTAS NO CONTRIBUYENTES"/>
    <s v=""/>
    <n v="31155927.035199996"/>
    <n v="0"/>
    <n v="22735556.345199995"/>
    <n v="0"/>
    <s v="-"/>
    <n v="0"/>
    <n v="7258940.25"/>
    <s v="16"/>
    <n v="1161430.44"/>
    <n v="0"/>
    <s v="-"/>
    <n v="0"/>
    <n v="0"/>
    <s v="-"/>
    <n v="0"/>
  </r>
  <r>
    <s v="35"/>
    <x v="84"/>
    <x v="1"/>
    <s v="006"/>
    <s v="Z1F0017787"/>
    <s v="0107"/>
    <s v="FC"/>
    <s v="00000491"/>
    <m/>
    <m/>
    <m/>
    <m/>
    <n v="0"/>
    <m/>
    <s v="CAJA SIN ACTIVIDAD"/>
    <m/>
    <n v="0"/>
    <n v="0"/>
    <n v="0"/>
    <n v="0"/>
    <n v="0"/>
    <n v="0"/>
    <n v="0"/>
    <n v="0"/>
    <n v="0"/>
    <n v="0"/>
    <n v="0"/>
    <n v="0"/>
    <n v="0"/>
    <n v="0"/>
    <n v="0"/>
  </r>
  <r>
    <s v="36"/>
    <x v="84"/>
    <x v="0"/>
    <s v="007"/>
    <s v="Z1B8050013"/>
    <s v="1597"/>
    <s v="FC"/>
    <s v="00163608-00163624"/>
    <s v=""/>
    <s v=""/>
    <s v=""/>
    <s v=""/>
    <n v="0"/>
    <s v=""/>
    <s v="VENTAS NO CONTRIBUYENTES"/>
    <s v=""/>
    <n v="15687241.297400001"/>
    <n v="0"/>
    <n v="13423111.549000001"/>
    <n v="0"/>
    <s v="-"/>
    <n v="0"/>
    <n v="1951835.99"/>
    <s v="-"/>
    <n v="312293.75839999999"/>
    <n v="0"/>
    <s v="-"/>
    <n v="0"/>
    <n v="0"/>
    <s v="-"/>
    <n v="0"/>
  </r>
  <r>
    <s v="37"/>
    <x v="84"/>
    <x v="0"/>
    <s v="007"/>
    <s v="Z1B8050013"/>
    <s v="1597"/>
    <s v="FC"/>
    <s v="00163625"/>
    <s v=""/>
    <s v=""/>
    <s v=""/>
    <s v=""/>
    <n v="0"/>
    <s v=""/>
    <s v="COOPERATIVA ALF"/>
    <s v="J-296108854"/>
    <n v="2454115.3757999996"/>
    <n v="0"/>
    <n v="2188839.7549999999"/>
    <n v="228685.88"/>
    <s v="16"/>
    <n v="36589.7408"/>
    <n v="0"/>
    <s v="-"/>
    <n v="0"/>
    <n v="0"/>
    <s v="-"/>
    <n v="0"/>
    <n v="0"/>
    <s v="-"/>
    <n v="0"/>
  </r>
  <r>
    <s v="38"/>
    <x v="84"/>
    <x v="0"/>
    <s v="007"/>
    <s v="Z1B8050013"/>
    <s v="1597"/>
    <s v="FC"/>
    <s v="00163626-00163656"/>
    <s v=""/>
    <s v=""/>
    <s v=""/>
    <s v=""/>
    <n v="0"/>
    <s v=""/>
    <s v="VENTAS NO CONTRIBUYENTES"/>
    <s v=""/>
    <n v="59230933.504600003"/>
    <n v="0"/>
    <n v="40847009.255000003"/>
    <n v="0"/>
    <s v="-"/>
    <n v="0"/>
    <n v="15848210.560000002"/>
    <s v="16"/>
    <n v="2535713.6896000002"/>
    <n v="0"/>
    <s v="-"/>
    <n v="0"/>
    <n v="0"/>
    <s v="-"/>
    <n v="0"/>
  </r>
  <r>
    <s v="39"/>
    <x v="84"/>
    <x v="0"/>
    <s v="008"/>
    <s v="Z1B8050003"/>
    <s v="1554"/>
    <s v="FC"/>
    <s v="00163317-00163371"/>
    <s v=""/>
    <s v=""/>
    <s v=""/>
    <s v=""/>
    <n v="0"/>
    <s v=""/>
    <s v="VENTAS NO CONTRIBUYENTES"/>
    <s v=""/>
    <n v="68974097.339699984"/>
    <n v="0"/>
    <n v="58257699.163299985"/>
    <n v="0"/>
    <s v="-"/>
    <n v="0"/>
    <n v="9238274.290000001"/>
    <s v="16"/>
    <n v="1478123.8864"/>
    <n v="0"/>
    <s v="-"/>
    <n v="0"/>
    <n v="0"/>
    <s v="-"/>
    <n v="0"/>
  </r>
  <r>
    <s v="40"/>
    <x v="84"/>
    <x v="0"/>
    <s v="009"/>
    <s v="Z1B8014458"/>
    <s v="1551"/>
    <s v="FC"/>
    <s v="00169268-00169306"/>
    <s v=""/>
    <s v=""/>
    <s v=""/>
    <s v=""/>
    <n v="0"/>
    <s v=""/>
    <s v="VENTAS NO CONTRIBUYENTES"/>
    <s v=""/>
    <n v="77002446.054500014"/>
    <n v="0"/>
    <n v="59473621.382900007"/>
    <n v="0"/>
    <s v="-"/>
    <n v="0"/>
    <n v="15111055.751400001"/>
    <s v="-"/>
    <n v="2417768.9202000001"/>
    <n v="0"/>
    <s v="-"/>
    <n v="0"/>
    <n v="0"/>
    <s v="-"/>
    <n v="0"/>
  </r>
  <r>
    <s v="41"/>
    <x v="84"/>
    <x v="0"/>
    <s v="010"/>
    <s v="Z1F0000341"/>
    <s v="1072"/>
    <s v="FC"/>
    <s v="00068809"/>
    <m/>
    <m/>
    <m/>
    <m/>
    <n v="0"/>
    <m/>
    <s v="CAJA SIN ACTIVIDAD"/>
    <m/>
    <n v="0"/>
    <n v="0"/>
    <n v="0"/>
    <m/>
    <m/>
    <m/>
    <m/>
    <m/>
    <m/>
    <m/>
    <m/>
    <m/>
    <m/>
    <m/>
    <m/>
  </r>
  <r>
    <s v="42"/>
    <x v="84"/>
    <x v="0"/>
    <s v="011"/>
    <s v="Z1F0004616"/>
    <s v="0454"/>
    <s v="FC"/>
    <s v="00065844-00065925"/>
    <s v=""/>
    <s v=""/>
    <s v=""/>
    <s v=""/>
    <n v="0"/>
    <s v=""/>
    <s v="VENTAS NO CONTRIBUYENTES"/>
    <s v=""/>
    <n v="32589948.66"/>
    <n v="0"/>
    <n v="29193433.859999999"/>
    <n v="0"/>
    <s v="-"/>
    <n v="0"/>
    <n v="2928030"/>
    <s v="-"/>
    <n v="468484.8"/>
    <n v="0"/>
    <s v="-"/>
    <n v="0"/>
    <n v="0"/>
    <s v="-"/>
    <n v="0"/>
  </r>
  <r>
    <s v="43"/>
    <x v="84"/>
    <x v="0"/>
    <s v="012"/>
    <s v="Z1B8038506"/>
    <s v="1399"/>
    <s v="FC"/>
    <s v="00070063-00070068"/>
    <s v=""/>
    <s v=""/>
    <s v=""/>
    <s v=""/>
    <n v="0"/>
    <s v=""/>
    <s v="VENTAS NO CONTRIBUYENTES"/>
    <s v=""/>
    <n v="4157172.0208000001"/>
    <n v="0"/>
    <n v="1644930"/>
    <n v="0"/>
    <s v="-"/>
    <n v="0"/>
    <n v="2165725.88"/>
    <s v="16"/>
    <n v="346516.14079999999"/>
    <n v="0"/>
    <s v="-"/>
    <n v="0"/>
    <n v="0"/>
    <s v="-"/>
    <n v="0"/>
  </r>
  <r>
    <s v="44"/>
    <x v="84"/>
    <x v="0"/>
    <s v="014"/>
    <s v="Z1F0000338"/>
    <s v="1243"/>
    <s v="FC"/>
    <s v="00048203-00048204"/>
    <s v=""/>
    <s v=""/>
    <s v=""/>
    <s v=""/>
    <n v="0"/>
    <s v=""/>
    <s v="VENTAS NO CONTRIBUYENTES"/>
    <s v=""/>
    <n v="143808"/>
    <n v="0"/>
    <n v="14700"/>
    <n v="0"/>
    <s v="-"/>
    <n v="0"/>
    <n v="111300"/>
    <s v="-"/>
    <n v="17808"/>
    <n v="0"/>
    <s v="-"/>
    <n v="0"/>
    <n v="0"/>
    <s v="-"/>
    <n v="0"/>
  </r>
  <r>
    <s v="268"/>
    <x v="84"/>
    <x v="0"/>
    <s v="014"/>
    <s v="Z1B8050578"/>
    <s v="1363"/>
    <s v="FC"/>
    <s v="00131024-00131056"/>
    <s v=""/>
    <s v=""/>
    <s v=""/>
    <s v=""/>
    <n v="0"/>
    <s v=""/>
    <s v="VENTAS NO CONTRIBUYENTES"/>
    <s v=""/>
    <n v="16758983.156399999"/>
    <n v="0"/>
    <n v="12745381.949999999"/>
    <n v="0"/>
    <s v="-"/>
    <n v="0"/>
    <n v="3460001.04"/>
    <s v="16"/>
    <n v="553600.16639999999"/>
    <n v="0"/>
    <s v="-"/>
    <n v="0"/>
    <n v="0"/>
    <s v="-"/>
    <n v="0"/>
  </r>
  <r>
    <s v="45"/>
    <x v="84"/>
    <x v="0"/>
    <s v="015"/>
    <s v="Z1B8050356"/>
    <s v="1376"/>
    <s v="FC"/>
    <s v="00083997-00084007"/>
    <s v=""/>
    <s v=""/>
    <s v=""/>
    <s v=""/>
    <n v="0"/>
    <s v=""/>
    <s v="VENTAS NO CONTRIBUYENTES"/>
    <s v=""/>
    <n v="41540379.020100005"/>
    <n v="0"/>
    <n v="26174583.382100008"/>
    <n v="0"/>
    <s v="-"/>
    <n v="0"/>
    <n v="13246375.549999999"/>
    <s v="-"/>
    <n v="2119420.088"/>
    <n v="0"/>
    <s v="-"/>
    <n v="0"/>
    <n v="0"/>
    <s v="-"/>
    <n v="0"/>
  </r>
  <r>
    <s v="46"/>
    <x v="84"/>
    <x v="0"/>
    <s v="015"/>
    <s v="Z1B8050356"/>
    <s v="1376"/>
    <s v="FC"/>
    <s v="00084008"/>
    <s v=""/>
    <s v=""/>
    <s v=""/>
    <s v=""/>
    <n v="0"/>
    <s v=""/>
    <s v="MANUEL FELIPE CORREA"/>
    <s v="V6870520"/>
    <n v="78757199.771200016"/>
    <n v="0"/>
    <n v="58346530.470000021"/>
    <n v="17595404.57"/>
    <s v="16"/>
    <n v="2815264.7311999998"/>
    <n v="0"/>
    <s v="-"/>
    <n v="0"/>
    <n v="0"/>
    <s v="-"/>
    <n v="0"/>
    <n v="0"/>
    <s v="-"/>
    <n v="0"/>
  </r>
  <r>
    <s v="47"/>
    <x v="84"/>
    <x v="0"/>
    <s v="015"/>
    <s v="Z1B8050356"/>
    <s v="1376"/>
    <s v="FC"/>
    <s v="00084009-00084015"/>
    <s v=""/>
    <s v=""/>
    <s v=""/>
    <s v=""/>
    <n v="0"/>
    <s v=""/>
    <s v="VENTAS NO CONTRIBUYENTES"/>
    <s v=""/>
    <n v="9100936.3500000015"/>
    <n v="0"/>
    <n v="8798872.3500000015"/>
    <n v="0"/>
    <s v="-"/>
    <n v="0"/>
    <n v="260400"/>
    <s v="-"/>
    <n v="41664"/>
    <n v="0"/>
    <s v="-"/>
    <n v="0"/>
    <n v="0"/>
    <s v="-"/>
    <n v="0"/>
  </r>
  <r>
    <s v="48"/>
    <x v="85"/>
    <x v="0"/>
    <s v="001"/>
    <s v="Z1F0000700"/>
    <s v="1220"/>
    <s v="FC"/>
    <s v="00099157-00099214"/>
    <s v=""/>
    <s v=""/>
    <s v=""/>
    <s v=""/>
    <n v="0"/>
    <s v=""/>
    <s v="VENTAS NO CONTRIBUYENTES"/>
    <s v=""/>
    <n v="86322304.885350004"/>
    <n v="0"/>
    <n v="71612961.718200013"/>
    <n v="0"/>
    <s v="-"/>
    <n v="0"/>
    <n v="12680468.24755"/>
    <s v="-"/>
    <n v="2028874.9196000001"/>
    <n v="0"/>
    <s v="-"/>
    <n v="0"/>
    <n v="0"/>
    <s v="-"/>
    <n v="0"/>
  </r>
  <r>
    <s v="49"/>
    <x v="85"/>
    <x v="0"/>
    <s v="001"/>
    <s v="Z1F0000700"/>
    <s v="1220"/>
    <s v="FC"/>
    <s v="00099215"/>
    <s v=""/>
    <s v=""/>
    <s v=""/>
    <s v=""/>
    <n v="0"/>
    <s v=""/>
    <s v="SOLUCIONES GLOBALES A&amp;R C.A"/>
    <s v="J-41159974-3"/>
    <n v="807929000.61000001"/>
    <n v="0"/>
    <n v="807929000.61000001"/>
    <n v="0"/>
    <s v="-"/>
    <n v="0"/>
    <n v="0"/>
    <s v="-"/>
    <n v="0"/>
    <n v="0"/>
    <s v="-"/>
    <n v="0"/>
    <n v="0"/>
    <s v="-"/>
    <n v="0"/>
  </r>
  <r>
    <s v="50"/>
    <x v="85"/>
    <x v="0"/>
    <s v="001"/>
    <s v="Z1F0000700"/>
    <s v="1220"/>
    <s v="FC"/>
    <s v="00099216-00099217"/>
    <s v=""/>
    <s v=""/>
    <s v=""/>
    <s v=""/>
    <n v="0"/>
    <s v=""/>
    <s v="VENTAS NO CONTRIBUYENTES"/>
    <s v=""/>
    <n v="1048875.8999999999"/>
    <n v="0"/>
    <n v="1048875.8999999999"/>
    <n v="0"/>
    <s v="-"/>
    <n v="0"/>
    <n v="0"/>
    <s v="-"/>
    <n v="0"/>
    <n v="0"/>
    <s v="-"/>
    <n v="0"/>
    <n v="0"/>
    <s v="-"/>
    <n v="0"/>
  </r>
  <r>
    <s v="275"/>
    <x v="85"/>
    <x v="1"/>
    <s v="001"/>
    <s v="Z1F0017854"/>
    <s v="0134"/>
    <s v="FC"/>
    <s v="001007065-001007148"/>
    <s v=""/>
    <s v=""/>
    <s v=""/>
    <s v=""/>
    <n v="0"/>
    <s v=""/>
    <s v="VENTAS NO CONTRIBUYENTES"/>
    <s v=""/>
    <n v="100668104.6934"/>
    <n v="0"/>
    <n v="67565591.992599994"/>
    <n v="0"/>
    <s v="-"/>
    <n v="0"/>
    <n v="28536648.879999999"/>
    <s v="-"/>
    <n v="4565863.8207999989"/>
    <n v="0"/>
    <s v="-"/>
    <n v="0"/>
    <n v="0"/>
    <s v="-"/>
    <n v="0"/>
  </r>
  <r>
    <s v="276"/>
    <x v="85"/>
    <x v="1"/>
    <s v="001"/>
    <s v="Z1F0017854"/>
    <s v="0134"/>
    <s v="FC"/>
    <s v="001007149"/>
    <s v=""/>
    <s v=""/>
    <s v=""/>
    <s v=""/>
    <n v="0"/>
    <s v=""/>
    <s v="COMERCIAL CHARAMANA"/>
    <s v="J412543822"/>
    <n v="3390280"/>
    <n v="0"/>
    <n v="2912824"/>
    <n v="411600"/>
    <s v="16"/>
    <n v="65856"/>
    <n v="0"/>
    <s v="-"/>
    <n v="0"/>
    <n v="0"/>
    <s v="-"/>
    <n v="0"/>
    <n v="0"/>
    <s v="-"/>
    <n v="0"/>
  </r>
  <r>
    <s v="277"/>
    <x v="85"/>
    <x v="1"/>
    <s v="001"/>
    <s v="Z1F0017854"/>
    <s v="0134"/>
    <s v="FC"/>
    <s v="001007150-001007154"/>
    <s v=""/>
    <s v=""/>
    <s v=""/>
    <s v=""/>
    <n v="0"/>
    <s v=""/>
    <s v="VENTAS NO CONTRIBUYENTES"/>
    <s v=""/>
    <n v="675706"/>
    <n v="0"/>
    <n v="544162"/>
    <n v="0"/>
    <s v="-"/>
    <n v="0"/>
    <n v="113400"/>
    <s v="-"/>
    <n v="18144"/>
    <n v="0"/>
    <s v="-"/>
    <n v="0"/>
    <n v="0"/>
    <s v="-"/>
    <n v="0"/>
  </r>
  <r>
    <s v="278"/>
    <x v="85"/>
    <x v="1"/>
    <s v="001"/>
    <s v="Z1F0017854"/>
    <s v="0134"/>
    <s v="FC"/>
    <s v="001007155"/>
    <s v=""/>
    <s v=""/>
    <s v=""/>
    <s v=""/>
    <n v="0"/>
    <s v=""/>
    <s v="FEDERACION CCN"/>
    <s v="J303383009"/>
    <n v="1984852.6696000001"/>
    <n v="0"/>
    <n v="1639262.5"/>
    <n v="297922.56"/>
    <s v="16"/>
    <n v="47667.609600000003"/>
    <n v="0"/>
    <s v="-"/>
    <n v="0"/>
    <n v="0"/>
    <s v="-"/>
    <n v="0"/>
    <n v="0"/>
    <s v="-"/>
    <n v="0"/>
  </r>
  <r>
    <s v="279"/>
    <x v="85"/>
    <x v="1"/>
    <s v="001"/>
    <s v="Z1F0017854"/>
    <s v="0134"/>
    <s v="FC"/>
    <s v="001007156"/>
    <s v=""/>
    <s v=""/>
    <s v=""/>
    <s v=""/>
    <n v="0"/>
    <s v=""/>
    <s v="FEDERACION CCN"/>
    <s v="J303383009"/>
    <n v="442460"/>
    <n v="0"/>
    <n v="442460"/>
    <n v="0"/>
    <s v="-"/>
    <n v="0"/>
    <n v="0"/>
    <s v="-"/>
    <n v="0"/>
    <n v="0"/>
    <s v="-"/>
    <n v="0"/>
    <n v="0"/>
    <s v="-"/>
    <n v="0"/>
  </r>
  <r>
    <s v="280"/>
    <x v="85"/>
    <x v="1"/>
    <s v="001"/>
    <s v="Z1F0017854"/>
    <s v="0134"/>
    <s v="FC"/>
    <s v="001007157"/>
    <s v=""/>
    <s v=""/>
    <s v=""/>
    <s v=""/>
    <n v="0"/>
    <s v=""/>
    <s v="PABLO FELICIO"/>
    <s v="V19378241"/>
    <n v="956373.6"/>
    <n v="0"/>
    <n v="0"/>
    <n v="0"/>
    <s v="-"/>
    <n v="0"/>
    <n v="824460"/>
    <s v="16"/>
    <n v="131913.60000000001"/>
    <n v="0"/>
    <s v="-"/>
    <n v="0"/>
    <n v="0"/>
    <s v="-"/>
    <n v="0"/>
  </r>
  <r>
    <s v="51"/>
    <x v="85"/>
    <x v="0"/>
    <s v="002"/>
    <s v="Z1B8050002"/>
    <s v="1555"/>
    <s v="FC"/>
    <s v="00154005"/>
    <m/>
    <m/>
    <m/>
    <m/>
    <n v="0"/>
    <m/>
    <s v="CAJA SIN VENTAS"/>
    <m/>
    <n v="0"/>
    <n v="0"/>
    <m/>
    <m/>
    <m/>
    <m/>
    <m/>
    <m/>
    <m/>
    <m/>
    <m/>
    <m/>
    <m/>
    <m/>
    <m/>
  </r>
  <r>
    <s v="52"/>
    <x v="85"/>
    <x v="0"/>
    <s v="002"/>
    <s v="Z1B8050149"/>
    <s v="1483"/>
    <s v="FC"/>
    <s v="00191175-00191248"/>
    <s v=""/>
    <s v=""/>
    <s v=""/>
    <s v=""/>
    <n v="0"/>
    <s v=""/>
    <s v="VENTAS NO CONTRIBUYENTES"/>
    <s v=""/>
    <n v="35096490.460000001"/>
    <n v="0"/>
    <n v="35096490.460000001"/>
    <n v="0"/>
    <s v="-"/>
    <n v="0"/>
    <m/>
    <s v="16"/>
    <m/>
    <n v="0"/>
    <s v="-"/>
    <n v="0"/>
    <n v="0"/>
    <s v="-"/>
    <n v="0"/>
  </r>
  <r>
    <s v="53"/>
    <x v="85"/>
    <x v="2"/>
    <s v="002"/>
    <s v="Z1F0008858"/>
    <s v="0581"/>
    <s v="FC"/>
    <s v="00082252-00082312"/>
    <s v=""/>
    <s v=""/>
    <s v=""/>
    <s v=""/>
    <n v="0"/>
    <s v=""/>
    <s v="VENTAS NO CONTRIBUYENTES"/>
    <s v=""/>
    <n v="22629356.999200001"/>
    <n v="0"/>
    <n v="20081327.539999999"/>
    <n v="0"/>
    <s v="-"/>
    <n v="0"/>
    <n v="2196577.12"/>
    <s v="-"/>
    <n v="351452.33919999999"/>
    <n v="0"/>
    <s v="-"/>
    <n v="0"/>
    <n v="0"/>
    <s v="-"/>
    <n v="0"/>
  </r>
  <r>
    <s v="54"/>
    <x v="85"/>
    <x v="1"/>
    <s v="002"/>
    <s v="Z1F0017966"/>
    <s v="0136"/>
    <s v="FC"/>
    <s v="00002485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55"/>
    <x v="85"/>
    <x v="2"/>
    <s v="003"/>
    <s v="Z1F0002472"/>
    <s v="0147"/>
    <s v="FC"/>
    <s v="00024282-00024251"/>
    <s v=""/>
    <s v=""/>
    <s v=""/>
    <s v=""/>
    <n v="0"/>
    <s v=""/>
    <s v="VENTAS NO CONTRIBUYENTES"/>
    <s v=""/>
    <n v="99494236"/>
    <n v="0"/>
    <n v="99370000"/>
    <n v="0"/>
    <s v="-"/>
    <n v="0"/>
    <n v="107100"/>
    <s v="-"/>
    <n v="17136"/>
    <n v="0"/>
    <s v="-"/>
    <n v="0"/>
    <n v="0"/>
    <s v="-"/>
    <n v="0"/>
  </r>
  <r>
    <s v="56"/>
    <x v="85"/>
    <x v="0"/>
    <s v="003"/>
    <s v="Z1B8051199"/>
    <s v="1642"/>
    <s v="FC"/>
    <s v="00176198-00176245"/>
    <s v=""/>
    <s v=""/>
    <s v=""/>
    <s v=""/>
    <n v="0"/>
    <s v=""/>
    <s v="VENTAS NO CONTRIBUYENTES"/>
    <s v=""/>
    <n v="49820914.815299995"/>
    <n v="0"/>
    <n v="40784637.937699996"/>
    <n v="0"/>
    <s v="-"/>
    <n v="0"/>
    <n v="7789893.8599999994"/>
    <s v="-"/>
    <n v="1246383.0175999999"/>
    <n v="0"/>
    <s v="-"/>
    <n v="0"/>
    <n v="0"/>
    <s v="-"/>
    <n v="0"/>
  </r>
  <r>
    <s v="57"/>
    <x v="85"/>
    <x v="2"/>
    <s v="003"/>
    <s v="Z1F0008965"/>
    <s v="0576"/>
    <s v="FC"/>
    <s v="00081011-00081100"/>
    <s v=""/>
    <s v=""/>
    <s v=""/>
    <s v=""/>
    <n v="0"/>
    <s v=""/>
    <s v="VENTAS NO CONTRIBUYENTES"/>
    <s v=""/>
    <n v="38592361.11500001"/>
    <n v="0"/>
    <n v="36256237.11500001"/>
    <n v="0"/>
    <s v="-"/>
    <n v="0"/>
    <n v="2013900"/>
    <s v="-"/>
    <n v="322224"/>
    <n v="0"/>
    <s v="-"/>
    <n v="0"/>
    <n v="0"/>
    <s v="-"/>
    <n v="0"/>
  </r>
  <r>
    <s v="281"/>
    <x v="85"/>
    <x v="1"/>
    <s v="003"/>
    <s v="Z1F0017848"/>
    <s v="0134"/>
    <s v="FC"/>
    <s v="003005551-003005597"/>
    <s v=""/>
    <s v=""/>
    <s v=""/>
    <s v=""/>
    <n v="0"/>
    <s v=""/>
    <s v="VENTAS NO CONTRIBUYENTES"/>
    <s v=""/>
    <n v="96977481.630400002"/>
    <n v="0"/>
    <n v="60762699.474000007"/>
    <n v="0"/>
    <s v="-"/>
    <n v="0"/>
    <n v="31219639.789999995"/>
    <s v="-"/>
    <n v="4995142.3663999988"/>
    <n v="0"/>
    <s v="-"/>
    <n v="0"/>
    <n v="0"/>
    <s v="-"/>
    <n v="0"/>
  </r>
  <r>
    <s v="58"/>
    <x v="85"/>
    <x v="0"/>
    <s v="004"/>
    <s v="Z1B8050937"/>
    <s v="1480"/>
    <s v="FC"/>
    <s v="00146159-00146235"/>
    <s v=""/>
    <s v=""/>
    <s v=""/>
    <s v=""/>
    <n v="0"/>
    <s v=""/>
    <s v="VENTAS NO CONTRIBUYENTES"/>
    <s v=""/>
    <n v="103481257.01710001"/>
    <n v="0"/>
    <n v="80635534.275900006"/>
    <n v="0"/>
    <s v="-"/>
    <n v="0"/>
    <n v="19694588.57"/>
    <s v="-"/>
    <n v="3151134.1712000007"/>
    <n v="0"/>
    <s v="-"/>
    <n v="0"/>
    <n v="0"/>
    <s v="-"/>
    <n v="0"/>
  </r>
  <r>
    <s v="59"/>
    <x v="85"/>
    <x v="1"/>
    <s v="004"/>
    <s v="Z1F0017963"/>
    <s v="0132"/>
    <s v="FC"/>
    <s v="004002509-004002534"/>
    <s v=""/>
    <s v=""/>
    <s v=""/>
    <s v=""/>
    <n v="0"/>
    <s v=""/>
    <s v="VENTAS NO CONTRIBUYENTES"/>
    <s v=""/>
    <n v="31168548.217900001"/>
    <n v="0"/>
    <n v="21304283.493000001"/>
    <n v="0"/>
    <s v="-"/>
    <n v="0"/>
    <n v="8503676.4869999997"/>
    <s v="16"/>
    <n v="1360588.2378999998"/>
    <n v="0"/>
    <s v="-"/>
    <n v="0"/>
    <n v="0"/>
    <s v="-"/>
    <n v="0"/>
  </r>
  <r>
    <s v="60"/>
    <x v="85"/>
    <x v="1"/>
    <s v="004"/>
    <s v="Z1F0017963"/>
    <s v="0132"/>
    <s v="FC"/>
    <s v="004002535"/>
    <s v=""/>
    <s v=""/>
    <s v=""/>
    <s v=""/>
    <n v="0"/>
    <s v=""/>
    <s v="FUNDAVIGEA"/>
    <s v="J298180811"/>
    <n v="1642220.61"/>
    <n v="0"/>
    <n v="950800"/>
    <n v="596052.25"/>
    <s v="16"/>
    <n v="95368.36"/>
    <n v="0"/>
    <s v="-"/>
    <n v="0"/>
    <n v="0"/>
    <s v="-"/>
    <n v="0"/>
    <n v="0"/>
    <s v="-"/>
    <n v="0"/>
  </r>
  <r>
    <s v="61"/>
    <x v="85"/>
    <x v="1"/>
    <s v="004"/>
    <s v="Z1F0017963"/>
    <s v="0132"/>
    <s v="FC"/>
    <s v="004002536-004002545"/>
    <s v=""/>
    <s v=""/>
    <s v=""/>
    <s v=""/>
    <n v="0"/>
    <s v=""/>
    <s v="VENTAS NO CONTRIBUYENTES"/>
    <s v=""/>
    <n v="15015093.031200003"/>
    <n v="0"/>
    <n v="11056369.070000002"/>
    <n v="0"/>
    <s v="-"/>
    <n v="0"/>
    <n v="3412693.07"/>
    <s v="16"/>
    <n v="546030.89119999995"/>
    <n v="0"/>
    <s v="-"/>
    <n v="0"/>
    <n v="0"/>
    <s v="-"/>
    <n v="0"/>
  </r>
  <r>
    <s v="62"/>
    <x v="85"/>
    <x v="0"/>
    <s v="005"/>
    <s v="Z1B8050363"/>
    <s v="1634"/>
    <s v="FC"/>
    <s v="00156293-00156334"/>
    <s v=""/>
    <s v=""/>
    <s v=""/>
    <s v=""/>
    <n v="0"/>
    <s v=""/>
    <s v="VENTAS NO CONTRIBUYENTES"/>
    <s v=""/>
    <n v="45275564.711199999"/>
    <n v="0"/>
    <n v="37926652.879999995"/>
    <n v="0"/>
    <s v="-"/>
    <n v="0"/>
    <n v="6335268.8199999994"/>
    <s v="-"/>
    <n v="1013643.0111999999"/>
    <n v="0"/>
    <s v="-"/>
    <n v="0"/>
    <n v="0"/>
    <s v="-"/>
    <n v="0"/>
  </r>
  <r>
    <s v="63"/>
    <x v="85"/>
    <x v="1"/>
    <s v="005"/>
    <s v="Z1F0017998"/>
    <s v="0128"/>
    <s v="FC"/>
    <s v="005003428"/>
    <m/>
    <m/>
    <m/>
    <m/>
    <n v="0"/>
    <m/>
    <s v="CAJA SIN ACTIVIDAD"/>
    <m/>
    <n v="0"/>
    <n v="0"/>
    <m/>
    <n v="0"/>
    <m/>
    <n v="0"/>
    <m/>
    <m/>
    <m/>
    <n v="0"/>
    <m/>
    <n v="0"/>
    <n v="0"/>
    <m/>
    <n v="0"/>
  </r>
  <r>
    <s v="64"/>
    <x v="85"/>
    <x v="0"/>
    <s v="006"/>
    <s v="Z1B8044815"/>
    <s v="1541"/>
    <s v="FC"/>
    <s v="00136495-00136564"/>
    <s v=""/>
    <s v=""/>
    <s v=""/>
    <s v=""/>
    <n v="0"/>
    <s v=""/>
    <s v="VENTAS NO CONTRIBUYENTES"/>
    <s v=""/>
    <n v="91265586.56190002"/>
    <n v="0"/>
    <n v="76303257.26350002"/>
    <n v="0"/>
    <s v="-"/>
    <n v="0"/>
    <n v="12898559.739999998"/>
    <s v="-"/>
    <n v="2063769.5584000004"/>
    <n v="0"/>
    <s v="-"/>
    <n v="0"/>
    <n v="0"/>
    <s v="-"/>
    <n v="0"/>
  </r>
  <r>
    <s v="65"/>
    <x v="85"/>
    <x v="1"/>
    <s v="006"/>
    <s v="Z1F0017787"/>
    <s v="0108"/>
    <s v="FC"/>
    <s v="00000491"/>
    <m/>
    <m/>
    <m/>
    <m/>
    <n v="0"/>
    <m/>
    <s v="CAJA SIN ACTIVIDAD"/>
    <m/>
    <n v="0"/>
    <n v="0"/>
    <n v="0"/>
    <n v="0"/>
    <n v="0"/>
    <n v="0"/>
    <n v="0"/>
    <n v="0"/>
    <n v="0"/>
    <n v="0"/>
    <n v="0"/>
    <n v="0"/>
    <n v="0"/>
    <n v="0"/>
    <n v="0"/>
  </r>
  <r>
    <s v="282"/>
    <x v="85"/>
    <x v="0"/>
    <s v="006"/>
    <s v="Z1B8044815"/>
    <s v="1541"/>
    <s v="NC"/>
    <s v=""/>
    <s v="00000158"/>
    <s v=""/>
    <s v="00136505"/>
    <s v="30/6/2020"/>
    <n v="1529504.71"/>
    <s v="VEN"/>
    <s v="EVELYN TORRES"/>
    <s v="V11817369"/>
    <n v="-239000"/>
    <n v="0"/>
    <n v="-239000"/>
    <n v="0"/>
    <s v="-"/>
    <n v="0"/>
    <n v="0"/>
    <s v="-"/>
    <n v="0"/>
    <n v="0"/>
    <s v="-"/>
    <n v="0"/>
    <n v="0"/>
    <s v="-"/>
    <n v="0"/>
  </r>
  <r>
    <s v="66"/>
    <x v="85"/>
    <x v="0"/>
    <s v="007"/>
    <s v="Z1B8050013"/>
    <s v="1598"/>
    <s v="FC"/>
    <s v="00163656"/>
    <m/>
    <m/>
    <m/>
    <m/>
    <n v="0"/>
    <m/>
    <s v="CAJA SIN ACTIVIDAD"/>
    <m/>
    <n v="0"/>
    <n v="0"/>
    <n v="0"/>
    <n v="0"/>
    <m/>
    <m/>
    <m/>
    <m/>
    <m/>
    <m/>
    <m/>
    <m/>
    <m/>
    <m/>
    <m/>
  </r>
  <r>
    <s v="67"/>
    <x v="85"/>
    <x v="0"/>
    <s v="008"/>
    <s v="Z1B8050003"/>
    <s v="1555"/>
    <s v="FC"/>
    <s v="00163372-00163446"/>
    <s v=""/>
    <s v=""/>
    <s v=""/>
    <s v=""/>
    <n v="0"/>
    <s v=""/>
    <s v="VENTAS NO CONTRIBUYENTES"/>
    <s v=""/>
    <n v="66643242.946399994"/>
    <n v="0"/>
    <n v="57283084.614799999"/>
    <n v="0"/>
    <s v="-"/>
    <n v="0"/>
    <n v="8069102.0099999998"/>
    <s v="-"/>
    <n v="1291056.3215999999"/>
    <n v="0"/>
    <s v="-"/>
    <n v="0"/>
    <n v="0"/>
    <s v="-"/>
    <n v="0"/>
  </r>
  <r>
    <s v="68"/>
    <x v="85"/>
    <x v="0"/>
    <s v="009"/>
    <s v="Z1B8014458"/>
    <s v="1552"/>
    <s v="FC"/>
    <s v="00169307-00169366"/>
    <s v=""/>
    <s v=""/>
    <s v=""/>
    <s v=""/>
    <n v="0"/>
    <s v=""/>
    <s v="VENTAS NO CONTRIBUYENTES"/>
    <s v=""/>
    <n v="93729791.319699988"/>
    <n v="0"/>
    <n v="71096281.37969999"/>
    <n v="0"/>
    <s v="-"/>
    <n v="0"/>
    <n v="19511646.5"/>
    <s v="-"/>
    <n v="3121863.44"/>
    <n v="0"/>
    <s v="-"/>
    <n v="0"/>
    <n v="0"/>
    <s v="-"/>
    <n v="0"/>
  </r>
  <r>
    <s v="69"/>
    <x v="85"/>
    <x v="0"/>
    <s v="010"/>
    <s v="Z1F0000341"/>
    <s v="1073"/>
    <s v="FC"/>
    <s v="00068810-00068812"/>
    <s v=""/>
    <s v=""/>
    <s v=""/>
    <s v=""/>
    <n v="0"/>
    <s v=""/>
    <s v="VENTAS NO CONTRIBUYENTES"/>
    <s v=""/>
    <n v="3588921.915"/>
    <n v="0"/>
    <n v="2991614.7149999999"/>
    <n v="0"/>
    <s v="-"/>
    <n v="0"/>
    <n v="514920"/>
    <s v="-"/>
    <n v="82387.199999999997"/>
    <n v="0"/>
    <s v="-"/>
    <n v="0"/>
    <n v="0"/>
    <s v="-"/>
    <n v="0"/>
  </r>
  <r>
    <s v="70"/>
    <x v="85"/>
    <x v="0"/>
    <s v="010"/>
    <s v="Z1F0000341"/>
    <s v="1073"/>
    <s v="FC"/>
    <s v="00068813"/>
    <s v=""/>
    <s v=""/>
    <s v=""/>
    <s v=""/>
    <n v="0"/>
    <s v=""/>
    <s v="PDRO FIGUEROA"/>
    <s v="V159316773"/>
    <n v="207154.5"/>
    <n v="0"/>
    <n v="207154.5"/>
    <n v="0"/>
    <s v="-"/>
    <n v="0"/>
    <n v="0"/>
    <s v="-"/>
    <n v="0"/>
    <n v="0"/>
    <s v="-"/>
    <n v="0"/>
    <n v="0"/>
    <s v="-"/>
    <n v="0"/>
  </r>
  <r>
    <s v="71"/>
    <x v="85"/>
    <x v="0"/>
    <s v="010"/>
    <s v="Z1F0000341"/>
    <s v="1073"/>
    <s v="FC"/>
    <s v="00068814-00068836"/>
    <s v=""/>
    <s v=""/>
    <s v=""/>
    <s v=""/>
    <n v="0"/>
    <s v=""/>
    <s v="VENTAS NO CONTRIBUYENTES"/>
    <s v=""/>
    <n v="28581184.993299998"/>
    <n v="0"/>
    <n v="18526325.850099999"/>
    <n v="0"/>
    <s v="-"/>
    <n v="0"/>
    <n v="8667982.0199999996"/>
    <s v="-"/>
    <n v="1386877.1232"/>
    <n v="0"/>
    <s v="-"/>
    <n v="0"/>
    <n v="0"/>
    <s v="-"/>
    <n v="0"/>
  </r>
  <r>
    <s v="72"/>
    <x v="85"/>
    <x v="0"/>
    <s v="011"/>
    <s v="Z1F0004616"/>
    <s v="0455"/>
    <s v="FC"/>
    <s v="00065926-00065956"/>
    <s v=""/>
    <s v=""/>
    <s v=""/>
    <s v=""/>
    <n v="0"/>
    <s v=""/>
    <s v="VENTAS NO CONTRIBUYENTES"/>
    <s v=""/>
    <n v="12276350.012000002"/>
    <n v="0"/>
    <n v="11522159.830000002"/>
    <n v="0"/>
    <s v="-"/>
    <n v="0"/>
    <n v="650163.94999999995"/>
    <s v="-"/>
    <n v="104026.232"/>
    <n v="0"/>
    <s v="-"/>
    <n v="0"/>
    <n v="0"/>
    <s v="-"/>
    <n v="0"/>
  </r>
  <r>
    <s v="73"/>
    <x v="85"/>
    <x v="0"/>
    <s v="012"/>
    <s v="Z1B8038506"/>
    <s v="1400"/>
    <s v="FC"/>
    <s v="00070069-00070080"/>
    <s v=""/>
    <s v=""/>
    <s v=""/>
    <s v=""/>
    <n v="0"/>
    <s v=""/>
    <s v="VENTAS NO CONTRIBUYENTES"/>
    <s v=""/>
    <n v="6265941.6012000004"/>
    <n v="0"/>
    <n v="2391690"/>
    <n v="0"/>
    <s v="-"/>
    <n v="0"/>
    <n v="3339872.0700000003"/>
    <s v="16"/>
    <n v="534379.53119999997"/>
    <n v="0"/>
    <s v="-"/>
    <n v="0"/>
    <n v="0"/>
    <s v="-"/>
    <n v="0"/>
  </r>
  <r>
    <s v="74"/>
    <x v="85"/>
    <x v="0"/>
    <s v="014"/>
    <s v="Z1F0000338"/>
    <s v="1244"/>
    <s v="FC"/>
    <s v="00048205-00048208"/>
    <s v=""/>
    <s v=""/>
    <s v=""/>
    <s v=""/>
    <n v="0"/>
    <s v=""/>
    <s v="VENTAS NO CONTRIBUYENTES"/>
    <s v=""/>
    <n v="513246"/>
    <n v="0"/>
    <n v="218490"/>
    <n v="0"/>
    <s v="-"/>
    <n v="0"/>
    <n v="254100"/>
    <s v="16"/>
    <n v="40656"/>
    <n v="0"/>
    <s v="-"/>
    <n v="0"/>
    <n v="0"/>
    <s v="-"/>
    <n v="0"/>
  </r>
  <r>
    <s v="283"/>
    <x v="85"/>
    <x v="0"/>
    <s v="014"/>
    <s v="Z1B8050578"/>
    <s v="1364"/>
    <s v="FC"/>
    <s v="00131057-0"/>
    <s v=""/>
    <s v=""/>
    <s v=""/>
    <s v=""/>
    <n v="0"/>
    <s v=""/>
    <s v="VENTAS NO CONTRIBUYENTES"/>
    <s v=""/>
    <n v="13117876.176199999"/>
    <n v="0"/>
    <n v="11580096.574999999"/>
    <n v="0"/>
    <s v="-"/>
    <n v="0"/>
    <n v="1325672.0699999998"/>
    <s v="-"/>
    <n v="212107.5312"/>
    <n v="0"/>
    <s v="-"/>
    <n v="0"/>
    <n v="0"/>
    <s v="-"/>
    <n v="0"/>
  </r>
  <r>
    <s v="75"/>
    <x v="85"/>
    <x v="0"/>
    <s v="015"/>
    <s v="Z1B8050356"/>
    <s v="1377"/>
    <s v="FC"/>
    <s v="00084016-00084036"/>
    <s v=""/>
    <s v=""/>
    <s v=""/>
    <s v=""/>
    <n v="0"/>
    <s v=""/>
    <s v="VENTAS NO CONTRIBUYENTES"/>
    <s v=""/>
    <n v="64814078.939299993"/>
    <n v="0"/>
    <n v="52946036.045699991"/>
    <n v="0"/>
    <s v="-"/>
    <n v="0"/>
    <n v="10231071.460000001"/>
    <s v="16"/>
    <n v="1636971.4335999999"/>
    <n v="0"/>
    <s v="-"/>
    <n v="0"/>
    <n v="0"/>
    <s v="-"/>
    <n v="0"/>
  </r>
  <r>
    <s v="76"/>
    <x v="86"/>
    <x v="0"/>
    <s v="001"/>
    <s v="Z1F0000700"/>
    <s v="1221"/>
    <s v="FC"/>
    <s v="00099218-00099241"/>
    <s v=""/>
    <s v=""/>
    <s v=""/>
    <s v=""/>
    <n v="0"/>
    <s v=""/>
    <s v="VENTAS NO CONTRIBUYENTES"/>
    <s v=""/>
    <n v="27032451.4168"/>
    <n v="0"/>
    <n v="22183589.960000001"/>
    <n v="0"/>
    <s v="-"/>
    <n v="0"/>
    <n v="4180052.98"/>
    <s v="16"/>
    <n v="668808.47680000006"/>
    <n v="0"/>
    <s v="-"/>
    <n v="0"/>
    <n v="0"/>
    <s v="-"/>
    <n v="0"/>
  </r>
  <r>
    <s v="77"/>
    <x v="86"/>
    <x v="0"/>
    <s v="001"/>
    <s v="Z1F0000700"/>
    <s v="1221"/>
    <s v="FC"/>
    <s v="00099242"/>
    <s v=""/>
    <s v=""/>
    <s v=""/>
    <s v=""/>
    <n v="0"/>
    <s v=""/>
    <s v="FARMATODO C.A"/>
    <s v="J-00020200-1 "/>
    <n v="3225474"/>
    <n v="0"/>
    <n v="3225474"/>
    <n v="0"/>
    <s v="-"/>
    <n v="0"/>
    <n v="0"/>
    <s v="-"/>
    <n v="0"/>
    <n v="0"/>
    <s v="-"/>
    <n v="0"/>
    <n v="0"/>
    <s v="-"/>
    <n v="0"/>
  </r>
  <r>
    <s v="78"/>
    <x v="86"/>
    <x v="0"/>
    <s v="001"/>
    <s v="Z1F0000700"/>
    <s v="1221"/>
    <s v="FC"/>
    <s v="00099243-00099307"/>
    <s v=""/>
    <s v=""/>
    <s v=""/>
    <s v=""/>
    <n v="0"/>
    <s v=""/>
    <s v="VENTAS NO CONTRIBUYENTES"/>
    <s v=""/>
    <n v="55821875.808600001"/>
    <n v="0"/>
    <n v="44256112.384999998"/>
    <n v="0"/>
    <s v="-"/>
    <n v="0"/>
    <n v="9970485.7100000009"/>
    <s v="-"/>
    <n v="1595277.7136000001"/>
    <n v="0"/>
    <s v="-"/>
    <n v="0"/>
    <n v="0"/>
    <s v="-"/>
    <n v="0"/>
  </r>
  <r>
    <s v="79"/>
    <x v="86"/>
    <x v="0"/>
    <s v="001"/>
    <s v="Z1F0000700"/>
    <s v="1221"/>
    <s v="FC"/>
    <s v="00099308"/>
    <s v=""/>
    <s v=""/>
    <s v=""/>
    <s v=""/>
    <n v="0"/>
    <s v=""/>
    <s v="SOLUCIONES GLOBALES A&amp;R C.A"/>
    <s v="J-41159974-3"/>
    <n v="724350690"/>
    <n v="0"/>
    <n v="724350690"/>
    <n v="0"/>
    <s v="-"/>
    <n v="0"/>
    <n v="0"/>
    <s v="-"/>
    <n v="0"/>
    <n v="0"/>
    <s v="-"/>
    <n v="0"/>
    <n v="0"/>
    <s v="-"/>
    <n v="0"/>
  </r>
  <r>
    <s v="80"/>
    <x v="86"/>
    <x v="0"/>
    <s v="001"/>
    <s v="Z1F0000700"/>
    <s v="1221"/>
    <s v="FC"/>
    <s v="00099309-00099310"/>
    <s v=""/>
    <s v=""/>
    <s v=""/>
    <s v=""/>
    <n v="0"/>
    <s v=""/>
    <s v="VENTAS NO CONTRIBUYENTES"/>
    <s v=""/>
    <n v="669222"/>
    <n v="0"/>
    <n v="669222"/>
    <n v="0"/>
    <s v="-"/>
    <n v="0"/>
    <n v="0"/>
    <s v="-"/>
    <n v="0"/>
    <n v="0"/>
    <s v="-"/>
    <n v="0"/>
    <n v="0"/>
    <s v="-"/>
    <n v="0"/>
  </r>
  <r>
    <s v="81"/>
    <x v="86"/>
    <x v="0"/>
    <s v="001"/>
    <s v="Z1F0000700"/>
    <s v="1221"/>
    <s v="FC"/>
    <s v=""/>
    <s v="00000200"/>
    <s v=""/>
    <s v="00099182"/>
    <s v="30/6/2020"/>
    <n v="3225474"/>
    <s v="VEN"/>
    <s v="GILBERTO PERDOMO"/>
    <s v="V6821480 "/>
    <n v="-3225474"/>
    <n v="0"/>
    <n v="-3225474"/>
    <n v="0"/>
    <s v="-"/>
    <n v="0"/>
    <n v="0"/>
    <s v="-"/>
    <n v="0"/>
    <n v="0"/>
    <s v="-"/>
    <n v="0"/>
    <n v="0"/>
    <s v="-"/>
    <n v="0"/>
  </r>
  <r>
    <s v="82"/>
    <x v="86"/>
    <x v="0"/>
    <s v="001"/>
    <s v="Z1F0000700"/>
    <s v="1222"/>
    <s v="FC"/>
    <s v="00099310"/>
    <m/>
    <m/>
    <m/>
    <m/>
    <m/>
    <m/>
    <s v="VENTAS NO CONTRIBUYENTES"/>
    <m/>
    <n v="285221.93"/>
    <n v="0"/>
    <n v="285221.93"/>
    <m/>
    <m/>
    <m/>
    <m/>
    <m/>
    <m/>
    <m/>
    <m/>
    <m/>
    <m/>
    <m/>
    <m/>
  </r>
  <r>
    <s v="240"/>
    <x v="86"/>
    <x v="1"/>
    <s v="001"/>
    <s v="Z1F0017854"/>
    <s v="0135"/>
    <s v="FC"/>
    <s v="00007160-00007171"/>
    <s v=""/>
    <s v=""/>
    <s v=""/>
    <s v=""/>
    <n v="0"/>
    <s v=""/>
    <s v="VENTAS NO CONTRIBUYENTES"/>
    <s v=""/>
    <n v="14573013.372000001"/>
    <n v="0"/>
    <n v="10650284.35"/>
    <n v="0"/>
    <s v="-"/>
    <n v="0"/>
    <n v="3381662.95"/>
    <s v="-"/>
    <n v="541066.07199999993"/>
    <n v="0"/>
    <s v="-"/>
    <n v="0"/>
    <n v="0"/>
    <s v="-"/>
    <n v="0"/>
  </r>
  <r>
    <s v="241"/>
    <x v="86"/>
    <x v="1"/>
    <s v="001"/>
    <s v="Z1F0017854"/>
    <s v="0135"/>
    <s v="FC"/>
    <s v="00007224-00007241"/>
    <s v=""/>
    <s v=""/>
    <s v=""/>
    <s v=""/>
    <n v="0"/>
    <s v=""/>
    <s v="VENTAS NO CONTRIBUYENTES"/>
    <s v=""/>
    <n v="15616583.588000001"/>
    <n v="0"/>
    <n v="11454202.800000001"/>
    <n v="0"/>
    <s v="-"/>
    <n v="0"/>
    <n v="3588259.3"/>
    <s v="-"/>
    <n v="574121.48800000001"/>
    <n v="0"/>
    <s v="-"/>
    <n v="0"/>
    <n v="0"/>
    <s v="-"/>
    <n v="0"/>
  </r>
  <r>
    <s v="242"/>
    <x v="86"/>
    <x v="1"/>
    <s v="001"/>
    <s v="Z1F0017854"/>
    <s v="0135"/>
    <s v="FC"/>
    <s v="001007170-001007188"/>
    <s v=""/>
    <s v=""/>
    <s v=""/>
    <s v=""/>
    <n v="0"/>
    <s v=""/>
    <s v="VENTAS NO CONTRIBUYENTES"/>
    <s v=""/>
    <n v="27856787.051600002"/>
    <n v="0"/>
    <n v="16675803.980000002"/>
    <n v="0"/>
    <s v="-"/>
    <n v="0"/>
    <n v="9638778.5099999998"/>
    <s v="16"/>
    <n v="1542204.5615999999"/>
    <n v="0"/>
    <s v="-"/>
    <n v="0"/>
    <n v="0"/>
    <s v="-"/>
    <n v="0"/>
  </r>
  <r>
    <s v="243"/>
    <x v="86"/>
    <x v="1"/>
    <s v="001"/>
    <s v="Z1F0017854"/>
    <s v="0135"/>
    <s v="FC"/>
    <s v="001007189"/>
    <s v=""/>
    <s v=""/>
    <s v=""/>
    <s v=""/>
    <n v="0"/>
    <s v=""/>
    <s v="HOTEL BOSQUE DORADO C.A"/>
    <s v="J307028793"/>
    <n v="11785666.35"/>
    <n v="0"/>
    <n v="11785666.35"/>
    <n v="0"/>
    <s v="-"/>
    <n v="0"/>
    <n v="0"/>
    <s v="-"/>
    <n v="0"/>
    <n v="0"/>
    <s v="-"/>
    <n v="0"/>
    <n v="0"/>
    <s v="-"/>
    <n v="0"/>
  </r>
  <r>
    <s v="244"/>
    <x v="86"/>
    <x v="1"/>
    <s v="001"/>
    <s v="Z1F0017854"/>
    <s v="0135"/>
    <s v="FC"/>
    <s v="001007190-001007212"/>
    <s v=""/>
    <s v=""/>
    <s v=""/>
    <s v=""/>
    <n v="0"/>
    <s v=""/>
    <s v="VENTAS NO CONTRIBUYENTES"/>
    <s v=""/>
    <n v="44359645.818400003"/>
    <n v="0"/>
    <n v="29394410.720000003"/>
    <n v="0"/>
    <s v="-"/>
    <n v="0"/>
    <n v="12901064.739999998"/>
    <s v="-"/>
    <n v="2064170.3584"/>
    <n v="0"/>
    <s v="-"/>
    <n v="0"/>
    <n v="0"/>
    <s v="-"/>
    <n v="0"/>
  </r>
  <r>
    <s v="245"/>
    <x v="86"/>
    <x v="1"/>
    <s v="001"/>
    <s v="Z1F0017854"/>
    <s v="0135"/>
    <s v="FC"/>
    <s v="001007213"/>
    <s v=""/>
    <s v=""/>
    <s v=""/>
    <s v=""/>
    <n v="0"/>
    <s v=""/>
    <s v="CIBENES C.A"/>
    <s v="J307426225"/>
    <n v="2496237.9415999996"/>
    <n v="0"/>
    <n v="0"/>
    <n v="2151929.2599999998"/>
    <s v="16"/>
    <n v="344308.68160000001"/>
    <n v="0"/>
    <s v="-"/>
    <n v="0"/>
    <n v="0"/>
    <s v="-"/>
    <n v="0"/>
    <n v="0"/>
    <s v="-"/>
    <n v="0"/>
  </r>
  <r>
    <s v="246"/>
    <x v="86"/>
    <x v="1"/>
    <s v="001"/>
    <s v="Z1F0017854"/>
    <s v="0135"/>
    <s v="FC"/>
    <s v="001007214-001007221"/>
    <s v=""/>
    <s v=""/>
    <s v=""/>
    <s v=""/>
    <n v="0"/>
    <s v=""/>
    <s v="VENTAS NO CONTRIBUYENTES"/>
    <s v=""/>
    <n v="11587145.920799999"/>
    <n v="0"/>
    <n v="6944395.6999999983"/>
    <n v="0"/>
    <s v="-"/>
    <n v="0"/>
    <n v="4002370.88"/>
    <s v="16"/>
    <n v="640379.34080000001"/>
    <n v="0"/>
    <s v="-"/>
    <n v="0"/>
    <n v="0"/>
    <s v="-"/>
    <n v="0"/>
  </r>
  <r>
    <s v="83"/>
    <x v="86"/>
    <x v="0"/>
    <s v="002"/>
    <s v="Z1B8050002"/>
    <s v="1556"/>
    <s v="FC"/>
    <s v="00154006-00154038"/>
    <s v=""/>
    <s v=""/>
    <s v=""/>
    <s v=""/>
    <n v="0"/>
    <s v=""/>
    <s v="VENTAS NO CONTRIBUYENTES"/>
    <s v=""/>
    <n v="42019934.533799998"/>
    <n v="0"/>
    <n v="33917793.975000001"/>
    <n v="0"/>
    <s v="-"/>
    <n v="0"/>
    <n v="6984603.9300000006"/>
    <s v="-"/>
    <n v="1117536.6288000001"/>
    <n v="0"/>
    <s v="-"/>
    <n v="0"/>
    <n v="0"/>
    <s v="-"/>
    <n v="0"/>
  </r>
  <r>
    <s v="84"/>
    <x v="86"/>
    <x v="0"/>
    <s v="002"/>
    <s v="Z1B8050149"/>
    <s v="1484"/>
    <s v="FC"/>
    <s v="00191249-00191298"/>
    <s v=""/>
    <s v=""/>
    <s v=""/>
    <s v=""/>
    <n v="0"/>
    <s v=""/>
    <s v="VENTAS NO CONTRIBUYENTES"/>
    <s v=""/>
    <n v="19279924.780000001"/>
    <n v="0"/>
    <n v="19279924.780000001"/>
    <n v="0"/>
    <s v="-"/>
    <n v="0"/>
    <m/>
    <s v="-"/>
    <m/>
    <n v="0"/>
    <s v="-"/>
    <n v="0"/>
    <n v="0"/>
    <s v="-"/>
    <n v="0"/>
  </r>
  <r>
    <s v="85"/>
    <x v="86"/>
    <x v="2"/>
    <s v="002"/>
    <s v="Z1F0008858"/>
    <s v="0582"/>
    <s v="FC"/>
    <s v="00082313-00082399"/>
    <s v=""/>
    <s v=""/>
    <s v=""/>
    <s v=""/>
    <n v="0"/>
    <s v=""/>
    <s v="VENTAS NO CONTRIBUYENTES"/>
    <s v=""/>
    <n v="36890703.935200006"/>
    <n v="0"/>
    <n v="34364603.580000006"/>
    <n v="0"/>
    <s v="-"/>
    <n v="0"/>
    <n v="2177672.7199999997"/>
    <s v="-"/>
    <n v="348427.63520000002"/>
    <n v="0"/>
    <s v="-"/>
    <n v="0"/>
    <n v="0"/>
    <s v="-"/>
    <n v="0"/>
  </r>
  <r>
    <s v="86"/>
    <x v="86"/>
    <x v="1"/>
    <s v="002"/>
    <s v="Z1F0017966"/>
    <s v="0137"/>
    <s v="FC"/>
    <s v="00002486-00002500"/>
    <s v=""/>
    <s v=""/>
    <s v=""/>
    <s v=""/>
    <n v="0"/>
    <s v=""/>
    <s v="VENTAS NO CONTRIBUYENTES"/>
    <s v=""/>
    <n v="18837520.5306"/>
    <n v="0"/>
    <n v="14514166.414999999"/>
    <n v="0"/>
    <s v="-"/>
    <n v="0"/>
    <n v="3727029.41"/>
    <s v="-"/>
    <n v="596324.70559999999"/>
    <n v="0"/>
    <s v="-"/>
    <n v="0"/>
    <n v="0"/>
    <s v="-"/>
    <n v="0"/>
  </r>
  <r>
    <s v="87"/>
    <x v="86"/>
    <x v="1"/>
    <s v="002"/>
    <s v="Z1F0017966"/>
    <s v="0137"/>
    <s v="FC"/>
    <s v="00002561-00002569"/>
    <s v=""/>
    <s v=""/>
    <s v=""/>
    <s v=""/>
    <n v="0"/>
    <s v=""/>
    <s v="VENTAS NO CONTRIBUYENTES"/>
    <s v=""/>
    <n v="13953321.9948"/>
    <n v="0"/>
    <n v="5801118.9099999992"/>
    <n v="0"/>
    <s v="-"/>
    <n v="0"/>
    <n v="7027761.2800000003"/>
    <s v="-"/>
    <n v="1124441.8048"/>
    <n v="0"/>
    <s v="-"/>
    <n v="0"/>
    <n v="0"/>
    <s v="-"/>
    <n v="0"/>
  </r>
  <r>
    <s v="88"/>
    <x v="86"/>
    <x v="1"/>
    <s v="002"/>
    <s v="Z1F0017966"/>
    <s v="0137"/>
    <s v="FC"/>
    <s v="002002502-002002508"/>
    <s v=""/>
    <s v=""/>
    <s v=""/>
    <s v=""/>
    <n v="0"/>
    <s v=""/>
    <s v="VENTAS NO CONTRIBUYENTES"/>
    <s v=""/>
    <n v="5352668.5916000009"/>
    <n v="0"/>
    <n v="2196792.3000000007"/>
    <n v="0"/>
    <s v="-"/>
    <n v="0"/>
    <n v="2720583.01"/>
    <s v="16"/>
    <n v="435293.28159999999"/>
    <n v="0"/>
    <s v="-"/>
    <n v="0"/>
    <n v="0"/>
    <s v="-"/>
    <n v="0"/>
  </r>
  <r>
    <s v="89"/>
    <x v="86"/>
    <x v="1"/>
    <s v="002"/>
    <s v="Z1F0017966"/>
    <s v="0137"/>
    <s v="FC"/>
    <s v="002002509"/>
    <s v=""/>
    <s v=""/>
    <s v=""/>
    <s v=""/>
    <n v="0"/>
    <s v=""/>
    <s v="CAFE FOUNDUE C.A"/>
    <s v="J294895255"/>
    <n v="380000"/>
    <n v="0"/>
    <n v="380000"/>
    <n v="0"/>
    <s v="-"/>
    <n v="0"/>
    <n v="0"/>
    <s v="-"/>
    <n v="0"/>
    <n v="0"/>
    <s v="-"/>
    <n v="0"/>
    <n v="0"/>
    <s v="-"/>
    <n v="0"/>
  </r>
  <r>
    <s v="90"/>
    <x v="86"/>
    <x v="1"/>
    <s v="002"/>
    <s v="Z1F0017966"/>
    <s v="0137"/>
    <s v="FC"/>
    <s v="002002510-002002561"/>
    <s v=""/>
    <s v=""/>
    <s v=""/>
    <s v=""/>
    <n v="0"/>
    <s v=""/>
    <s v="VENTAS NO CONTRIBUYENTES"/>
    <s v=""/>
    <n v="114405551.7509"/>
    <n v="0"/>
    <n v="78085679.127700001"/>
    <n v="0"/>
    <s v="-"/>
    <n v="0"/>
    <n v="31310235.02"/>
    <s v="-"/>
    <n v="5009637.6031999998"/>
    <n v="0"/>
    <s v="-"/>
    <n v="0"/>
    <n v="0"/>
    <s v="-"/>
    <n v="0"/>
  </r>
  <r>
    <s v="91"/>
    <x v="86"/>
    <x v="2"/>
    <s v="003"/>
    <s v="Z1F0002472"/>
    <s v="0148"/>
    <s v="FC"/>
    <s v="00024252-00024426"/>
    <s v=""/>
    <s v=""/>
    <s v=""/>
    <s v=""/>
    <n v="0"/>
    <s v=""/>
    <s v="VENTAS NO CONTRIBUYENTES"/>
    <s v=""/>
    <n v="67418838"/>
    <n v="0"/>
    <n v="67321398"/>
    <n v="0"/>
    <s v="-"/>
    <n v="0"/>
    <n v="84000"/>
    <s v="16"/>
    <n v="13440"/>
    <n v="0"/>
    <s v="-"/>
    <n v="0"/>
    <n v="0"/>
    <s v="-"/>
    <n v="0"/>
  </r>
  <r>
    <s v="92"/>
    <x v="86"/>
    <x v="0"/>
    <s v="003"/>
    <s v="Z1B8051199"/>
    <s v="1643"/>
    <s v="FC"/>
    <s v="00176246-00176296"/>
    <s v=""/>
    <s v=""/>
    <s v=""/>
    <s v=""/>
    <n v="0"/>
    <s v=""/>
    <s v="VENTAS NO CONTRIBUYENTES"/>
    <s v=""/>
    <n v="42776456.111599997"/>
    <n v="0"/>
    <n v="37269039.420000002"/>
    <n v="0"/>
    <s v="-"/>
    <n v="0"/>
    <n v="4747773.01"/>
    <s v="-"/>
    <n v="759643.68160000001"/>
    <n v="0"/>
    <s v="-"/>
    <n v="0"/>
    <n v="0"/>
    <s v="-"/>
    <n v="0"/>
  </r>
  <r>
    <s v="93"/>
    <x v="86"/>
    <x v="2"/>
    <s v="003"/>
    <s v="Z1F0008965"/>
    <s v="0577"/>
    <s v="FC"/>
    <s v="00081101-00081167"/>
    <s v=""/>
    <s v=""/>
    <s v=""/>
    <s v=""/>
    <n v="0"/>
    <s v=""/>
    <s v="VENTAS NO CONTRIBUYENTES"/>
    <s v=""/>
    <n v="28483582.099599991"/>
    <n v="0"/>
    <n v="26064763.369999994"/>
    <n v="0"/>
    <s v="-"/>
    <n v="0"/>
    <n v="2085188.56"/>
    <s v="-"/>
    <n v="333630.16960000002"/>
    <n v="0"/>
    <s v="-"/>
    <n v="0"/>
    <n v="0"/>
    <s v="-"/>
    <n v="0"/>
  </r>
  <r>
    <s v="247"/>
    <x v="86"/>
    <x v="1"/>
    <s v="003"/>
    <s v="Z1F0017848"/>
    <s v="0135"/>
    <s v="FC"/>
    <s v="00005620-00005626"/>
    <s v=""/>
    <s v=""/>
    <s v=""/>
    <s v=""/>
    <n v="0"/>
    <s v=""/>
    <s v="VENTAS NO CONTRIBUYENTES"/>
    <s v=""/>
    <n v="4035140.9516000003"/>
    <n v="0"/>
    <n v="1935636.3500000003"/>
    <n v="0"/>
    <s v="-"/>
    <n v="0"/>
    <n v="1809917.76"/>
    <s v="16"/>
    <n v="289586.84160000004"/>
    <n v="0"/>
    <s v="-"/>
    <n v="0"/>
    <n v="0"/>
    <s v="-"/>
    <n v="0"/>
  </r>
  <r>
    <s v="248"/>
    <x v="86"/>
    <x v="1"/>
    <s v="003"/>
    <s v="Z1F0017848"/>
    <s v="0135"/>
    <s v="FC"/>
    <s v="003005598-003005619"/>
    <s v=""/>
    <s v=""/>
    <s v=""/>
    <s v=""/>
    <n v="0"/>
    <s v=""/>
    <s v="VENTAS NO CONTRIBUYENTES"/>
    <s v=""/>
    <n v="39767282.454400003"/>
    <n v="0"/>
    <n v="30189837.470000003"/>
    <n v="0"/>
    <s v="-"/>
    <n v="0"/>
    <n v="8256418.0899999999"/>
    <s v="16"/>
    <n v="1321026.8944000001"/>
    <n v="0"/>
    <s v="-"/>
    <n v="0"/>
    <n v="0"/>
    <s v="-"/>
    <n v="0"/>
  </r>
  <r>
    <s v="94"/>
    <x v="86"/>
    <x v="0"/>
    <s v="004"/>
    <s v="Z1B8050937"/>
    <s v="1481"/>
    <s v="FC"/>
    <s v="00146236"/>
    <s v=""/>
    <s v=""/>
    <s v=""/>
    <s v=""/>
    <n v="0"/>
    <s v=""/>
    <s v="DIANA DE SABTIAGO"/>
    <s v="V15518777"/>
    <n v="1390724"/>
    <n v="0"/>
    <n v="1390724"/>
    <n v="0"/>
    <s v="-"/>
    <n v="0"/>
    <n v="0"/>
    <s v="-"/>
    <n v="0"/>
    <n v="0"/>
    <s v="-"/>
    <n v="0"/>
    <n v="0"/>
    <s v="-"/>
    <n v="0"/>
  </r>
  <r>
    <s v="95"/>
    <x v="86"/>
    <x v="0"/>
    <s v="004"/>
    <s v="Z1B8050937"/>
    <s v="1481"/>
    <s v="FC"/>
    <s v="00146237"/>
    <s v=""/>
    <s v=""/>
    <s v=""/>
    <s v=""/>
    <n v="0"/>
    <s v=""/>
    <s v="ALVUAN"/>
    <s v="J404702482"/>
    <n v="854400"/>
    <n v="0"/>
    <n v="854400"/>
    <n v="0"/>
    <s v="-"/>
    <n v="0"/>
    <n v="0"/>
    <s v="-"/>
    <n v="0"/>
    <n v="0"/>
    <s v="-"/>
    <n v="0"/>
    <n v="0"/>
    <s v="-"/>
    <n v="0"/>
  </r>
  <r>
    <s v="96"/>
    <x v="86"/>
    <x v="0"/>
    <s v="004"/>
    <s v="Z1B8050937"/>
    <s v="1481"/>
    <s v="FC"/>
    <s v="00146238-00146266"/>
    <s v=""/>
    <s v=""/>
    <s v=""/>
    <s v=""/>
    <n v="0"/>
    <s v=""/>
    <s v="VENTAS NO CONTRIBUYENTES"/>
    <s v=""/>
    <n v="36635501.979600005"/>
    <n v="0"/>
    <n v="29473539.82"/>
    <n v="0"/>
    <s v="-"/>
    <n v="0"/>
    <n v="6174105.3100000005"/>
    <s v="-"/>
    <n v="987856.84960000007"/>
    <n v="0"/>
    <s v="-"/>
    <n v="0"/>
    <n v="0"/>
    <s v="-"/>
    <n v="0"/>
  </r>
  <r>
    <s v="97"/>
    <x v="86"/>
    <x v="0"/>
    <s v="004"/>
    <s v="Z1B8050937"/>
    <s v="1481"/>
    <s v="FC"/>
    <s v="00146267"/>
    <s v=""/>
    <s v=""/>
    <s v=""/>
    <s v=""/>
    <n v="0"/>
    <s v=""/>
    <s v="LAEN ELECTRIC, C.A"/>
    <s v="J-31124236-8"/>
    <n v="2165451.38"/>
    <n v="0"/>
    <n v="1700881.8199999998"/>
    <n v="400491"/>
    <s v="16"/>
    <n v="64078.559999999998"/>
    <n v="0"/>
    <s v="-"/>
    <n v="0"/>
    <n v="0"/>
    <s v="-"/>
    <n v="0"/>
    <n v="0"/>
    <s v="-"/>
    <n v="0"/>
  </r>
  <r>
    <s v="98"/>
    <x v="86"/>
    <x v="0"/>
    <s v="004"/>
    <s v="Z1B8050937"/>
    <s v="1481"/>
    <s v="FC"/>
    <s v="00146268-00146302"/>
    <s v=""/>
    <s v=""/>
    <s v=""/>
    <s v=""/>
    <n v="0"/>
    <s v=""/>
    <s v="VENTAS NO CONTRIBUYENTES"/>
    <s v=""/>
    <n v="43165798.170799993"/>
    <n v="0"/>
    <n v="32259020.109999992"/>
    <n v="0"/>
    <s v="-"/>
    <n v="0"/>
    <n v="9402394.8800000008"/>
    <s v="-"/>
    <n v="1504383.1808"/>
    <n v="0"/>
    <s v="-"/>
    <n v="0"/>
    <n v="0"/>
    <s v="-"/>
    <n v="0"/>
  </r>
  <r>
    <s v="99"/>
    <x v="86"/>
    <x v="1"/>
    <s v="004"/>
    <s v="Z1F0017963"/>
    <s v="0133"/>
    <s v="FC"/>
    <s v="004002545"/>
    <m/>
    <m/>
    <m/>
    <m/>
    <m/>
    <m/>
    <s v="CAJA SIN ACTIVIDAD"/>
    <m/>
    <n v="0"/>
    <n v="0"/>
    <n v="0"/>
    <n v="0"/>
    <m/>
    <n v="0"/>
    <n v="0"/>
    <n v="0"/>
    <n v="0"/>
    <n v="0"/>
    <n v="0"/>
    <n v="0"/>
    <n v="0"/>
    <n v="0"/>
    <n v="0"/>
  </r>
  <r>
    <s v="100"/>
    <x v="86"/>
    <x v="0"/>
    <s v="005"/>
    <s v="Z1B8050363"/>
    <s v="1635"/>
    <s v="FC"/>
    <s v="00156335-00156399"/>
    <s v=""/>
    <s v=""/>
    <s v=""/>
    <s v=""/>
    <n v="0"/>
    <s v=""/>
    <s v="VENTAS NO CONTRIBUYENTES"/>
    <s v=""/>
    <n v="97129957.390000001"/>
    <n v="0"/>
    <n v="83377063.219999999"/>
    <n v="0"/>
    <s v="-"/>
    <n v="0"/>
    <n v="11855943.25"/>
    <s v="16"/>
    <n v="1896950.9200000002"/>
    <n v="0"/>
    <s v="-"/>
    <n v="0"/>
    <n v="0"/>
    <s v="-"/>
    <n v="0"/>
  </r>
  <r>
    <s v="101"/>
    <x v="86"/>
    <x v="1"/>
    <s v="005"/>
    <s v="Z1F0017998"/>
    <s v="0129"/>
    <s v="FC"/>
    <s v="005003428"/>
    <m/>
    <m/>
    <m/>
    <m/>
    <n v="0"/>
    <m/>
    <s v="CAJA SIN ACTIVIDAD"/>
    <m/>
    <n v="0"/>
    <n v="0"/>
    <m/>
    <n v="0"/>
    <m/>
    <n v="0"/>
    <m/>
    <m/>
    <m/>
    <n v="0"/>
    <m/>
    <n v="0"/>
    <n v="0"/>
    <m/>
    <n v="0"/>
  </r>
  <r>
    <s v="102"/>
    <x v="86"/>
    <x v="0"/>
    <s v="006"/>
    <s v="Z1B8044815"/>
    <s v="1542"/>
    <s v="FC"/>
    <s v="00136565-00136634"/>
    <s v=""/>
    <s v=""/>
    <s v=""/>
    <s v=""/>
    <n v="0"/>
    <s v=""/>
    <s v="VENTAS NO CONTRIBUYENTES"/>
    <s v=""/>
    <n v="84126640.671199992"/>
    <n v="0"/>
    <n v="69582291.469999999"/>
    <n v="0"/>
    <s v="-"/>
    <n v="0"/>
    <n v="12538232.07"/>
    <s v="-"/>
    <n v="2006117.1311999999"/>
    <n v="0"/>
    <s v="-"/>
    <n v="0"/>
    <n v="0"/>
    <s v="-"/>
    <n v="0"/>
  </r>
  <r>
    <s v="103"/>
    <x v="86"/>
    <x v="0"/>
    <s v="006"/>
    <s v="Z1B8044815"/>
    <s v="1542"/>
    <s v="FC"/>
    <s v=""/>
    <s v="00000159"/>
    <s v=""/>
    <s v="00136627"/>
    <s v="1/7/2020"/>
    <n v="1712527.43"/>
    <s v="VEN"/>
    <s v="ADRIANA BRICEÑO"/>
    <s v="V19274355"/>
    <n v="-410211.55"/>
    <n v="0"/>
    <n v="-410211.55"/>
    <n v="0"/>
    <s v="-"/>
    <n v="0"/>
    <n v="0"/>
    <s v="-"/>
    <n v="0"/>
    <n v="0"/>
    <s v="-"/>
    <n v="0"/>
    <n v="0"/>
    <s v="-"/>
    <n v="0"/>
  </r>
  <r>
    <s v="104"/>
    <x v="86"/>
    <x v="1"/>
    <s v="006"/>
    <s v="Z1F0017787"/>
    <s v="0109"/>
    <s v="FC"/>
    <s v="00000491"/>
    <m/>
    <m/>
    <m/>
    <m/>
    <n v="0"/>
    <m/>
    <s v="CAJA SIN ACTIVIDAD"/>
    <m/>
    <n v="0"/>
    <n v="0"/>
    <n v="0"/>
    <n v="0"/>
    <n v="0"/>
    <n v="0"/>
    <n v="0"/>
    <n v="0"/>
    <n v="0"/>
    <n v="0"/>
    <n v="0"/>
    <n v="0"/>
    <n v="0"/>
    <n v="0"/>
    <n v="0"/>
  </r>
  <r>
    <s v="105"/>
    <x v="86"/>
    <x v="0"/>
    <s v="007"/>
    <s v="Z1B8050013"/>
    <s v="1599"/>
    <s v="FC"/>
    <s v="00163657-00163709"/>
    <s v=""/>
    <s v=""/>
    <s v=""/>
    <s v=""/>
    <n v="0"/>
    <s v=""/>
    <s v="VENTAS NO CONTRIBUYENTES"/>
    <s v=""/>
    <n v="76220224.490399987"/>
    <n v="0"/>
    <n v="60356727.789999992"/>
    <n v="0"/>
    <s v="-"/>
    <n v="0"/>
    <n v="13675428.189999999"/>
    <s v="16"/>
    <n v="2188068.5104"/>
    <n v="0"/>
    <s v="-"/>
    <n v="0"/>
    <n v="0"/>
    <s v="-"/>
    <n v="0"/>
  </r>
  <r>
    <s v="106"/>
    <x v="86"/>
    <x v="0"/>
    <s v="008"/>
    <s v="Z1B8050003"/>
    <s v="1556"/>
    <s v="FC"/>
    <s v="00163448-00163511"/>
    <s v=""/>
    <s v=""/>
    <s v=""/>
    <s v=""/>
    <n v="0"/>
    <s v=""/>
    <s v="VENTAS NO CONTRIBUYENTES"/>
    <s v=""/>
    <n v="71639209.236399993"/>
    <n v="0"/>
    <n v="45170482.890000001"/>
    <n v="0"/>
    <s v="-"/>
    <n v="0"/>
    <n v="22817867.539999995"/>
    <s v="16"/>
    <n v="3650858.8064000006"/>
    <n v="0"/>
    <s v="-"/>
    <n v="0"/>
    <n v="0"/>
    <s v="-"/>
    <n v="0"/>
  </r>
  <r>
    <s v="107"/>
    <x v="86"/>
    <x v="0"/>
    <s v="008"/>
    <s v="Z1B8050003"/>
    <s v="1556"/>
    <s v="FC"/>
    <s v=""/>
    <s v="00000120"/>
    <s v=""/>
    <s v="00163433"/>
    <s v="30/6/2020"/>
    <n v="1020113.25"/>
    <s v="VEN"/>
    <s v="ALEXANDER ACOSTA"/>
    <s v="V14201878"/>
    <n v="-516432"/>
    <n v="0"/>
    <n v="0"/>
    <n v="0"/>
    <s v="-"/>
    <n v="0"/>
    <n v="-445200"/>
    <s v="16"/>
    <n v="-71232"/>
    <n v="0"/>
    <s v="-"/>
    <n v="0"/>
    <n v="0"/>
    <s v="-"/>
    <n v="0"/>
  </r>
  <r>
    <s v="108"/>
    <x v="86"/>
    <x v="0"/>
    <s v="009"/>
    <s v="Z1B8014458"/>
    <s v="1553"/>
    <s v="FC"/>
    <s v="00169367-00169414"/>
    <s v=""/>
    <s v=""/>
    <s v=""/>
    <s v=""/>
    <n v="0"/>
    <s v=""/>
    <s v="VENTAS NO CONTRIBUYENTES"/>
    <s v=""/>
    <n v="98069717.447600007"/>
    <n v="0"/>
    <n v="72273085.867600009"/>
    <n v="0"/>
    <s v="-"/>
    <n v="0"/>
    <n v="22238475.5"/>
    <s v="16"/>
    <n v="3558156.08"/>
    <n v="0"/>
    <s v="-"/>
    <n v="0"/>
    <n v="0"/>
    <s v="-"/>
    <n v="0"/>
  </r>
  <r>
    <s v="109"/>
    <x v="86"/>
    <x v="0"/>
    <s v="010"/>
    <s v="Z1F0000341"/>
    <s v="1074"/>
    <s v="FC"/>
    <s v="00068837-00068857"/>
    <s v=""/>
    <s v=""/>
    <s v=""/>
    <s v=""/>
    <n v="0"/>
    <s v=""/>
    <s v="VENTAS NO CONTRIBUYENTES"/>
    <s v=""/>
    <n v="18897947.870200001"/>
    <n v="0"/>
    <n v="13186343.385000002"/>
    <n v="0"/>
    <s v="-"/>
    <n v="0"/>
    <n v="4923796.97"/>
    <s v="16"/>
    <n v="787807.51520000002"/>
    <n v="0"/>
    <s v="-"/>
    <n v="0"/>
    <n v="0"/>
    <s v="-"/>
    <n v="0"/>
  </r>
  <r>
    <s v="110"/>
    <x v="86"/>
    <x v="0"/>
    <s v="011"/>
    <s v="Z1F0004616"/>
    <s v="0456"/>
    <s v="FC"/>
    <s v="00065957-00066060"/>
    <s v=""/>
    <s v=""/>
    <s v=""/>
    <s v=""/>
    <n v="0"/>
    <s v=""/>
    <s v="VENTAS NO CONTRIBUYENTES"/>
    <s v=""/>
    <n v="41941804.04519999"/>
    <n v="0"/>
    <n v="36831259.93999999"/>
    <n v="0"/>
    <s v="-"/>
    <n v="0"/>
    <n v="4405641.47"/>
    <s v="-"/>
    <n v="704902.63520000002"/>
    <n v="0"/>
    <s v="-"/>
    <n v="0"/>
    <n v="0"/>
    <s v="-"/>
    <n v="0"/>
  </r>
  <r>
    <s v="1"/>
    <x v="86"/>
    <x v="0"/>
    <s v="012"/>
    <s v="Z1B8038506"/>
    <s v="1401"/>
    <s v="FC"/>
    <s v="00070080"/>
    <m/>
    <m/>
    <m/>
    <m/>
    <n v="0"/>
    <m/>
    <s v="CAJA SIN  ACTIVIDAD"/>
    <m/>
    <n v="0"/>
    <n v="0"/>
    <m/>
    <m/>
    <m/>
    <m/>
    <m/>
    <m/>
    <m/>
    <m/>
    <m/>
    <m/>
    <m/>
    <m/>
    <m/>
  </r>
  <r>
    <s v="111"/>
    <x v="86"/>
    <x v="0"/>
    <s v="014"/>
    <s v="Z1F0000338"/>
    <s v="1245"/>
    <s v="FC"/>
    <s v="00048209-00048220"/>
    <s v=""/>
    <s v=""/>
    <s v=""/>
    <s v=""/>
    <n v="0"/>
    <s v=""/>
    <s v="VENTAS NO CONTRIBUYENTES"/>
    <s v=""/>
    <n v="3710026.3832"/>
    <n v="0"/>
    <n v="2032584"/>
    <n v="0"/>
    <s v="-"/>
    <n v="0"/>
    <n v="1446071.02"/>
    <s v="16"/>
    <n v="231371.36320000002"/>
    <n v="0"/>
    <s v="-"/>
    <n v="0"/>
    <n v="0"/>
    <s v="-"/>
    <n v="0"/>
  </r>
  <r>
    <s v="249"/>
    <x v="86"/>
    <x v="0"/>
    <s v="014"/>
    <s v="Z1B8050578"/>
    <s v="1365"/>
    <s v="FC"/>
    <s v="00131081-00131120"/>
    <s v=""/>
    <s v=""/>
    <s v=""/>
    <s v=""/>
    <n v="0"/>
    <s v=""/>
    <s v="VENTAS NO CONTRIBUYENTES"/>
    <s v=""/>
    <n v="20683638.386999998"/>
    <n v="0"/>
    <n v="19599970.504999999"/>
    <n v="0"/>
    <s v="-"/>
    <n v="0"/>
    <n v="934196.45"/>
    <s v="16"/>
    <n v="149471.432"/>
    <n v="0"/>
    <s v="-"/>
    <n v="0"/>
    <n v="0"/>
    <s v="-"/>
    <n v="0"/>
  </r>
  <r>
    <s v="112"/>
    <x v="86"/>
    <x v="0"/>
    <s v="015"/>
    <s v="Z1B8050356"/>
    <s v="1378"/>
    <s v="FC"/>
    <s v="00084037-00084063"/>
    <s v=""/>
    <s v=""/>
    <s v=""/>
    <s v=""/>
    <n v="0"/>
    <s v=""/>
    <s v="VENTAS NO CONTRIBUYENTES"/>
    <s v=""/>
    <n v="66076076.972200014"/>
    <n v="0"/>
    <n v="56217741.085000008"/>
    <n v="0"/>
    <s v="-"/>
    <n v="0"/>
    <n v="8498565.4199999999"/>
    <s v="-"/>
    <n v="1359770.4672000001"/>
    <n v="0"/>
    <s v="-"/>
    <n v="0"/>
    <n v="0"/>
    <s v="-"/>
    <n v="0"/>
  </r>
  <r>
    <s v="113"/>
    <x v="87"/>
    <x v="0"/>
    <s v="001"/>
    <s v="Z1F0000700"/>
    <s v="1223"/>
    <s v="FC"/>
    <s v="00099311-00099360"/>
    <s v=""/>
    <s v=""/>
    <s v=""/>
    <s v=""/>
    <n v="0"/>
    <s v=""/>
    <s v="VENTAS NO CONTRIBUYENTES"/>
    <s v=""/>
    <n v="47916993.405500002"/>
    <n v="0"/>
    <n v="41942865.125000007"/>
    <n v="0"/>
    <s v="-"/>
    <n v="0"/>
    <n v="5150110.5866"/>
    <s v="16"/>
    <n v="824017.69389999995"/>
    <n v="0"/>
    <s v="-"/>
    <n v="0"/>
    <n v="0"/>
    <s v="-"/>
    <n v="0"/>
  </r>
  <r>
    <s v="250"/>
    <x v="87"/>
    <x v="1"/>
    <s v="001"/>
    <s v="Z1F0017854"/>
    <s v="0136"/>
    <s v="FC"/>
    <s v="00007242-00007249"/>
    <s v=""/>
    <s v=""/>
    <s v=""/>
    <s v=""/>
    <n v="0"/>
    <s v=""/>
    <s v="VENTAS NO CONTRIBUYENTES"/>
    <s v=""/>
    <n v="18206556.637600001"/>
    <n v="0"/>
    <n v="11376114.880000003"/>
    <n v="0"/>
    <s v="-"/>
    <n v="0"/>
    <n v="5888311.8600000003"/>
    <s v="16"/>
    <n v="942129.89760000003"/>
    <n v="0"/>
    <s v="-"/>
    <n v="0"/>
    <n v="0"/>
    <s v="-"/>
    <n v="0"/>
  </r>
  <r>
    <s v="251"/>
    <x v="87"/>
    <x v="1"/>
    <s v="001"/>
    <s v="Z1F0017854"/>
    <s v="0136"/>
    <s v="FC"/>
    <s v="00007250"/>
    <s v=""/>
    <s v=""/>
    <s v=""/>
    <s v=""/>
    <n v="0"/>
    <s v=""/>
    <s v="FRANCISCO DORTA A SUCESORES"/>
    <s v="J000752583"/>
    <n v="5291600"/>
    <n v="0"/>
    <n v="5291600"/>
    <n v="0"/>
    <s v="-"/>
    <n v="0"/>
    <n v="0"/>
    <s v="-"/>
    <n v="0"/>
    <n v="0"/>
    <s v="-"/>
    <n v="0"/>
    <n v="0"/>
    <s v="-"/>
    <n v="0"/>
  </r>
  <r>
    <s v="252"/>
    <x v="87"/>
    <x v="1"/>
    <s v="001"/>
    <s v="Z1F0017854"/>
    <s v="0136"/>
    <s v="FC"/>
    <s v="00007251-00007255"/>
    <s v=""/>
    <s v=""/>
    <s v=""/>
    <s v=""/>
    <n v="0"/>
    <s v=""/>
    <s v="VENTAS NO CONTRIBUYENTES"/>
    <s v=""/>
    <n v="9717747.9267999995"/>
    <n v="0"/>
    <n v="8984517.75"/>
    <n v="0"/>
    <s v="-"/>
    <n v="0"/>
    <n v="632094.98"/>
    <s v="16"/>
    <n v="101135.19680000001"/>
    <n v="0"/>
    <s v="-"/>
    <n v="0"/>
    <n v="0"/>
    <s v="-"/>
    <n v="0"/>
  </r>
  <r>
    <s v="253"/>
    <x v="87"/>
    <x v="1"/>
    <s v="001"/>
    <s v="Z1F0017854"/>
    <s v="0136"/>
    <s v="FC"/>
    <s v="00007256"/>
    <s v=""/>
    <s v=""/>
    <s v=""/>
    <s v=""/>
    <n v="0"/>
    <s v=""/>
    <s v="GUIFEL CAFE"/>
    <s v="J406087882"/>
    <n v="2104758.1771999998"/>
    <n v="0"/>
    <n v="1900000"/>
    <n v="176515.67"/>
    <s v="16"/>
    <n v="28242.5072"/>
    <n v="0"/>
    <s v="-"/>
    <n v="0"/>
    <n v="0"/>
    <s v="-"/>
    <n v="0"/>
    <n v="0"/>
    <s v="-"/>
    <n v="0"/>
  </r>
  <r>
    <s v="254"/>
    <x v="87"/>
    <x v="1"/>
    <s v="001"/>
    <s v="Z1F0017854"/>
    <s v="0136"/>
    <s v="FC"/>
    <s v="00007257-00007353"/>
    <s v=""/>
    <s v=""/>
    <s v=""/>
    <s v=""/>
    <n v="0"/>
    <s v=""/>
    <s v="VENTAS NO CONTRIBUYENTES"/>
    <s v=""/>
    <n v="133796841.09015003"/>
    <n v="0"/>
    <n v="89927852.542450026"/>
    <n v="0"/>
    <s v="-"/>
    <n v="0"/>
    <n v="37818093.575599998"/>
    <s v="-"/>
    <n v="6050894.9721000008"/>
    <n v="0"/>
    <s v="-"/>
    <n v="0"/>
    <n v="0"/>
    <s v="-"/>
    <n v="0"/>
  </r>
  <r>
    <s v="114"/>
    <x v="87"/>
    <x v="0"/>
    <s v="002"/>
    <s v="Z1B8050002"/>
    <s v="1557"/>
    <s v="FC"/>
    <s v="00154039-00154096"/>
    <s v=""/>
    <s v=""/>
    <s v=""/>
    <s v=""/>
    <n v="0"/>
    <s v=""/>
    <s v="VENTAS NO CONTRIBUYENTES"/>
    <s v=""/>
    <n v="90338125.106599987"/>
    <n v="0"/>
    <n v="72711480.302599981"/>
    <n v="0"/>
    <s v="-"/>
    <n v="0"/>
    <n v="15195383.4518"/>
    <s v="-"/>
    <n v="2431261.3522000001"/>
    <n v="0"/>
    <s v="-"/>
    <n v="0"/>
    <n v="0"/>
    <s v="-"/>
    <n v="0"/>
  </r>
  <r>
    <s v="115"/>
    <x v="87"/>
    <x v="0"/>
    <s v="002"/>
    <s v="Z1B8050149"/>
    <s v="1485"/>
    <s v="FC"/>
    <s v="00191298-00191330"/>
    <s v=""/>
    <s v=""/>
    <s v=""/>
    <s v=""/>
    <n v="0"/>
    <s v=""/>
    <s v="VENTAS NO CONTRIBUYENTES"/>
    <s v=""/>
    <n v="15257183.060000001"/>
    <n v="0"/>
    <n v="15257183.060000001"/>
    <n v="0"/>
    <s v="-"/>
    <n v="0"/>
    <m/>
    <s v="-"/>
    <m/>
    <n v="0"/>
    <s v="-"/>
    <n v="0"/>
    <n v="0"/>
    <s v="-"/>
    <n v="0"/>
  </r>
  <r>
    <s v="116"/>
    <x v="87"/>
    <x v="2"/>
    <s v="002"/>
    <s v="Z1F0008858"/>
    <s v="0583"/>
    <s v="FC"/>
    <s v="00082400-00082501"/>
    <s v=""/>
    <s v=""/>
    <s v=""/>
    <s v=""/>
    <n v="0"/>
    <s v=""/>
    <s v="VENTAS NO CONTRIBUYENTES"/>
    <s v=""/>
    <n v="41627713.147999994"/>
    <n v="0"/>
    <n v="38213722.890000001"/>
    <n v="0"/>
    <s v="-"/>
    <n v="0"/>
    <n v="2943095.05"/>
    <s v="16"/>
    <n v="470895.20799999998"/>
    <n v="0"/>
    <s v="-"/>
    <n v="0"/>
    <n v="0"/>
    <s v="-"/>
    <n v="0"/>
  </r>
  <r>
    <s v="117"/>
    <x v="87"/>
    <x v="1"/>
    <s v="002"/>
    <s v="Z1F0017966"/>
    <s v="0138"/>
    <s v="FC"/>
    <s v="002002569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118"/>
    <x v="87"/>
    <x v="2"/>
    <s v="003"/>
    <s v="Z1F0002472"/>
    <s v="0149"/>
    <s v="FC"/>
    <s v="00024427-00024539"/>
    <s v=""/>
    <s v=""/>
    <s v=""/>
    <s v=""/>
    <n v="0"/>
    <s v=""/>
    <s v="VENTAS NO CONTRIBUYENTES"/>
    <s v=""/>
    <n v="47158234.840000004"/>
    <n v="0"/>
    <n v="47005000"/>
    <n v="0"/>
    <s v="-"/>
    <n v="0"/>
    <n v="132099"/>
    <s v="16"/>
    <n v="21135.84"/>
    <n v="0"/>
    <s v="-"/>
    <n v="0"/>
    <n v="0"/>
    <s v="-"/>
    <n v="0"/>
  </r>
  <r>
    <s v="119"/>
    <x v="87"/>
    <x v="0"/>
    <s v="003"/>
    <s v="Z1B8051199"/>
    <s v="1644"/>
    <s v="FC"/>
    <s v="00176297-00176366"/>
    <s v=""/>
    <s v=""/>
    <s v=""/>
    <s v=""/>
    <n v="0"/>
    <s v=""/>
    <s v="VENTAS NO CONTRIBUYENTES"/>
    <s v=""/>
    <n v="112469053.01294999"/>
    <n v="0"/>
    <n v="86329962.383699983"/>
    <n v="0"/>
    <s v="-"/>
    <n v="0"/>
    <n v="22533698.818349998"/>
    <s v="16"/>
    <n v="3605391.8109000009"/>
    <n v="0"/>
    <s v="-"/>
    <n v="0"/>
    <n v="0"/>
    <s v="-"/>
    <n v="0"/>
  </r>
  <r>
    <s v="120"/>
    <x v="87"/>
    <x v="2"/>
    <s v="003"/>
    <s v="Z1F0008965"/>
    <s v="0578"/>
    <s v="FC"/>
    <s v="00081168-00081285"/>
    <s v=""/>
    <s v=""/>
    <s v=""/>
    <s v=""/>
    <n v="0"/>
    <s v=""/>
    <s v="VENTAS NO CONTRIBUYENTES"/>
    <s v=""/>
    <n v="48293566.354800008"/>
    <n v="0"/>
    <n v="45043609.110000007"/>
    <n v="0"/>
    <s v="-"/>
    <n v="0"/>
    <n v="2801687.2800000003"/>
    <s v="-"/>
    <n v="448269.96480000002"/>
    <n v="0"/>
    <s v="-"/>
    <n v="0"/>
    <n v="0"/>
    <s v="-"/>
    <n v="0"/>
  </r>
  <r>
    <s v="255"/>
    <x v="87"/>
    <x v="1"/>
    <s v="003"/>
    <s v="Z1F0017848"/>
    <s v="0136"/>
    <s v="FC"/>
    <s v="00005627-00005645"/>
    <s v=""/>
    <s v=""/>
    <s v=""/>
    <s v=""/>
    <n v="0"/>
    <s v=""/>
    <s v="VENTAS NO CONTRIBUYENTES"/>
    <s v=""/>
    <n v="39832070.908899993"/>
    <n v="0"/>
    <n v="28225612.139999993"/>
    <n v="0"/>
    <s v="-"/>
    <n v="0"/>
    <n v="10005567.904200001"/>
    <s v="16"/>
    <n v="1600890.8646999998"/>
    <n v="0"/>
    <s v="-"/>
    <n v="0"/>
    <n v="0"/>
    <s v="-"/>
    <n v="0"/>
  </r>
  <r>
    <s v="256"/>
    <x v="87"/>
    <x v="1"/>
    <s v="003"/>
    <s v="Z1F0017848"/>
    <s v="0136"/>
    <s v="FC"/>
    <s v="00005646"/>
    <s v=""/>
    <s v=""/>
    <s v=""/>
    <s v=""/>
    <n v="0"/>
    <s v=""/>
    <s v="LEON RIVAS Y ASOCIADOS C.A."/>
    <s v="J311038078"/>
    <n v="5479647.3072000006"/>
    <n v="0"/>
    <n v="2606942.7800000003"/>
    <n v="2476469.42"/>
    <s v="16"/>
    <n v="396235.10720000003"/>
    <n v="0"/>
    <s v="-"/>
    <n v="0"/>
    <n v="0"/>
    <s v="-"/>
    <n v="0"/>
    <n v="0"/>
    <s v="-"/>
    <n v="0"/>
  </r>
  <r>
    <s v="257"/>
    <x v="87"/>
    <x v="1"/>
    <s v="003"/>
    <s v="Z1F0017848"/>
    <s v="0136"/>
    <s v="FC"/>
    <s v="00005647-00005667"/>
    <s v=""/>
    <s v=""/>
    <s v=""/>
    <s v=""/>
    <n v="0"/>
    <s v=""/>
    <s v="VENTAS NO CONTRIBUYENTES"/>
    <s v=""/>
    <n v="48358957.580049992"/>
    <n v="0"/>
    <n v="36002375.754999995"/>
    <n v="0"/>
    <s v="-"/>
    <n v="0"/>
    <n v="10652225.711250002"/>
    <s v="-"/>
    <n v="1704356.1138000002"/>
    <n v="0"/>
    <s v="-"/>
    <n v="0"/>
    <n v="0"/>
    <s v="-"/>
    <n v="0"/>
  </r>
  <r>
    <s v="258"/>
    <x v="87"/>
    <x v="1"/>
    <s v="003"/>
    <s v="Z1F0017848"/>
    <s v="0136"/>
    <s v="FC"/>
    <s v="00005668"/>
    <s v=""/>
    <s v=""/>
    <s v=""/>
    <s v=""/>
    <n v="0"/>
    <s v=""/>
    <s v="EL DUO DE LA CARNE"/>
    <s v="J408492636"/>
    <n v="8283860.4699999997"/>
    <n v="0"/>
    <n v="3551930.4699999997"/>
    <n v="4079250"/>
    <s v="16"/>
    <n v="652680"/>
    <n v="0"/>
    <s v="-"/>
    <n v="0"/>
    <n v="0"/>
    <s v="-"/>
    <n v="0"/>
    <n v="0"/>
    <s v="-"/>
    <n v="0"/>
  </r>
  <r>
    <s v="259"/>
    <x v="87"/>
    <x v="1"/>
    <s v="003"/>
    <s v="Z1F0017848"/>
    <s v="0136"/>
    <s v="FC"/>
    <s v="00005669-00005695"/>
    <s v=""/>
    <s v=""/>
    <s v=""/>
    <s v=""/>
    <n v="0"/>
    <s v=""/>
    <s v="VENTAS NO CONTRIBUYENTES"/>
    <s v=""/>
    <n v="46963952.172150008"/>
    <n v="0"/>
    <n v="26241028.920550007"/>
    <n v="0"/>
    <s v="-"/>
    <n v="0"/>
    <n v="17864589.010000002"/>
    <s v="-"/>
    <n v="2858334.2416000003"/>
    <n v="0"/>
    <s v="-"/>
    <n v="0"/>
    <n v="0"/>
    <s v="-"/>
    <n v="0"/>
  </r>
  <r>
    <s v="121"/>
    <x v="87"/>
    <x v="0"/>
    <s v="004"/>
    <s v="Z1B8050937"/>
    <s v="1482"/>
    <s v="FC"/>
    <s v="00146303-00146345"/>
    <s v=""/>
    <s v=""/>
    <s v=""/>
    <s v=""/>
    <n v="0"/>
    <s v=""/>
    <s v="VENTAS NO CONTRIBUYENTES"/>
    <s v=""/>
    <n v="105272288.06899999"/>
    <n v="0"/>
    <n v="84731148.811799988"/>
    <n v="0"/>
    <s v="-"/>
    <n v="0"/>
    <n v="17707878.670000002"/>
    <s v="-"/>
    <n v="2833260.5872"/>
    <n v="0"/>
    <s v="-"/>
    <n v="0"/>
    <n v="0"/>
    <s v="-"/>
    <n v="0"/>
  </r>
  <r>
    <s v="122"/>
    <x v="87"/>
    <x v="1"/>
    <s v="004"/>
    <s v="Z1F0017963"/>
    <s v="0134"/>
    <s v="FC"/>
    <s v="00002546-00002573"/>
    <s v=""/>
    <s v=""/>
    <s v=""/>
    <s v=""/>
    <n v="0"/>
    <s v=""/>
    <s v="VENTAS NO CONTRIBUYENTES"/>
    <s v=""/>
    <n v="56122508.238299996"/>
    <n v="0"/>
    <n v="34018665.747500002"/>
    <n v="0"/>
    <s v="-"/>
    <n v="0"/>
    <n v="19055036.629999999"/>
    <s v="16"/>
    <n v="3048805.8607999999"/>
    <n v="0"/>
    <s v="-"/>
    <n v="0"/>
    <n v="0"/>
    <s v="-"/>
    <n v="0"/>
  </r>
  <r>
    <s v="123"/>
    <x v="87"/>
    <x v="0"/>
    <s v="005"/>
    <s v="Z1B8050363"/>
    <s v="1636"/>
    <s v="FC"/>
    <s v="00156401-00156423"/>
    <s v=""/>
    <s v=""/>
    <s v=""/>
    <s v=""/>
    <n v="0"/>
    <s v=""/>
    <s v="VENTAS NO CONTRIBUYENTES"/>
    <s v=""/>
    <n v="25905788.6424"/>
    <n v="0"/>
    <n v="22792580.6424"/>
    <n v="0"/>
    <s v="-"/>
    <n v="0"/>
    <n v="2683800"/>
    <s v="-"/>
    <n v="429408"/>
    <n v="0"/>
    <s v="-"/>
    <n v="0"/>
    <n v="0"/>
    <s v="-"/>
    <n v="0"/>
  </r>
  <r>
    <s v="124"/>
    <x v="87"/>
    <x v="0"/>
    <s v="005"/>
    <s v="Z1B8050363"/>
    <s v="1636"/>
    <s v="FC"/>
    <s v="00156424"/>
    <s v=""/>
    <s v=""/>
    <s v=""/>
    <s v=""/>
    <n v="0"/>
    <s v=""/>
    <s v="COOPERATIVA ALF, R.L."/>
    <s v="J-29610885-4"/>
    <n v="421484.5"/>
    <n v="0"/>
    <n v="421484.5"/>
    <n v="0"/>
    <s v="-"/>
    <n v="0"/>
    <n v="0"/>
    <s v="-"/>
    <n v="0"/>
    <n v="0"/>
    <s v="-"/>
    <n v="0"/>
    <n v="0"/>
    <s v="-"/>
    <n v="0"/>
  </r>
  <r>
    <s v="125"/>
    <x v="87"/>
    <x v="0"/>
    <s v="005"/>
    <s v="Z1B8050363"/>
    <s v="1636"/>
    <s v="FC"/>
    <s v="00156425-00156463"/>
    <s v=""/>
    <s v=""/>
    <s v=""/>
    <s v=""/>
    <n v="0"/>
    <s v=""/>
    <s v="VENTAS NO CONTRIBUYENTES"/>
    <s v=""/>
    <n v="63796433.296599999"/>
    <n v="0"/>
    <n v="53644461.865000002"/>
    <n v="0"/>
    <s v="-"/>
    <n v="0"/>
    <n v="8751699.5099999998"/>
    <s v="-"/>
    <n v="1400271.9216"/>
    <n v="0"/>
    <s v="-"/>
    <n v="0"/>
    <n v="0"/>
    <s v="-"/>
    <n v="0"/>
  </r>
  <r>
    <s v="126"/>
    <x v="87"/>
    <x v="1"/>
    <s v="005"/>
    <s v="Z1F0017998"/>
    <s v="0130"/>
    <s v="FC"/>
    <s v="005003428"/>
    <m/>
    <m/>
    <m/>
    <m/>
    <n v="0"/>
    <m/>
    <s v="CAJA SIN ACTIVIDAD"/>
    <m/>
    <n v="0"/>
    <n v="0"/>
    <m/>
    <n v="0"/>
    <m/>
    <n v="0"/>
    <m/>
    <m/>
    <m/>
    <n v="0"/>
    <m/>
    <n v="0"/>
    <n v="0"/>
    <m/>
    <n v="0"/>
  </r>
  <r>
    <s v="127"/>
    <x v="87"/>
    <x v="0"/>
    <s v="006"/>
    <s v="Z1B8044815"/>
    <s v="1543"/>
    <s v="FC"/>
    <s v="00136635-00136676"/>
    <s v=""/>
    <s v=""/>
    <s v=""/>
    <s v=""/>
    <n v="0"/>
    <s v=""/>
    <s v="VENTAS NO CONTRIBUYENTES"/>
    <s v=""/>
    <n v="42530930.285200007"/>
    <n v="0"/>
    <n v="37293331.860000007"/>
    <n v="0"/>
    <s v="-"/>
    <n v="0"/>
    <n v="4515171.0561999995"/>
    <s v="-"/>
    <n v="722427.36900000006"/>
    <n v="0"/>
    <s v="-"/>
    <n v="0"/>
    <n v="0"/>
    <s v="-"/>
    <n v="0"/>
  </r>
  <r>
    <s v="128"/>
    <x v="87"/>
    <x v="0"/>
    <s v="006"/>
    <s v="Z1B8044815"/>
    <s v="1543"/>
    <s v="FC"/>
    <s v="00136677"/>
    <s v=""/>
    <s v=""/>
    <s v=""/>
    <s v=""/>
    <n v="0"/>
    <s v=""/>
    <s v="INVERSIONES MD2121 C.A"/>
    <s v="J-40768829-4"/>
    <n v="7206818.1771999998"/>
    <n v="0"/>
    <n v="3296505.54"/>
    <n v="3370959.17"/>
    <s v="16"/>
    <n v="539353.46719999996"/>
    <n v="0"/>
    <s v="-"/>
    <n v="0"/>
    <n v="0"/>
    <s v="-"/>
    <n v="0"/>
    <n v="0"/>
    <s v="-"/>
    <n v="0"/>
  </r>
  <r>
    <s v="129"/>
    <x v="87"/>
    <x v="0"/>
    <s v="006"/>
    <s v="Z1B8044815"/>
    <s v="1543"/>
    <s v="FC"/>
    <s v="00136678-00136700"/>
    <s v=""/>
    <s v=""/>
    <s v=""/>
    <s v=""/>
    <n v="0"/>
    <s v=""/>
    <s v="VENTAS NO CONTRIBUYENTES"/>
    <s v=""/>
    <n v="40413506.092"/>
    <n v="0"/>
    <n v="33728268.310000002"/>
    <n v="0"/>
    <s v="-"/>
    <n v="0"/>
    <n v="5763136.0190000003"/>
    <s v="-"/>
    <n v="922101.76299999992"/>
    <n v="0"/>
    <s v="-"/>
    <n v="0"/>
    <n v="0"/>
    <s v="-"/>
    <n v="0"/>
  </r>
  <r>
    <s v="130"/>
    <x v="87"/>
    <x v="1"/>
    <s v="006"/>
    <s v="Z1F0017787"/>
    <s v="0110"/>
    <s v="FC"/>
    <s v="00000491"/>
    <m/>
    <m/>
    <m/>
    <m/>
    <n v="0"/>
    <m/>
    <s v="CAJA SIN ACTIVIDAD"/>
    <m/>
    <n v="0"/>
    <n v="0"/>
    <n v="0"/>
    <n v="0"/>
    <n v="0"/>
    <n v="0"/>
    <n v="0"/>
    <n v="0"/>
    <n v="0"/>
    <n v="0"/>
    <n v="0"/>
    <n v="0"/>
    <n v="0"/>
    <n v="0"/>
    <n v="0"/>
  </r>
  <r>
    <s v="131"/>
    <x v="87"/>
    <x v="0"/>
    <s v="007"/>
    <s v="Z1B8050013"/>
    <s v="1601"/>
    <s v="FC"/>
    <s v="00163742"/>
    <m/>
    <m/>
    <m/>
    <m/>
    <m/>
    <m/>
    <m/>
    <m/>
    <n v="0"/>
    <m/>
    <n v="0"/>
    <n v="0"/>
    <m/>
    <m/>
    <m/>
    <m/>
    <m/>
    <m/>
    <m/>
    <m/>
    <m/>
    <m/>
    <m/>
  </r>
  <r>
    <s v="132"/>
    <x v="87"/>
    <x v="0"/>
    <s v="007"/>
    <s v="Z1B8050013"/>
    <s v="1600"/>
    <s v="FC"/>
    <s v="00163710-00163742"/>
    <s v=""/>
    <s v=""/>
    <s v=""/>
    <s v=""/>
    <n v="0"/>
    <s v=""/>
    <s v="VENTAS NO CONTRIBUYENTES"/>
    <s v=""/>
    <n v="140010205.36159995"/>
    <n v="0"/>
    <n v="73235964.335499942"/>
    <n v="0"/>
    <s v="-"/>
    <n v="0"/>
    <n v="57564000.884599999"/>
    <s v="16"/>
    <n v="9210240.1414999999"/>
    <n v="0"/>
    <s v="-"/>
    <n v="0"/>
    <n v="0"/>
    <s v="-"/>
    <n v="0"/>
  </r>
  <r>
    <s v="133"/>
    <x v="87"/>
    <x v="0"/>
    <s v="008"/>
    <s v="Z1B8050003"/>
    <s v="1557"/>
    <s v="FC"/>
    <s v="00163512-00163584"/>
    <s v=""/>
    <s v=""/>
    <s v=""/>
    <s v=""/>
    <n v="0"/>
    <s v=""/>
    <s v="VENTAS NO CONTRIBUYENTES"/>
    <s v=""/>
    <n v="91487544.558199987"/>
    <n v="0"/>
    <n v="72988454.295299992"/>
    <n v="0"/>
    <s v="-"/>
    <n v="0"/>
    <n v="15947491.605999997"/>
    <s v="-"/>
    <n v="2551598.6568999998"/>
    <n v="0"/>
    <s v="-"/>
    <n v="0"/>
    <n v="0"/>
    <s v="-"/>
    <n v="0"/>
  </r>
  <r>
    <s v="134"/>
    <x v="87"/>
    <x v="0"/>
    <s v="009"/>
    <s v="Z1B8014458"/>
    <s v="1554"/>
    <s v="FC"/>
    <s v="00169415-00169417"/>
    <s v=""/>
    <s v=""/>
    <s v=""/>
    <s v=""/>
    <n v="0"/>
    <s v=""/>
    <s v="VENTAS NO CONTRIBUYENTES"/>
    <s v=""/>
    <n v="377244.12"/>
    <n v="0"/>
    <n v="377244.12"/>
    <n v="0"/>
    <s v="-"/>
    <n v="0"/>
    <n v="0"/>
    <s v="-"/>
    <n v="0"/>
    <n v="0"/>
    <s v="-"/>
    <n v="0"/>
    <n v="0"/>
    <s v="-"/>
    <n v="0"/>
  </r>
  <r>
    <s v="135"/>
    <x v="87"/>
    <x v="0"/>
    <s v="009"/>
    <s v="Z1B8014458"/>
    <s v="1554"/>
    <s v="FC"/>
    <s v="00169418"/>
    <s v=""/>
    <s v=""/>
    <s v=""/>
    <s v=""/>
    <n v="0"/>
    <s v=""/>
    <s v="OHSISALUD C.A"/>
    <s v="J-41151440-3"/>
    <n v="1177522.2"/>
    <n v="0"/>
    <n v="1177522.2"/>
    <n v="0"/>
    <s v="-"/>
    <n v="0"/>
    <n v="0"/>
    <s v="-"/>
    <n v="0"/>
    <n v="0"/>
    <s v="-"/>
    <n v="0"/>
    <n v="0"/>
    <s v="-"/>
    <n v="0"/>
  </r>
  <r>
    <s v="136"/>
    <x v="87"/>
    <x v="0"/>
    <s v="009"/>
    <s v="Z1B8014458"/>
    <s v="1554"/>
    <s v="FC"/>
    <s v="00169419"/>
    <s v=""/>
    <s v=""/>
    <s v=""/>
    <s v=""/>
    <n v="0"/>
    <s v=""/>
    <s v="OSCAR CAIROS"/>
    <s v="V16922062"/>
    <n v="20000"/>
    <n v="0"/>
    <n v="20000"/>
    <n v="0"/>
    <s v="-"/>
    <n v="0"/>
    <n v="0"/>
    <s v="-"/>
    <n v="0"/>
    <n v="0"/>
    <s v="-"/>
    <n v="0"/>
    <n v="0"/>
    <s v="-"/>
    <n v="0"/>
  </r>
  <r>
    <s v="137"/>
    <x v="87"/>
    <x v="0"/>
    <s v="009"/>
    <s v="Z1B8014458"/>
    <s v="1554"/>
    <s v="FC"/>
    <s v="00169420"/>
    <s v=""/>
    <s v=""/>
    <s v=""/>
    <s v=""/>
    <n v="0"/>
    <s v=""/>
    <s v="OHSISALUD C.A"/>
    <s v="J-41151440-3"/>
    <n v="209496"/>
    <n v="0"/>
    <n v="0"/>
    <n v="180600"/>
    <s v="16"/>
    <n v="28896"/>
    <n v="0"/>
    <s v="-"/>
    <n v="0"/>
    <n v="0"/>
    <s v="-"/>
    <n v="0"/>
    <n v="0"/>
    <s v="-"/>
    <n v="0"/>
  </r>
  <r>
    <s v="138"/>
    <x v="87"/>
    <x v="0"/>
    <s v="009"/>
    <s v="Z1B8014458"/>
    <s v="1554"/>
    <s v="FC"/>
    <s v="00169421-00169433"/>
    <s v=""/>
    <s v=""/>
    <s v=""/>
    <s v=""/>
    <n v="0"/>
    <s v=""/>
    <s v="VENTAS NO CONTRIBUYENTES"/>
    <s v=""/>
    <n v="23041315.151000001"/>
    <n v="0"/>
    <n v="19266988.814999998"/>
    <n v="0"/>
    <s v="-"/>
    <n v="0"/>
    <n v="3253729.5999999996"/>
    <s v="-"/>
    <n v="520596.73600000003"/>
    <n v="0"/>
    <s v="-"/>
    <n v="0"/>
    <n v="0"/>
    <s v="-"/>
    <n v="0"/>
  </r>
  <r>
    <s v="139"/>
    <x v="87"/>
    <x v="0"/>
    <s v="010"/>
    <s v="Z1F0000341"/>
    <s v="1075"/>
    <s v="FC"/>
    <s v="00068858-00068893"/>
    <s v=""/>
    <s v=""/>
    <s v=""/>
    <s v=""/>
    <n v="0"/>
    <s v=""/>
    <s v="VENTAS NO CONTRIBUYENTES"/>
    <s v=""/>
    <n v="50533973.552300006"/>
    <n v="0"/>
    <n v="36395475.045400001"/>
    <n v="0"/>
    <s v="-"/>
    <n v="0"/>
    <n v="12188360.7818"/>
    <s v="16"/>
    <n v="1950137.7250999999"/>
    <n v="0"/>
    <s v="-"/>
    <n v="0"/>
    <n v="0"/>
    <s v="-"/>
    <n v="0"/>
  </r>
  <r>
    <s v="140"/>
    <x v="87"/>
    <x v="0"/>
    <s v="010"/>
    <s v="Z1F0000341"/>
    <s v="1075"/>
    <s v="FC"/>
    <s v="00068894"/>
    <s v=""/>
    <s v=""/>
    <s v=""/>
    <s v=""/>
    <n v="0"/>
    <s v=""/>
    <s v="SNG EVENTS 84 C.A"/>
    <s v="J-41192935-2"/>
    <n v="9791536.5399999991"/>
    <n v="0"/>
    <n v="2483500"/>
    <n v="6300031.5"/>
    <s v="16"/>
    <n v="1008005.04"/>
    <n v="0"/>
    <s v="-"/>
    <n v="0"/>
    <n v="0"/>
    <s v="-"/>
    <n v="0"/>
    <n v="0"/>
    <s v="-"/>
    <n v="0"/>
  </r>
  <r>
    <s v="141"/>
    <x v="87"/>
    <x v="0"/>
    <s v="010"/>
    <s v="Z1F0000341"/>
    <s v="1075"/>
    <s v="FC"/>
    <s v="00068895"/>
    <s v=""/>
    <s v=""/>
    <s v=""/>
    <s v=""/>
    <n v="0"/>
    <s v=""/>
    <s v="SNG EVENTS 84 C.A"/>
    <s v="J-41192935-2"/>
    <n v="6306250.7571999999"/>
    <n v="0"/>
    <n v="2077800"/>
    <n v="3645216.17"/>
    <s v="16"/>
    <n v="583234.58719999995"/>
    <n v="0"/>
    <s v="-"/>
    <n v="0"/>
    <n v="0"/>
    <s v="-"/>
    <n v="0"/>
    <n v="0"/>
    <s v="-"/>
    <n v="0"/>
  </r>
  <r>
    <s v="142"/>
    <x v="87"/>
    <x v="0"/>
    <s v="010"/>
    <s v="Z1F0000341"/>
    <s v="1075"/>
    <s v="FC"/>
    <s v="00068896"/>
    <s v=""/>
    <s v=""/>
    <s v=""/>
    <s v=""/>
    <n v="0"/>
    <s v=""/>
    <s v="SNG EVENTS 84 C.A"/>
    <s v="J-41192935-2"/>
    <n v="50000"/>
    <n v="0"/>
    <n v="50000"/>
    <n v="0"/>
    <s v="-"/>
    <n v="0"/>
    <n v="0"/>
    <s v="-"/>
    <n v="0"/>
    <n v="0"/>
    <s v="-"/>
    <n v="0"/>
    <n v="0"/>
    <s v="-"/>
    <n v="0"/>
  </r>
  <r>
    <s v="143"/>
    <x v="87"/>
    <x v="0"/>
    <s v="011"/>
    <s v="Z1F0004616"/>
    <s v="0457"/>
    <s v="FC"/>
    <s v="00066061-00066111"/>
    <s v=""/>
    <s v=""/>
    <s v=""/>
    <s v=""/>
    <n v="0"/>
    <s v=""/>
    <s v="VENTAS NO CONTRIBUYENTES"/>
    <s v=""/>
    <n v="20384405.014999997"/>
    <n v="0"/>
    <n v="19380773.014999997"/>
    <n v="0"/>
    <s v="-"/>
    <n v="0"/>
    <n v="865200"/>
    <s v="-"/>
    <n v="138432"/>
    <n v="0"/>
    <s v="-"/>
    <n v="0"/>
    <n v="0"/>
    <s v="-"/>
    <n v="0"/>
  </r>
  <r>
    <s v="2"/>
    <x v="87"/>
    <x v="0"/>
    <s v="012"/>
    <s v="Z1B8038506"/>
    <s v="1402"/>
    <s v="FC"/>
    <s v="00070080"/>
    <m/>
    <m/>
    <m/>
    <m/>
    <n v="0"/>
    <m/>
    <s v="CAJA SIN ACTIVIDAD"/>
    <m/>
    <n v="0"/>
    <n v="0"/>
    <m/>
    <m/>
    <m/>
    <m/>
    <m/>
    <m/>
    <m/>
    <m/>
    <m/>
    <m/>
    <m/>
    <m/>
    <m/>
  </r>
  <r>
    <s v="144"/>
    <x v="87"/>
    <x v="0"/>
    <s v="014"/>
    <s v="Z1F0000338"/>
    <s v="1246"/>
    <s v="FC"/>
    <s v="00048221-00048222"/>
    <s v=""/>
    <s v=""/>
    <s v=""/>
    <s v=""/>
    <n v="0"/>
    <s v=""/>
    <s v="VENTAS NO CONTRIBUYENTES"/>
    <s v=""/>
    <n v="4453174"/>
    <n v="0"/>
    <n v="2299750"/>
    <n v="0"/>
    <s v="-"/>
    <n v="0"/>
    <n v="1856400"/>
    <s v="-"/>
    <n v="297024"/>
    <n v="0"/>
    <s v="-"/>
    <n v="0"/>
    <n v="0"/>
    <s v="-"/>
    <n v="0"/>
  </r>
  <r>
    <s v="260"/>
    <x v="87"/>
    <x v="0"/>
    <s v="014"/>
    <s v="Z1B8050578"/>
    <s v="1366"/>
    <s v="FC"/>
    <s v="00131121-00131181"/>
    <s v=""/>
    <s v=""/>
    <s v=""/>
    <s v=""/>
    <n v="0"/>
    <s v=""/>
    <s v="VENTAS NO CONTRIBUYENTES"/>
    <s v=""/>
    <n v="29005300.760599997"/>
    <n v="0"/>
    <n v="26674445.584999997"/>
    <n v="0"/>
    <s v="-"/>
    <n v="0"/>
    <n v="2009357.9100000001"/>
    <s v="-"/>
    <n v="321497.26560000004"/>
    <n v="0"/>
    <s v="-"/>
    <n v="0"/>
    <n v="0"/>
    <s v="-"/>
    <n v="0"/>
  </r>
  <r>
    <s v="145"/>
    <x v="87"/>
    <x v="0"/>
    <s v="015"/>
    <s v="Z1B8050356"/>
    <s v="1379"/>
    <s v="FC"/>
    <s v="00084064-00084068"/>
    <s v=""/>
    <s v=""/>
    <s v=""/>
    <s v=""/>
    <n v="0"/>
    <s v=""/>
    <s v="VENTAS NO CONTRIBUYENTES"/>
    <s v=""/>
    <n v="8768021.5150000006"/>
    <n v="0"/>
    <n v="8301771.1150000002"/>
    <n v="0"/>
    <s v="-"/>
    <n v="0"/>
    <n v="401940"/>
    <s v="-"/>
    <n v="64310.400000000001"/>
    <n v="0"/>
    <s v="-"/>
    <n v="0"/>
    <n v="0"/>
    <s v="-"/>
    <n v="0"/>
  </r>
  <r>
    <s v="146"/>
    <x v="88"/>
    <x v="0"/>
    <s v="001"/>
    <s v="Z1F0000700"/>
    <s v="1224"/>
    <s v="FC"/>
    <s v="00099361-00099447"/>
    <s v=""/>
    <s v=""/>
    <s v=""/>
    <s v=""/>
    <n v="0"/>
    <s v=""/>
    <s v="VENTAS NO CONTRIBUYENTES"/>
    <s v=""/>
    <n v="165265115.22799996"/>
    <n v="0"/>
    <n v="122189615.60399994"/>
    <n v="0"/>
    <s v="-"/>
    <n v="0"/>
    <n v="37134051.399999999"/>
    <s v="-"/>
    <n v="5941448.2239999995"/>
    <n v="0"/>
    <s v="-"/>
    <n v="0"/>
    <n v="0"/>
    <s v="-"/>
    <n v="0"/>
  </r>
  <r>
    <s v="147"/>
    <x v="88"/>
    <x v="0"/>
    <s v="001"/>
    <s v="Z1F0000700"/>
    <s v="1224"/>
    <s v="NC"/>
    <s v=""/>
    <s v="00000201"/>
    <s v=""/>
    <s v="00156522"/>
    <s v="3/7/2020"/>
    <n v="1582150"/>
    <s v="VEN"/>
    <s v="ANTONIO YAJURE"/>
    <s v="V7324196"/>
    <n v="-592200"/>
    <n v="0"/>
    <n v="-592200"/>
    <n v="0"/>
    <s v="-"/>
    <n v="0"/>
    <n v="0"/>
    <s v="-"/>
    <n v="0"/>
    <n v="0"/>
    <s v="-"/>
    <n v="0"/>
    <n v="0"/>
    <s v="-"/>
    <n v="0"/>
  </r>
  <r>
    <s v="269"/>
    <x v="88"/>
    <x v="1"/>
    <s v="001"/>
    <s v="Z1F0017854"/>
    <s v="0137"/>
    <s v="FC"/>
    <s v="00007354-00007374"/>
    <s v=""/>
    <s v=""/>
    <s v=""/>
    <s v=""/>
    <n v="0"/>
    <s v=""/>
    <s v="VENTAS NO CONTRIBUYENTES"/>
    <s v=""/>
    <n v="31402505.700100005"/>
    <n v="0"/>
    <n v="21265896.322500002"/>
    <n v="0"/>
    <s v="-"/>
    <n v="0"/>
    <n v="8738456.3600000013"/>
    <s v="16"/>
    <n v="1398153.0176000004"/>
    <n v="0"/>
    <s v="-"/>
    <n v="0"/>
    <n v="0"/>
    <s v="-"/>
    <n v="0"/>
  </r>
  <r>
    <s v="270"/>
    <x v="88"/>
    <x v="1"/>
    <s v="001"/>
    <s v="Z1F0017854"/>
    <s v="0137"/>
    <s v="FC"/>
    <s v="00007375-00007432"/>
    <s v=""/>
    <s v=""/>
    <s v=""/>
    <s v=""/>
    <n v="0"/>
    <s v=""/>
    <s v="VENTAS NO CONTRIBUYENTES"/>
    <s v=""/>
    <n v="94858345.374799982"/>
    <n v="0"/>
    <n v="64115583.37999998"/>
    <n v="0"/>
    <s v="-"/>
    <n v="0"/>
    <n v="26502381.030000001"/>
    <s v="-"/>
    <n v="4240380.9648000002"/>
    <n v="0"/>
    <s v="-"/>
    <n v="0"/>
    <n v="0"/>
    <s v="-"/>
    <n v="0"/>
  </r>
  <r>
    <s v="271"/>
    <x v="88"/>
    <x v="1"/>
    <s v="001"/>
    <s v="Z1F0017854"/>
    <s v="0137"/>
    <s v="FC"/>
    <s v="001007373"/>
    <s v=""/>
    <s v=""/>
    <s v=""/>
    <s v=""/>
    <n v="0"/>
    <s v=""/>
    <s v="HENRY YOVERA"/>
    <s v="V9995682"/>
    <n v="42000"/>
    <n v="0"/>
    <n v="42000"/>
    <n v="0"/>
    <s v="-"/>
    <n v="0"/>
    <n v="0"/>
    <s v="-"/>
    <n v="0"/>
    <n v="0"/>
    <s v="-"/>
    <n v="0"/>
    <n v="0"/>
    <s v="-"/>
    <n v="0"/>
  </r>
  <r>
    <s v="272"/>
    <x v="88"/>
    <x v="1"/>
    <s v="001"/>
    <s v="Z1F0017854"/>
    <s v="0137"/>
    <s v="NC"/>
    <s v=""/>
    <s v="00000022"/>
    <s v=""/>
    <s v="00007406"/>
    <s v="3/7/2020"/>
    <n v="5702536.1200000001"/>
    <s v="VEN"/>
    <s v="SERGIO MARCANO"/>
    <s v="V4349642"/>
    <n v="-464730"/>
    <n v="0"/>
    <n v="-464730"/>
    <n v="0"/>
    <s v="-"/>
    <n v="0"/>
    <n v="0"/>
    <s v="-"/>
    <n v="0"/>
    <n v="0"/>
    <s v="-"/>
    <n v="0"/>
    <n v="0"/>
    <s v="-"/>
    <n v="0"/>
  </r>
  <r>
    <s v="148"/>
    <x v="88"/>
    <x v="0"/>
    <s v="002"/>
    <s v="Z1B8050002"/>
    <s v="1558"/>
    <s v="FC"/>
    <s v="00154097-00154138"/>
    <s v=""/>
    <s v=""/>
    <s v=""/>
    <s v=""/>
    <n v="0"/>
    <s v=""/>
    <s v="VENTAS NO CONTRIBUYENTES"/>
    <s v=""/>
    <n v="90573025.948399991"/>
    <n v="0"/>
    <n v="66314953.420000002"/>
    <n v="0"/>
    <s v="-"/>
    <n v="0"/>
    <n v="20912131.489999998"/>
    <s v="-"/>
    <n v="3345941.0384"/>
    <n v="0"/>
    <s v="-"/>
    <n v="0"/>
    <n v="0"/>
    <s v="-"/>
    <n v="0"/>
  </r>
  <r>
    <s v="149"/>
    <x v="88"/>
    <x v="0"/>
    <s v="002"/>
    <s v="Z1B8050149"/>
    <s v="1486"/>
    <s v="FC"/>
    <s v="00191331-00191393"/>
    <s v=""/>
    <s v=""/>
    <s v=""/>
    <s v=""/>
    <n v="0"/>
    <s v=""/>
    <s v="VENTAS NO CONTRIBUYENTES"/>
    <s v=""/>
    <n v="34691260.140000001"/>
    <n v="0"/>
    <n v="34691260.140000001"/>
    <n v="0"/>
    <s v="-"/>
    <n v="0"/>
    <m/>
    <s v="-"/>
    <m/>
    <n v="0"/>
    <s v="-"/>
    <n v="0"/>
    <n v="0"/>
    <s v="-"/>
    <n v="0"/>
  </r>
  <r>
    <s v="150"/>
    <x v="88"/>
    <x v="2"/>
    <s v="002"/>
    <s v="Z1F0008858"/>
    <s v="0584"/>
    <s v="FC"/>
    <s v="00082502-00082590"/>
    <s v=""/>
    <s v=""/>
    <s v=""/>
    <s v=""/>
    <n v="0"/>
    <s v=""/>
    <s v="VENTAS NO CONTRIBUYENTES"/>
    <s v=""/>
    <n v="35031030.155000001"/>
    <n v="0"/>
    <n v="32465922.155000001"/>
    <n v="0"/>
    <s v="-"/>
    <n v="0"/>
    <n v="2211300"/>
    <s v="-"/>
    <n v="353808"/>
    <n v="0"/>
    <s v="-"/>
    <n v="0"/>
    <n v="0"/>
    <s v="-"/>
    <n v="0"/>
  </r>
  <r>
    <s v="151"/>
    <x v="88"/>
    <x v="1"/>
    <s v="002"/>
    <s v="Z1F0017966"/>
    <s v="0139"/>
    <s v="FC"/>
    <s v="00002570-00002578"/>
    <s v=""/>
    <s v=""/>
    <s v=""/>
    <s v=""/>
    <n v="0"/>
    <s v=""/>
    <s v="VENTAS NO CONTRIBUYENTES"/>
    <s v=""/>
    <n v="34547735.347900003"/>
    <n v="0"/>
    <n v="18776280.877500005"/>
    <n v="0"/>
    <s v="-"/>
    <n v="0"/>
    <n v="13596081.439999999"/>
    <s v="16"/>
    <n v="2175373.0304"/>
    <n v="0"/>
    <s v="-"/>
    <n v="0"/>
    <n v="0"/>
    <s v="-"/>
    <n v="0"/>
  </r>
  <r>
    <s v="152"/>
    <x v="88"/>
    <x v="2"/>
    <s v="003"/>
    <s v="Z1F0002472"/>
    <s v="0150"/>
    <s v="FC"/>
    <s v="00024540-00024750"/>
    <m/>
    <m/>
    <m/>
    <m/>
    <n v="0"/>
    <m/>
    <s v="VENTAS NO CONTRIBUYENTES"/>
    <m/>
    <n v="89885120"/>
    <n v="0"/>
    <n v="89836400"/>
    <n v="0"/>
    <m/>
    <n v="0"/>
    <n v="42000"/>
    <m/>
    <n v="6720"/>
    <n v="0"/>
    <m/>
    <n v="0"/>
    <n v="0"/>
    <m/>
    <n v="0"/>
  </r>
  <r>
    <s v="153"/>
    <x v="88"/>
    <x v="0"/>
    <s v="003"/>
    <s v="Z1B8051199"/>
    <s v="1645"/>
    <s v="FC"/>
    <s v="00176367-00176427"/>
    <s v=""/>
    <s v=""/>
    <s v=""/>
    <s v=""/>
    <n v="0"/>
    <s v=""/>
    <s v="VENTAS NO CONTRIBUYENTES"/>
    <s v=""/>
    <n v="70189847.680600002"/>
    <n v="0"/>
    <n v="57958049.434999995"/>
    <n v="0"/>
    <s v="-"/>
    <n v="0"/>
    <n v="10544653.660000002"/>
    <s v="16"/>
    <n v="1687144.5855999999"/>
    <n v="0"/>
    <s v="-"/>
    <n v="0"/>
    <n v="0"/>
    <s v="-"/>
    <n v="0"/>
  </r>
  <r>
    <s v="154"/>
    <x v="88"/>
    <x v="2"/>
    <s v="003"/>
    <s v="Z1F0008965"/>
    <s v="0579"/>
    <s v="FC"/>
    <s v="00081286-00081357"/>
    <s v=""/>
    <s v=""/>
    <s v=""/>
    <s v=""/>
    <n v="0"/>
    <s v=""/>
    <s v="VENTAS NO CONTRIBUYENTES"/>
    <s v=""/>
    <n v="38195562.316999994"/>
    <n v="0"/>
    <n v="33245447.104999993"/>
    <n v="0"/>
    <s v="-"/>
    <n v="0"/>
    <n v="4267340.7"/>
    <s v="-"/>
    <n v="682774.51199999999"/>
    <n v="0"/>
    <s v="-"/>
    <n v="0"/>
    <n v="0"/>
    <s v="-"/>
    <n v="0"/>
  </r>
  <r>
    <s v="273"/>
    <x v="88"/>
    <x v="1"/>
    <s v="003"/>
    <s v="Z1F0017848"/>
    <s v="0137"/>
    <s v="FC"/>
    <s v="00005696-00005697"/>
    <s v=""/>
    <s v=""/>
    <s v=""/>
    <s v=""/>
    <n v="0"/>
    <s v=""/>
    <s v="VENTAS NO CONTRIBUYENTES"/>
    <s v=""/>
    <n v="2371111.9960000003"/>
    <n v="0"/>
    <n v="305450"/>
    <n v="0"/>
    <s v="-"/>
    <n v="0"/>
    <n v="1780743.1"/>
    <s v="16"/>
    <n v="284918.89600000001"/>
    <n v="0"/>
    <s v="-"/>
    <n v="0"/>
    <n v="0"/>
    <s v="-"/>
    <n v="0"/>
  </r>
  <r>
    <s v="155"/>
    <x v="88"/>
    <x v="0"/>
    <s v="004"/>
    <s v="Z1B8050937"/>
    <s v="1483"/>
    <s v="FC"/>
    <s v="00146346-00146401"/>
    <s v=""/>
    <s v=""/>
    <s v=""/>
    <s v=""/>
    <n v="0"/>
    <s v=""/>
    <s v="VENTAS NO CONTRIBUYENTES"/>
    <s v=""/>
    <n v="108874410.63500001"/>
    <n v="0"/>
    <n v="86004104.094999999"/>
    <n v="0"/>
    <s v="-"/>
    <n v="0"/>
    <n v="19715781.5"/>
    <s v="16"/>
    <n v="3154525.0399999996"/>
    <n v="0"/>
    <s v="-"/>
    <n v="0"/>
    <n v="0"/>
    <s v="-"/>
    <n v="0"/>
  </r>
  <r>
    <s v="156"/>
    <x v="88"/>
    <x v="1"/>
    <s v="004"/>
    <s v="Z1F0017963"/>
    <s v="0135"/>
    <s v="FC"/>
    <s v="00002574-00002626"/>
    <s v=""/>
    <s v=""/>
    <s v=""/>
    <s v=""/>
    <n v="0"/>
    <s v=""/>
    <s v="VENTAS NO CONTRIBUYENTES"/>
    <s v=""/>
    <n v="110019997.86029997"/>
    <n v="0"/>
    <n v="70600219.757499993"/>
    <n v="0"/>
    <s v="-"/>
    <n v="0"/>
    <n v="33982567.329999991"/>
    <s v="16"/>
    <n v="5437210.7728000004"/>
    <n v="0"/>
    <s v="-"/>
    <n v="0"/>
    <n v="0"/>
    <s v="-"/>
    <n v="0"/>
  </r>
  <r>
    <s v="157"/>
    <x v="88"/>
    <x v="0"/>
    <s v="005"/>
    <s v="Z1B8050363"/>
    <s v="1637"/>
    <s v="FC"/>
    <s v="00156464-00156522"/>
    <s v=""/>
    <s v=""/>
    <s v=""/>
    <s v=""/>
    <n v="0"/>
    <s v=""/>
    <s v="VENTAS NO CONTRIBUYENTES"/>
    <s v=""/>
    <n v="98782295.901000008"/>
    <n v="0"/>
    <n v="79378232.584600016"/>
    <n v="0"/>
    <s v="-"/>
    <n v="0"/>
    <n v="16727640.789999997"/>
    <s v="-"/>
    <n v="2676422.5263999999"/>
    <n v="0"/>
    <s v="-"/>
    <n v="0"/>
    <n v="0"/>
    <s v="-"/>
    <n v="0"/>
  </r>
  <r>
    <s v="158"/>
    <x v="88"/>
    <x v="1"/>
    <s v="005"/>
    <s v="Z1F0017998"/>
    <s v="0131"/>
    <s v="FC"/>
    <s v="00003447-00003449"/>
    <s v=""/>
    <s v=""/>
    <s v=""/>
    <s v=""/>
    <n v="0"/>
    <s v=""/>
    <s v="VENTAS NO CONTRIBUYENTES"/>
    <s v=""/>
    <n v="999318.44920000003"/>
    <n v="0"/>
    <n v="430414"/>
    <n v="0"/>
    <s v="-"/>
    <n v="0"/>
    <n v="490434.87"/>
    <s v="16"/>
    <n v="78469.579199999993"/>
    <n v="0"/>
    <s v="-"/>
    <n v="0"/>
    <n v="0"/>
    <s v="-"/>
    <n v="0"/>
  </r>
  <r>
    <s v="159"/>
    <x v="88"/>
    <x v="1"/>
    <s v="005"/>
    <s v="Z1F0017998"/>
    <s v="0131"/>
    <s v="FC"/>
    <s v="00003450"/>
    <s v=""/>
    <s v=""/>
    <s v=""/>
    <s v=""/>
    <n v="0"/>
    <s v=""/>
    <s v="PRAGA ALIMENTOS C.A"/>
    <s v="J405959843"/>
    <n v="15960000"/>
    <n v="0"/>
    <n v="15960000"/>
    <n v="0"/>
    <s v="-"/>
    <n v="0"/>
    <n v="0"/>
    <s v="-"/>
    <n v="0"/>
    <n v="0"/>
    <s v="-"/>
    <n v="0"/>
    <n v="0"/>
    <s v="-"/>
    <n v="0"/>
  </r>
  <r>
    <s v="160"/>
    <x v="88"/>
    <x v="1"/>
    <s v="005"/>
    <s v="Z1F0017998"/>
    <s v="0131"/>
    <s v="FC"/>
    <s v="00003451-00003471"/>
    <s v=""/>
    <s v=""/>
    <s v=""/>
    <s v=""/>
    <n v="0"/>
    <s v=""/>
    <s v="VENTAS NO CONTRIBUYENTES"/>
    <s v=""/>
    <n v="29400427.169600002"/>
    <n v="0"/>
    <n v="25372735.710000005"/>
    <n v="0"/>
    <s v="-"/>
    <n v="0"/>
    <n v="3472147.81"/>
    <s v="-"/>
    <n v="555543.6496"/>
    <n v="0"/>
    <s v="-"/>
    <n v="0"/>
    <n v="0"/>
    <s v="-"/>
    <n v="0"/>
  </r>
  <r>
    <s v="161"/>
    <x v="88"/>
    <x v="1"/>
    <s v="005"/>
    <s v="Z1F0017998"/>
    <s v="0131"/>
    <s v="FC"/>
    <s v="00003472"/>
    <s v=""/>
    <s v=""/>
    <s v=""/>
    <s v=""/>
    <n v="0"/>
    <s v=""/>
    <s v="BINARIO C.A"/>
    <s v="J409427820"/>
    <n v="5642321.1619999995"/>
    <n v="0"/>
    <n v="3418802.4799999995"/>
    <n v="1916826.45"/>
    <s v="16"/>
    <n v="306692.23200000002"/>
    <n v="0"/>
    <s v="-"/>
    <n v="0"/>
    <n v="0"/>
    <s v="-"/>
    <n v="0"/>
    <n v="0"/>
    <s v="-"/>
    <n v="0"/>
  </r>
  <r>
    <s v="162"/>
    <x v="88"/>
    <x v="1"/>
    <s v="005"/>
    <s v="Z1F0017998"/>
    <s v="0131"/>
    <s v="FC"/>
    <s v="00003473-00003509"/>
    <s v=""/>
    <s v=""/>
    <s v=""/>
    <s v=""/>
    <n v="0"/>
    <s v=""/>
    <s v="VENTAS NO CONTRIBUYENTES"/>
    <s v=""/>
    <n v="59700779.0616"/>
    <n v="0"/>
    <n v="41030662.57"/>
    <n v="0"/>
    <s v="-"/>
    <n v="0"/>
    <n v="16094928.01"/>
    <s v="-"/>
    <n v="2575188.4815999996"/>
    <n v="0"/>
    <s v="-"/>
    <n v="0"/>
    <n v="0"/>
    <s v="-"/>
    <n v="0"/>
  </r>
  <r>
    <s v="163"/>
    <x v="88"/>
    <x v="0"/>
    <s v="006"/>
    <s v="Z1B8044815"/>
    <s v="1544"/>
    <s v="FC"/>
    <s v="00136701-00136750"/>
    <s v=""/>
    <s v=""/>
    <s v=""/>
    <s v=""/>
    <n v="0"/>
    <s v=""/>
    <s v="VENTAS NO CONTRIBUYENTES"/>
    <s v=""/>
    <n v="96293769.370400026"/>
    <n v="0"/>
    <n v="75313610.110000029"/>
    <n v="0"/>
    <s v="-"/>
    <n v="0"/>
    <n v="18086344.190000001"/>
    <s v="-"/>
    <n v="2893815.0704000005"/>
    <n v="0"/>
    <s v="-"/>
    <n v="0"/>
    <n v="0"/>
    <s v="-"/>
    <n v="0"/>
  </r>
  <r>
    <s v="164"/>
    <x v="88"/>
    <x v="1"/>
    <s v="006"/>
    <s v="Z1F0017787"/>
    <s v="0111"/>
    <s v="FC"/>
    <s v="00000491"/>
    <m/>
    <m/>
    <m/>
    <m/>
    <n v="0"/>
    <m/>
    <s v="CAJA SIN ACTIVIDAD"/>
    <m/>
    <n v="0"/>
    <n v="0"/>
    <n v="0"/>
    <n v="0"/>
    <n v="0"/>
    <n v="0"/>
    <n v="0"/>
    <n v="0"/>
    <n v="0"/>
    <n v="0"/>
    <n v="0"/>
    <n v="0"/>
    <n v="0"/>
    <n v="0"/>
    <n v="0"/>
  </r>
  <r>
    <s v="165"/>
    <x v="88"/>
    <x v="0"/>
    <s v="007"/>
    <s v="Z1B8050013"/>
    <s v="1602"/>
    <s v="FC"/>
    <s v="00163743-00163787"/>
    <s v=""/>
    <s v=""/>
    <s v=""/>
    <s v=""/>
    <n v="0"/>
    <s v=""/>
    <s v="VENTAS NO CONTRIBUYENTES"/>
    <s v=""/>
    <n v="64880232.488600008"/>
    <n v="0"/>
    <n v="49027589.397800013"/>
    <n v="0"/>
    <s v="-"/>
    <n v="0"/>
    <n v="13666071.629999997"/>
    <s v="-"/>
    <n v="2186571.4608"/>
    <n v="0"/>
    <s v="-"/>
    <n v="0"/>
    <n v="0"/>
    <s v="-"/>
    <n v="0"/>
  </r>
  <r>
    <s v="166"/>
    <x v="88"/>
    <x v="0"/>
    <s v="008"/>
    <s v="Z1B8050003"/>
    <s v="1558"/>
    <s v="FC"/>
    <s v="00163585-00163590"/>
    <s v=""/>
    <s v=""/>
    <s v=""/>
    <s v=""/>
    <n v="0"/>
    <s v=""/>
    <s v="VENTAS NO CONTRIBUYENTES"/>
    <s v=""/>
    <n v="2979070.25"/>
    <n v="0"/>
    <n v="2979070.25"/>
    <n v="0"/>
    <s v="-"/>
    <n v="0"/>
    <n v="0"/>
    <s v="-"/>
    <n v="0"/>
    <n v="0"/>
    <s v="-"/>
    <n v="0"/>
    <n v="0"/>
    <s v="-"/>
    <n v="0"/>
  </r>
  <r>
    <s v="167"/>
    <x v="88"/>
    <x v="0"/>
    <s v="008"/>
    <s v="Z1B8050003"/>
    <s v="1558"/>
    <s v="FC"/>
    <s v="00163591"/>
    <s v=""/>
    <s v=""/>
    <s v=""/>
    <s v=""/>
    <n v="0"/>
    <s v=""/>
    <s v="INVERSIONES ALVUAN C.A"/>
    <s v="J40470248-2"/>
    <n v="826650"/>
    <n v="0"/>
    <n v="826650"/>
    <n v="0"/>
    <s v="-"/>
    <n v="0"/>
    <n v="0"/>
    <s v="-"/>
    <n v="0"/>
    <n v="0"/>
    <s v="-"/>
    <n v="0"/>
    <n v="0"/>
    <s v="-"/>
    <n v="0"/>
  </r>
  <r>
    <s v="168"/>
    <x v="88"/>
    <x v="0"/>
    <s v="008"/>
    <s v="Z1B8050003"/>
    <s v="1558"/>
    <s v="FC"/>
    <s v="00163592-00163633"/>
    <s v=""/>
    <s v=""/>
    <s v=""/>
    <s v=""/>
    <n v="0"/>
    <s v=""/>
    <s v="VENTAS NO CONTRIBUYENTES"/>
    <s v=""/>
    <n v="69669105.511399999"/>
    <n v="0"/>
    <n v="49783892.174999997"/>
    <n v="0"/>
    <s v="-"/>
    <n v="0"/>
    <n v="17142425.289999999"/>
    <s v="16"/>
    <n v="2742788.0464000003"/>
    <n v="0"/>
    <s v="-"/>
    <n v="0"/>
    <n v="0"/>
    <s v="-"/>
    <n v="0"/>
  </r>
  <r>
    <s v="169"/>
    <x v="88"/>
    <x v="0"/>
    <s v="009"/>
    <s v="Z1B8014458"/>
    <s v="1555"/>
    <s v="FC"/>
    <s v="00169434-00169504"/>
    <s v=""/>
    <s v=""/>
    <s v=""/>
    <s v=""/>
    <n v="0"/>
    <s v=""/>
    <s v="VENTAS NO CONTRIBUYENTES"/>
    <s v=""/>
    <n v="119396373.23860003"/>
    <n v="0"/>
    <n v="87735434.819800019"/>
    <n v="0"/>
    <s v="-"/>
    <n v="0"/>
    <n v="27293912.43"/>
    <s v="-"/>
    <n v="4367025.9888000004"/>
    <n v="0"/>
    <s v="-"/>
    <n v="0"/>
    <n v="0"/>
    <s v="-"/>
    <n v="0"/>
  </r>
  <r>
    <s v="170"/>
    <x v="88"/>
    <x v="0"/>
    <s v="010"/>
    <s v="Z1F0000341"/>
    <s v="1076"/>
    <s v="FC"/>
    <s v="00068897-00068924"/>
    <s v=""/>
    <s v=""/>
    <s v=""/>
    <s v=""/>
    <n v="0"/>
    <s v=""/>
    <s v="VENTAS NO CONTRIBUYENTES"/>
    <s v=""/>
    <n v="54892933.169599995"/>
    <n v="0"/>
    <n v="37209429.865599997"/>
    <n v="0"/>
    <s v="-"/>
    <n v="0"/>
    <n v="15244399.399999999"/>
    <s v="16"/>
    <n v="2439103.9040000001"/>
    <n v="0"/>
    <s v="-"/>
    <n v="0"/>
    <n v="0"/>
    <s v="-"/>
    <n v="0"/>
  </r>
  <r>
    <s v="171"/>
    <x v="88"/>
    <x v="0"/>
    <s v="011"/>
    <s v="Z1F0004616"/>
    <s v="0458"/>
    <s v="FC"/>
    <s v="00066112-00066199"/>
    <s v=""/>
    <s v=""/>
    <s v=""/>
    <s v=""/>
    <n v="0"/>
    <s v=""/>
    <s v="VENTAS NO CONTRIBUYENTES"/>
    <s v=""/>
    <n v="39981082.603799999"/>
    <n v="0"/>
    <n v="33277271.295000002"/>
    <n v="0"/>
    <s v="-"/>
    <n v="0"/>
    <n v="5779147.6799999997"/>
    <s v="-"/>
    <n v="924663.62880000006"/>
    <n v="0"/>
    <s v="-"/>
    <n v="0"/>
    <n v="0"/>
    <s v="-"/>
    <n v="0"/>
  </r>
  <r>
    <s v="172"/>
    <x v="88"/>
    <x v="0"/>
    <s v="012"/>
    <s v="Z1B8038506"/>
    <s v="1403"/>
    <s v="FC"/>
    <s v="00070081-00070103"/>
    <s v=""/>
    <s v=""/>
    <s v=""/>
    <s v=""/>
    <n v="0"/>
    <s v=""/>
    <s v="VENTAS NO CONTRIBUYENTES"/>
    <s v=""/>
    <n v="15330043"/>
    <n v="0"/>
    <n v="10645615"/>
    <n v="0"/>
    <s v="-"/>
    <n v="0"/>
    <n v="4038300"/>
    <s v="-"/>
    <n v="646128"/>
    <n v="0"/>
    <s v="-"/>
    <n v="0"/>
    <n v="0"/>
    <s v="-"/>
    <n v="0"/>
  </r>
  <r>
    <s v="173"/>
    <x v="88"/>
    <x v="0"/>
    <s v="014"/>
    <s v="Z1F0000338"/>
    <s v="1247"/>
    <s v="FC"/>
    <s v="00048223"/>
    <s v=""/>
    <s v=""/>
    <s v=""/>
    <s v=""/>
    <n v="0"/>
    <s v=""/>
    <s v="ANTONIO MARTINEZ"/>
    <s v="V24523267"/>
    <n v="3086328.4943999997"/>
    <n v="0"/>
    <n v="2345700"/>
    <n v="0"/>
    <s v="-"/>
    <n v="0"/>
    <n v="638472.84"/>
    <s v="16"/>
    <n v="102155.6544"/>
    <n v="0"/>
    <s v="-"/>
    <n v="0"/>
    <n v="0"/>
    <s v="-"/>
    <n v="0"/>
  </r>
  <r>
    <s v="274"/>
    <x v="88"/>
    <x v="0"/>
    <s v="014"/>
    <s v="Z1B8050578"/>
    <s v="1367"/>
    <s v="FC"/>
    <s v="00131182-00131196"/>
    <s v=""/>
    <s v=""/>
    <s v=""/>
    <s v=""/>
    <n v="0"/>
    <s v=""/>
    <s v="VENTAS NO CONTRIBUYENTES"/>
    <s v=""/>
    <n v="5752476.5"/>
    <n v="0"/>
    <n v="5601444.5"/>
    <n v="0"/>
    <s v="-"/>
    <n v="0"/>
    <n v="130200"/>
    <s v="16"/>
    <n v="20832"/>
    <n v="0"/>
    <s v="-"/>
    <n v="0"/>
    <n v="0"/>
    <s v="-"/>
    <n v="0"/>
  </r>
  <r>
    <s v="174"/>
    <x v="88"/>
    <x v="0"/>
    <s v="015"/>
    <s v="Z1B8050356"/>
    <s v="1380"/>
    <s v="FC"/>
    <s v="00084069"/>
    <s v=""/>
    <s v=""/>
    <s v=""/>
    <s v=""/>
    <n v="0"/>
    <s v=""/>
    <s v="MANUEL FELIPE CORREA"/>
    <s v="V6870520"/>
    <n v="69741513.185200006"/>
    <n v="0"/>
    <n v="37418731.790000014"/>
    <n v="27864466.719999999"/>
    <s v="16"/>
    <n v="4458314.6752000004"/>
    <n v="0"/>
    <s v="-"/>
    <n v="0"/>
    <n v="0"/>
    <s v="-"/>
    <n v="0"/>
    <n v="0"/>
    <s v="-"/>
    <n v="0"/>
  </r>
  <r>
    <s v="175"/>
    <x v="88"/>
    <x v="0"/>
    <s v="015"/>
    <s v="Z1B8050356"/>
    <s v="1380"/>
    <s v="FC"/>
    <s v="00084070-00084072"/>
    <s v=""/>
    <s v=""/>
    <s v=""/>
    <s v=""/>
    <n v="0"/>
    <s v=""/>
    <s v="VENTAS NO CONTRIBUYENTES"/>
    <s v=""/>
    <n v="1099795.5"/>
    <n v="0"/>
    <n v="1099795.5"/>
    <n v="0"/>
    <s v="-"/>
    <n v="0"/>
    <n v="0"/>
    <s v="-"/>
    <n v="0"/>
    <n v="0"/>
    <s v="-"/>
    <n v="0"/>
    <n v="0"/>
    <s v="-"/>
    <n v="0"/>
  </r>
  <r>
    <s v="176"/>
    <x v="89"/>
    <x v="0"/>
    <s v="001"/>
    <s v="Z1F0000700"/>
    <s v="1225"/>
    <s v="FC"/>
    <s v="00099448-00099540"/>
    <s v=""/>
    <s v=""/>
    <s v=""/>
    <s v=""/>
    <n v="0"/>
    <s v=""/>
    <s v="VENTAS NO CONTRIBUYENTES"/>
    <s v=""/>
    <n v="167839077.71079993"/>
    <n v="0"/>
    <n v="128702552.69999993"/>
    <n v="0"/>
    <s v="-"/>
    <n v="0"/>
    <n v="33738383.629999995"/>
    <s v="-"/>
    <n v="5398141.3808000013"/>
    <n v="0"/>
    <s v="-"/>
    <n v="0"/>
    <n v="0"/>
    <s v="-"/>
    <n v="0"/>
  </r>
  <r>
    <s v="284"/>
    <x v="89"/>
    <x v="1"/>
    <s v="001"/>
    <s v="Z1F0017854"/>
    <s v="-"/>
    <s v="FC"/>
    <s v="00007434-00007455"/>
    <s v=""/>
    <s v=""/>
    <s v=""/>
    <s v=""/>
    <n v="0"/>
    <s v=""/>
    <s v="VENTAS NO CONTRIBUYENTES"/>
    <s v=""/>
    <n v="27024236.951400001"/>
    <n v="0"/>
    <n v="21156208.995000001"/>
    <n v="0"/>
    <s v="-"/>
    <n v="0"/>
    <n v="5058644.79"/>
    <s v="16"/>
    <n v="809383.16639999999"/>
    <n v="0"/>
    <s v="-"/>
    <n v="0"/>
    <n v="0"/>
    <s v="-"/>
    <n v="0"/>
  </r>
  <r>
    <s v="285"/>
    <x v="89"/>
    <x v="1"/>
    <s v="001"/>
    <s v="Z1F0017854"/>
    <s v=""/>
    <s v="FC"/>
    <s v="00007456"/>
    <s v=""/>
    <s v=""/>
    <s v=""/>
    <s v=""/>
    <n v="0"/>
    <s v=""/>
    <s v="CROMOFTAL S.A."/>
    <s v="J300441040"/>
    <n v="772612.48"/>
    <n v="0"/>
    <n v="772612.48"/>
    <n v="0"/>
    <s v="-"/>
    <n v="0"/>
    <n v="0"/>
    <s v="-"/>
    <n v="0"/>
    <n v="0"/>
    <s v="-"/>
    <n v="0"/>
    <n v="0"/>
    <s v="-"/>
    <n v="0"/>
  </r>
  <r>
    <s v="286"/>
    <x v="89"/>
    <x v="1"/>
    <s v="001"/>
    <s v="Z1F0017854"/>
    <s v="-"/>
    <s v="FC"/>
    <s v="00007457-00007499"/>
    <s v=""/>
    <s v=""/>
    <s v=""/>
    <s v=""/>
    <n v="0"/>
    <s v=""/>
    <s v="VENTAS NO CONTRIBUYENTES"/>
    <s v=""/>
    <n v="108736463.86299999"/>
    <n v="0"/>
    <n v="72129871.060799986"/>
    <n v="0"/>
    <s v="-"/>
    <n v="0"/>
    <n v="31557407.588100001"/>
    <s v="16"/>
    <n v="5049185.2141000004"/>
    <n v="0"/>
    <s v="-"/>
    <n v="0"/>
    <n v="0"/>
    <s v="-"/>
    <n v="0"/>
  </r>
  <r>
    <s v="177"/>
    <x v="89"/>
    <x v="0"/>
    <s v="002"/>
    <s v="Z1B8050002"/>
    <s v="1559"/>
    <s v="FC"/>
    <s v="00154139-00154178"/>
    <s v=""/>
    <s v=""/>
    <s v=""/>
    <s v=""/>
    <n v="0"/>
    <s v=""/>
    <s v="VENTAS NO CONTRIBUYENTES"/>
    <s v=""/>
    <n v="88439388.470200002"/>
    <n v="0"/>
    <n v="62525152.355000004"/>
    <n v="0"/>
    <s v="-"/>
    <n v="0"/>
    <n v="22339858.720000003"/>
    <s v="-"/>
    <n v="3574377.3952000001"/>
    <n v="0"/>
    <s v="-"/>
    <n v="0"/>
    <n v="0"/>
    <s v="-"/>
    <n v="0"/>
  </r>
  <r>
    <s v="178"/>
    <x v="89"/>
    <x v="0"/>
    <s v="002"/>
    <s v="Z1B8050002"/>
    <s v="1559"/>
    <s v="FC"/>
    <s v="00154179"/>
    <s v=""/>
    <s v=""/>
    <s v=""/>
    <s v=""/>
    <n v="0"/>
    <s v=""/>
    <s v="FUNERARIA LA QUINTA"/>
    <s v="J-294133070"/>
    <n v="881832"/>
    <n v="0"/>
    <n v="0"/>
    <n v="760200"/>
    <s v="16"/>
    <n v="121632"/>
    <n v="0"/>
    <s v="-"/>
    <n v="0"/>
    <n v="0"/>
    <s v="-"/>
    <n v="0"/>
    <n v="0"/>
    <s v="-"/>
    <n v="0"/>
  </r>
  <r>
    <s v="179"/>
    <x v="89"/>
    <x v="0"/>
    <s v="002"/>
    <s v="Z1B8050002"/>
    <s v="1559"/>
    <s v="FC"/>
    <s v="00154180-00154192"/>
    <s v=""/>
    <s v=""/>
    <s v=""/>
    <s v=""/>
    <n v="0"/>
    <s v=""/>
    <s v="VENTAS NO CONTRIBUYENTES"/>
    <s v=""/>
    <n v="52512594.34800002"/>
    <n v="0"/>
    <n v="36995621.211200014"/>
    <n v="0"/>
    <s v="-"/>
    <n v="0"/>
    <n v="13376700.98"/>
    <s v="16"/>
    <n v="2140272.1568"/>
    <n v="0"/>
    <s v="-"/>
    <n v="0"/>
    <n v="0"/>
    <s v="-"/>
    <n v="0"/>
  </r>
  <r>
    <s v="180"/>
    <x v="89"/>
    <x v="0"/>
    <s v="002"/>
    <s v="Z1B8050149"/>
    <s v="1487"/>
    <s v="FC"/>
    <s v="00191394-00191477"/>
    <s v=""/>
    <s v=""/>
    <s v=""/>
    <s v=""/>
    <n v="0"/>
    <s v=""/>
    <s v="VENTAS NO CONTRIBUYENTES"/>
    <s v=""/>
    <n v="69212068.260000005"/>
    <n v="0"/>
    <n v="69212068.260000005"/>
    <n v="0"/>
    <s v="-"/>
    <n v="0"/>
    <m/>
    <s v="-"/>
    <m/>
    <n v="0"/>
    <s v="-"/>
    <n v="0"/>
    <n v="0"/>
    <s v="-"/>
    <n v="0"/>
  </r>
  <r>
    <s v="181"/>
    <x v="89"/>
    <x v="2"/>
    <s v="002"/>
    <s v="Z1F0008858"/>
    <s v="0585"/>
    <s v="FC"/>
    <s v="00082591-00082706"/>
    <s v=""/>
    <s v=""/>
    <s v=""/>
    <s v=""/>
    <n v="0"/>
    <s v=""/>
    <s v="VENTAS NO CONTRIBUYENTES"/>
    <s v=""/>
    <n v="54551679.053200006"/>
    <n v="0"/>
    <n v="47685687.170000002"/>
    <n v="0"/>
    <s v="-"/>
    <n v="0"/>
    <n v="5918958.5200000005"/>
    <s v="-"/>
    <n v="947033.36320000002"/>
    <n v="0"/>
    <s v="-"/>
    <n v="0"/>
    <n v="0"/>
    <s v="-"/>
    <n v="0"/>
  </r>
  <r>
    <s v="182"/>
    <x v="89"/>
    <x v="1"/>
    <s v="002"/>
    <s v="Z1F0017966"/>
    <s v="-"/>
    <s v="FC"/>
    <s v="00002579-00002591"/>
    <s v=""/>
    <s v=""/>
    <s v=""/>
    <s v=""/>
    <n v="0"/>
    <s v=""/>
    <s v="VENTAS NO CONTRIBUYENTES"/>
    <s v=""/>
    <n v="79230474.870200008"/>
    <n v="0"/>
    <n v="55833743.835000008"/>
    <n v="0"/>
    <s v="-"/>
    <n v="0"/>
    <n v="20169595.719999999"/>
    <s v="16"/>
    <n v="3227135.3152000001"/>
    <n v="0"/>
    <s v="-"/>
    <n v="0"/>
    <n v="0"/>
    <s v="-"/>
    <n v="0"/>
  </r>
  <r>
    <s v="183"/>
    <x v="89"/>
    <x v="1"/>
    <s v="002"/>
    <s v="Z1F0017966"/>
    <s v=""/>
    <s v="FC"/>
    <s v="00002592"/>
    <s v=""/>
    <s v=""/>
    <s v=""/>
    <s v=""/>
    <n v="0"/>
    <s v=""/>
    <s v="SFC C.A"/>
    <s v="J303347487"/>
    <n v="9521564.8100000005"/>
    <n v="0"/>
    <n v="4317148.25"/>
    <n v="4486566"/>
    <s v="16"/>
    <n v="717850.56"/>
    <n v="0"/>
    <s v="-"/>
    <n v="0"/>
    <n v="0"/>
    <s v="-"/>
    <n v="0"/>
    <n v="0"/>
    <s v="-"/>
    <n v="0"/>
  </r>
  <r>
    <s v="184"/>
    <x v="89"/>
    <x v="1"/>
    <s v="002"/>
    <s v="Z1F0017966"/>
    <s v=""/>
    <s v="FC"/>
    <s v="00002593"/>
    <s v=""/>
    <s v=""/>
    <s v=""/>
    <s v=""/>
    <n v="0"/>
    <s v=""/>
    <s v="NOREL FERNANDES"/>
    <s v="V18233751"/>
    <n v="682080"/>
    <n v="0"/>
    <n v="0"/>
    <n v="0"/>
    <s v="-"/>
    <n v="0"/>
    <n v="588000"/>
    <s v="16"/>
    <n v="94080"/>
    <n v="0"/>
    <s v="-"/>
    <n v="0"/>
    <n v="0"/>
    <s v="-"/>
    <n v="0"/>
  </r>
  <r>
    <s v="185"/>
    <x v="89"/>
    <x v="2"/>
    <s v="003"/>
    <s v="Z1F0002472"/>
    <s v="0151"/>
    <s v="FC"/>
    <s v="00024751-00024916"/>
    <m/>
    <m/>
    <m/>
    <m/>
    <n v="0"/>
    <m/>
    <s v="VENTAS NO CONTRIBUYENTES"/>
    <m/>
    <n v="91149999"/>
    <n v="0"/>
    <n v="91149999"/>
    <n v="0"/>
    <m/>
    <n v="0"/>
    <n v="0"/>
    <m/>
    <n v="0"/>
    <n v="0"/>
    <m/>
    <n v="0"/>
    <n v="0"/>
    <m/>
    <n v="0"/>
  </r>
  <r>
    <s v="186"/>
    <x v="89"/>
    <x v="0"/>
    <s v="003"/>
    <s v="Z1B8051199"/>
    <s v="1646"/>
    <s v="FC"/>
    <s v="00176428-00176512"/>
    <s v=""/>
    <s v=""/>
    <s v=""/>
    <s v=""/>
    <n v="0"/>
    <s v=""/>
    <s v="VENTAS NO CONTRIBUYENTES"/>
    <s v=""/>
    <n v="139524805.81880003"/>
    <n v="0"/>
    <n v="105994541.09960002"/>
    <n v="0"/>
    <s v="-"/>
    <n v="0"/>
    <n v="28905400.619999997"/>
    <s v="-"/>
    <n v="4624864.0991999991"/>
    <n v="0"/>
    <s v="-"/>
    <n v="0"/>
    <n v="0"/>
    <s v="-"/>
    <n v="0"/>
  </r>
  <r>
    <s v="187"/>
    <x v="89"/>
    <x v="0"/>
    <s v="003"/>
    <s v="Z1B8051199"/>
    <s v="1646"/>
    <s v="FC"/>
    <s v="00176513"/>
    <s v=""/>
    <s v=""/>
    <s v=""/>
    <s v=""/>
    <n v="0"/>
    <s v=""/>
    <s v="INVERSIONES NAVGAR SOLUTIONS C.A"/>
    <s v="J-41230592-1"/>
    <n v="4415278.8112000003"/>
    <n v="0"/>
    <n v="80000"/>
    <n v="3737309.32"/>
    <s v="16"/>
    <n v="597969.49120000005"/>
    <n v="0"/>
    <s v="-"/>
    <n v="0"/>
    <n v="0"/>
    <s v="-"/>
    <n v="0"/>
    <n v="0"/>
    <s v="-"/>
    <n v="0"/>
  </r>
  <r>
    <s v="188"/>
    <x v="89"/>
    <x v="0"/>
    <s v="003"/>
    <s v="Z1B8051199"/>
    <s v="1646"/>
    <s v="FC"/>
    <s v="00176514-00176524"/>
    <s v=""/>
    <s v=""/>
    <s v=""/>
    <s v=""/>
    <n v="0"/>
    <s v=""/>
    <s v="VENTAS NO CONTRIBUYENTES"/>
    <s v=""/>
    <n v="9151944.1178000011"/>
    <n v="0"/>
    <n v="6914552.5550000016"/>
    <n v="0"/>
    <s v="-"/>
    <n v="0"/>
    <n v="1928785.83"/>
    <s v="16"/>
    <n v="308605.7328"/>
    <n v="0"/>
    <s v="-"/>
    <n v="0"/>
    <n v="0"/>
    <s v="-"/>
    <n v="0"/>
  </r>
  <r>
    <s v="189"/>
    <x v="89"/>
    <x v="2"/>
    <s v="003"/>
    <s v="Z1F0008965"/>
    <s v="0580"/>
    <s v="FC"/>
    <s v="00081358-00081446"/>
    <s v=""/>
    <s v=""/>
    <s v=""/>
    <s v=""/>
    <n v="0"/>
    <s v=""/>
    <s v="VENTAS NO CONTRIBUYENTES"/>
    <s v=""/>
    <n v="42191170.055"/>
    <n v="0"/>
    <n v="36417119.255000003"/>
    <n v="0"/>
    <s v="-"/>
    <n v="0"/>
    <n v="4977630"/>
    <s v="-"/>
    <n v="796420.79999999993"/>
    <n v="0"/>
    <s v="-"/>
    <n v="0"/>
    <n v="0"/>
    <s v="-"/>
    <n v="0"/>
  </r>
  <r>
    <s v="287"/>
    <x v="89"/>
    <x v="1"/>
    <s v="003"/>
    <s v="Z1F0017848"/>
    <s v="-"/>
    <s v="FC"/>
    <s v="00005698-00005742"/>
    <s v=""/>
    <s v=""/>
    <s v=""/>
    <s v=""/>
    <n v="0"/>
    <s v=""/>
    <s v="VENTAS NO CONTRIBUYENTES"/>
    <s v=""/>
    <n v="119577437.77600001"/>
    <n v="0"/>
    <n v="90681780.24000001"/>
    <n v="0"/>
    <s v="-"/>
    <n v="0"/>
    <n v="24910049.599999998"/>
    <s v="-"/>
    <n v="3985607.9360000007"/>
    <n v="0"/>
    <s v="-"/>
    <n v="0"/>
    <n v="0"/>
    <s v="-"/>
    <n v="0"/>
  </r>
  <r>
    <s v="288"/>
    <x v="89"/>
    <x v="1"/>
    <s v="003"/>
    <s v="Z1F0017848"/>
    <s v=""/>
    <s v="FC"/>
    <s v="00005743"/>
    <s v=""/>
    <s v=""/>
    <s v=""/>
    <s v=""/>
    <n v="0"/>
    <s v=""/>
    <s v="BINARIO C.A"/>
    <s v="J409427820"/>
    <n v="4180193.77"/>
    <n v="0"/>
    <n v="3744149.77"/>
    <n v="375900"/>
    <s v="16"/>
    <n v="60144"/>
    <n v="0"/>
    <s v="-"/>
    <n v="0"/>
    <n v="0"/>
    <s v="-"/>
    <n v="0"/>
    <n v="0"/>
    <s v="-"/>
    <n v="0"/>
  </r>
  <r>
    <s v="289"/>
    <x v="89"/>
    <x v="1"/>
    <s v="003"/>
    <s v="Z1F0017848"/>
    <s v="-"/>
    <s v="FC"/>
    <s v="00005744-00005790"/>
    <s v=""/>
    <s v=""/>
    <s v=""/>
    <s v=""/>
    <n v="0"/>
    <s v=""/>
    <s v="VENTAS NO CONTRIBUYENTES"/>
    <s v=""/>
    <n v="94732450.643000036"/>
    <n v="0"/>
    <n v="61698827.743800037"/>
    <n v="0"/>
    <s v="-"/>
    <n v="0"/>
    <n v="28477261.119999997"/>
    <s v="16"/>
    <n v="4556361.7792000007"/>
    <n v="0"/>
    <s v="-"/>
    <n v="0"/>
    <n v="0"/>
    <s v="-"/>
    <n v="0"/>
  </r>
  <r>
    <s v="190"/>
    <x v="89"/>
    <x v="0"/>
    <s v="004"/>
    <s v="Z1B8050937"/>
    <s v="1484"/>
    <s v="FC"/>
    <s v="00146402-00146466"/>
    <s v=""/>
    <s v=""/>
    <s v=""/>
    <s v=""/>
    <n v="0"/>
    <s v=""/>
    <s v="VENTAS NO CONTRIBUYENTES"/>
    <s v=""/>
    <n v="155699973.15039998"/>
    <n v="0"/>
    <n v="115101650.08119997"/>
    <n v="0"/>
    <s v="-"/>
    <n v="0"/>
    <n v="34998554.369999997"/>
    <s v="-"/>
    <n v="5599768.6991999997"/>
    <n v="0"/>
    <s v="-"/>
    <n v="0"/>
    <n v="0"/>
    <s v="-"/>
    <n v="0"/>
  </r>
  <r>
    <s v="191"/>
    <x v="89"/>
    <x v="1"/>
    <s v="004"/>
    <s v="Z1F0017963"/>
    <s v="-"/>
    <s v="FC"/>
    <s v="00002627-00002657"/>
    <s v=""/>
    <s v=""/>
    <s v=""/>
    <s v=""/>
    <n v="0"/>
    <s v=""/>
    <s v="VENTAS NO CONTRIBUYENTES"/>
    <s v=""/>
    <n v="57372343.943999998"/>
    <n v="0"/>
    <n v="39731086.100000001"/>
    <n v="0"/>
    <s v="-"/>
    <n v="0"/>
    <n v="15207980.9"/>
    <s v="16"/>
    <n v="2433276.9439999997"/>
    <n v="0"/>
    <s v="-"/>
    <n v="0"/>
    <n v="0"/>
    <s v="-"/>
    <n v="0"/>
  </r>
  <r>
    <s v="192"/>
    <x v="89"/>
    <x v="0"/>
    <s v="005"/>
    <s v="Z1B8050363"/>
    <s v="1638"/>
    <s v="FC"/>
    <s v="00156523-00156584"/>
    <s v=""/>
    <s v=""/>
    <s v=""/>
    <s v=""/>
    <n v="0"/>
    <s v=""/>
    <s v="VENTAS NO CONTRIBUYENTES"/>
    <s v=""/>
    <n v="157401072.83359998"/>
    <n v="0"/>
    <n v="120777341.76000001"/>
    <n v="0"/>
    <s v="-"/>
    <n v="0"/>
    <n v="31572181.960000001"/>
    <s v="16"/>
    <n v="5051549.1136000007"/>
    <n v="0"/>
    <s v="-"/>
    <n v="0"/>
    <n v="0"/>
    <s v="-"/>
    <n v="0"/>
  </r>
  <r>
    <s v="193"/>
    <x v="89"/>
    <x v="0"/>
    <s v="005"/>
    <s v="Z1B8050363"/>
    <s v="1638"/>
    <s v="NC"/>
    <s v=""/>
    <s v="00000159"/>
    <s v=""/>
    <s v="00156501"/>
    <s v="3/7/2020"/>
    <n v="2366072.04"/>
    <s v="VEN"/>
    <s v="ZORAYA MENDOZA"/>
    <s v="V16513567"/>
    <n v="-530358.75"/>
    <n v="0"/>
    <n v="-530358.75"/>
    <n v="0"/>
    <s v="-"/>
    <n v="0"/>
    <n v="0"/>
    <s v="-"/>
    <n v="0"/>
    <n v="0"/>
    <s v="-"/>
    <n v="0"/>
    <n v="0"/>
    <s v="-"/>
    <n v="0"/>
  </r>
  <r>
    <s v="194"/>
    <x v="89"/>
    <x v="1"/>
    <s v="005"/>
    <s v="Z1F0017998"/>
    <m/>
    <s v="FC"/>
    <m/>
    <m/>
    <m/>
    <m/>
    <m/>
    <m/>
    <m/>
    <m/>
    <m/>
    <n v="0"/>
    <n v="0"/>
    <m/>
    <n v="0"/>
    <m/>
    <n v="0"/>
    <m/>
    <m/>
    <m/>
    <n v="0"/>
    <m/>
    <n v="0"/>
    <n v="0"/>
    <m/>
    <n v="0"/>
  </r>
  <r>
    <s v="195"/>
    <x v="89"/>
    <x v="0"/>
    <s v="006"/>
    <s v="Z1B8044815"/>
    <s v="1545"/>
    <s v="FC"/>
    <s v="00136751-00136818"/>
    <s v=""/>
    <s v=""/>
    <s v=""/>
    <s v=""/>
    <n v="0"/>
    <s v=""/>
    <s v="VENTAS NO CONTRIBUYENTES"/>
    <s v=""/>
    <n v="175809196.3836"/>
    <n v="0"/>
    <n v="125725411.11"/>
    <n v="0"/>
    <s v="-"/>
    <n v="0"/>
    <n v="43175676.959999993"/>
    <s v="16"/>
    <n v="6908108.3135999991"/>
    <n v="0"/>
    <s v="-"/>
    <n v="0"/>
    <n v="0"/>
    <s v="-"/>
    <n v="0"/>
  </r>
  <r>
    <s v="196"/>
    <x v="89"/>
    <x v="1"/>
    <s v="006"/>
    <s v="Z1F0017787"/>
    <s v="-"/>
    <s v="FC"/>
    <s v="00000492-00000498"/>
    <s v=""/>
    <s v=""/>
    <s v=""/>
    <s v=""/>
    <n v="0"/>
    <s v=""/>
    <s v="VENTAS NO CONTRIBUYENTES"/>
    <s v=""/>
    <n v="42325978.916399993"/>
    <n v="0"/>
    <n v="39819182.619999997"/>
    <n v="0"/>
    <s v="-"/>
    <n v="0"/>
    <n v="2161031.29"/>
    <s v="16"/>
    <n v="345765.00640000001"/>
    <n v="0"/>
    <s v="-"/>
    <n v="0"/>
    <n v="0"/>
    <s v="-"/>
    <n v="0"/>
  </r>
  <r>
    <s v="197"/>
    <x v="89"/>
    <x v="1"/>
    <s v="006"/>
    <s v="Z1F0017787"/>
    <s v=""/>
    <s v="FC"/>
    <s v="00000499"/>
    <s v=""/>
    <s v=""/>
    <s v=""/>
    <s v=""/>
    <n v="0"/>
    <s v=""/>
    <s v="DOMENICO DELMELO"/>
    <s v="V065562878"/>
    <n v="1316068"/>
    <n v="0"/>
    <n v="919000"/>
    <n v="342300"/>
    <s v="16"/>
    <n v="54768"/>
    <n v="0"/>
    <s v="-"/>
    <n v="0"/>
    <n v="0"/>
    <s v="-"/>
    <n v="0"/>
    <n v="0"/>
    <s v="-"/>
    <n v="0"/>
  </r>
  <r>
    <s v="198"/>
    <x v="89"/>
    <x v="1"/>
    <s v="006"/>
    <s v="Z1F0017787"/>
    <s v="-"/>
    <s v="FC"/>
    <s v="00000500-00000565"/>
    <s v=""/>
    <s v=""/>
    <s v=""/>
    <s v=""/>
    <n v="0"/>
    <s v=""/>
    <s v="VENTAS NO CONTRIBUYENTES"/>
    <s v=""/>
    <n v="187034814.13660002"/>
    <n v="0"/>
    <n v="125764284.13999999"/>
    <n v="0"/>
    <s v="-"/>
    <n v="0"/>
    <n v="52819422.410900019"/>
    <s v="-"/>
    <n v="8451107.5857000016"/>
    <n v="0"/>
    <s v="-"/>
    <n v="0"/>
    <n v="0"/>
    <s v="-"/>
    <n v="0"/>
  </r>
  <r>
    <s v="199"/>
    <x v="89"/>
    <x v="0"/>
    <s v="007"/>
    <s v="Z1B8050013"/>
    <s v="1603"/>
    <s v="FC"/>
    <s v="00163788-00163866"/>
    <s v=""/>
    <s v=""/>
    <s v=""/>
    <s v=""/>
    <n v="0"/>
    <s v=""/>
    <s v="VENTAS NO CONTRIBUYENTES"/>
    <s v=""/>
    <n v="237278581.04579961"/>
    <n v="0"/>
    <n v="183287971.11579996"/>
    <n v="0"/>
    <s v="-"/>
    <n v="0"/>
    <n v="46543629.25"/>
    <s v="16"/>
    <n v="7446980.6799996607"/>
    <n v="0"/>
    <s v="-"/>
    <n v="0"/>
    <n v="0"/>
    <s v="-"/>
    <n v="0"/>
  </r>
  <r>
    <s v="200"/>
    <x v="89"/>
    <x v="0"/>
    <s v="008"/>
    <s v="Z1B8050003"/>
    <s v="1559"/>
    <s v="FC"/>
    <s v="00163634-00163722"/>
    <s v=""/>
    <s v=""/>
    <s v=""/>
    <s v=""/>
    <n v="0"/>
    <s v=""/>
    <s v="VENTAS NO CONTRIBUYENTES"/>
    <s v=""/>
    <n v="181230769.31720003"/>
    <n v="0"/>
    <n v="128404490.52560003"/>
    <n v="0"/>
    <s v="-"/>
    <n v="0"/>
    <n v="45539895.510000005"/>
    <s v="-"/>
    <n v="7286383.2816000013"/>
    <n v="0"/>
    <s v="-"/>
    <n v="0"/>
    <n v="0"/>
    <s v="-"/>
    <n v="0"/>
  </r>
  <r>
    <s v="201"/>
    <x v="89"/>
    <x v="0"/>
    <s v="009"/>
    <s v="Z1B8014458"/>
    <s v="1556"/>
    <s v="FC"/>
    <s v="00169505-00169558"/>
    <s v=""/>
    <s v=""/>
    <s v=""/>
    <s v=""/>
    <n v="0"/>
    <s v=""/>
    <s v="VENTAS NO CONTRIBUYENTES"/>
    <s v=""/>
    <n v="128055725.53600001"/>
    <n v="0"/>
    <n v="90681517.022800013"/>
    <n v="0"/>
    <s v="-"/>
    <n v="0"/>
    <n v="32219145.27"/>
    <s v="-"/>
    <n v="5155063.2431999994"/>
    <n v="0"/>
    <s v="-"/>
    <n v="0"/>
    <n v="0"/>
    <s v="-"/>
    <n v="0"/>
  </r>
  <r>
    <s v="202"/>
    <x v="89"/>
    <x v="0"/>
    <s v="010"/>
    <s v="Z1F0000341"/>
    <s v="1077"/>
    <s v="FC"/>
    <s v="00068925-00068983"/>
    <s v=""/>
    <s v=""/>
    <s v=""/>
    <s v=""/>
    <n v="0"/>
    <s v=""/>
    <s v="VENTAS NO CONTRIBUYENTES"/>
    <s v=""/>
    <n v="186515163.59399998"/>
    <n v="0"/>
    <n v="147510723.92039996"/>
    <n v="0"/>
    <s v="-"/>
    <n v="0"/>
    <n v="33624516.960000001"/>
    <s v="16"/>
    <n v="5379922.7135999994"/>
    <n v="0"/>
    <s v="-"/>
    <n v="0"/>
    <n v="0"/>
    <s v="-"/>
    <n v="0"/>
  </r>
  <r>
    <s v="203"/>
    <x v="89"/>
    <x v="0"/>
    <s v="011"/>
    <s v="Z1F0004616"/>
    <s v="0459"/>
    <s v="FC"/>
    <s v="00066200-00066288"/>
    <s v=""/>
    <s v=""/>
    <s v=""/>
    <s v=""/>
    <n v="0"/>
    <s v=""/>
    <s v="VENTAS NO CONTRIBUYENTES"/>
    <s v=""/>
    <n v="40167884.447999999"/>
    <n v="0"/>
    <n v="37643034.190000005"/>
    <n v="0"/>
    <s v="-"/>
    <n v="0"/>
    <n v="2176595.0499999998"/>
    <s v="16"/>
    <n v="348255.20799999998"/>
    <n v="0"/>
    <s v="-"/>
    <n v="0"/>
    <n v="0"/>
    <s v="-"/>
    <n v="0"/>
  </r>
  <r>
    <s v="204"/>
    <x v="89"/>
    <x v="0"/>
    <s v="011"/>
    <s v="Z1F0004616"/>
    <s v="0460"/>
    <s v="FC"/>
    <s v="00066288"/>
    <m/>
    <m/>
    <m/>
    <m/>
    <m/>
    <m/>
    <s v="CAJA SIN ACTIVIDAD"/>
    <m/>
    <n v="0"/>
    <n v="0"/>
    <n v="0"/>
    <n v="0"/>
    <m/>
    <n v="0"/>
    <n v="0"/>
    <m/>
    <m/>
    <m/>
    <m/>
    <m/>
    <m/>
    <m/>
    <m/>
  </r>
  <r>
    <s v="205"/>
    <x v="89"/>
    <x v="0"/>
    <s v="012"/>
    <s v="Z1B8038506"/>
    <s v="1404"/>
    <s v="FC"/>
    <s v="00070104-00070122"/>
    <s v=""/>
    <s v=""/>
    <s v=""/>
    <s v=""/>
    <n v="0"/>
    <s v=""/>
    <s v="VENTAS NO CONTRIBUYENTES"/>
    <s v=""/>
    <n v="8644030.2048000004"/>
    <n v="0"/>
    <n v="4138192.0000000005"/>
    <n v="0"/>
    <s v="-"/>
    <n v="0"/>
    <n v="3884343.28"/>
    <s v="16"/>
    <n v="621494.92479999992"/>
    <n v="0"/>
    <s v="-"/>
    <n v="0"/>
    <n v="0"/>
    <s v="-"/>
    <n v="0"/>
  </r>
  <r>
    <s v="206"/>
    <x v="89"/>
    <x v="0"/>
    <s v="014"/>
    <s v="Z1F0000338"/>
    <s v="1248"/>
    <s v="FC"/>
    <s v="00048224-00048244"/>
    <s v=""/>
    <s v=""/>
    <s v=""/>
    <s v=""/>
    <n v="0"/>
    <s v=""/>
    <s v="VENTAS NO CONTRIBUYENTES"/>
    <s v=""/>
    <n v="13382126.641199999"/>
    <n v="0"/>
    <n v="8191830.9699999988"/>
    <n v="0"/>
    <s v="-"/>
    <n v="0"/>
    <n v="4474392.82"/>
    <s v="-"/>
    <n v="715902.85120000003"/>
    <n v="0"/>
    <s v="-"/>
    <n v="0"/>
    <n v="0"/>
    <s v="-"/>
    <n v="0"/>
  </r>
  <r>
    <s v="290"/>
    <x v="89"/>
    <x v="0"/>
    <s v="014"/>
    <s v="Z1B8050578"/>
    <s v="1368"/>
    <s v="FC"/>
    <s v="00131197-00131258"/>
    <s v=""/>
    <s v=""/>
    <s v=""/>
    <s v=""/>
    <n v="0"/>
    <s v=""/>
    <s v="VENTAS NO CONTRIBUYENTES"/>
    <s v=""/>
    <n v="33757583.229599997"/>
    <n v="0"/>
    <n v="30639876.099999998"/>
    <n v="0"/>
    <s v="-"/>
    <n v="0"/>
    <n v="2687678.56"/>
    <s v="-"/>
    <n v="430028.56959999999"/>
    <n v="0"/>
    <s v="-"/>
    <n v="0"/>
    <n v="0"/>
    <s v="-"/>
    <n v="0"/>
  </r>
  <r>
    <s v="207"/>
    <x v="89"/>
    <x v="0"/>
    <s v="015"/>
    <s v="Z1B8050356"/>
    <s v="1381"/>
    <s v="FC"/>
    <s v="00084073-00084088"/>
    <s v=""/>
    <s v=""/>
    <s v=""/>
    <s v=""/>
    <n v="0"/>
    <s v=""/>
    <s v="VENTAS NO CONTRIBUYENTES"/>
    <s v=""/>
    <n v="26303572.714600004"/>
    <n v="0"/>
    <n v="20049402.195"/>
    <n v="0"/>
    <s v="-"/>
    <n v="0"/>
    <n v="5391526.3100000005"/>
    <s v="-"/>
    <n v="862644.20960000006"/>
    <n v="0"/>
    <s v="-"/>
    <n v="0"/>
    <n v="0"/>
    <s v="-"/>
    <n v="0"/>
  </r>
  <r>
    <s v="208"/>
    <x v="89"/>
    <x v="0"/>
    <s v="015"/>
    <s v="Z1B8050356"/>
    <s v="1381"/>
    <s v="FC"/>
    <s v="00084089"/>
    <s v=""/>
    <s v=""/>
    <s v=""/>
    <s v=""/>
    <n v="0"/>
    <s v=""/>
    <s v="SERVICIOS FUNERARIOS CHACON C.A."/>
    <s v="J-40632250-4"/>
    <n v="2268000"/>
    <n v="0"/>
    <n v="2268000"/>
    <n v="0"/>
    <s v="-"/>
    <n v="0"/>
    <n v="0"/>
    <s v="-"/>
    <n v="0"/>
    <n v="0"/>
    <s v="-"/>
    <n v="0"/>
    <n v="0"/>
    <s v="-"/>
    <n v="0"/>
  </r>
  <r>
    <s v="209"/>
    <x v="89"/>
    <x v="0"/>
    <s v="015"/>
    <s v="Z1B8050356"/>
    <s v="1381"/>
    <s v="FC"/>
    <s v="00084090-00084094"/>
    <s v=""/>
    <s v=""/>
    <s v=""/>
    <s v=""/>
    <n v="0"/>
    <s v=""/>
    <s v="VENTAS NO CONTRIBUYENTES"/>
    <s v=""/>
    <n v="14860556.9168"/>
    <n v="0"/>
    <n v="13906200"/>
    <n v="0"/>
    <s v="-"/>
    <n v="0"/>
    <n v="822721.48"/>
    <s v="16"/>
    <n v="131635.43680000002"/>
    <n v="0"/>
    <s v="-"/>
    <n v="0"/>
    <n v="0"/>
    <s v="-"/>
    <n v="0"/>
  </r>
  <r>
    <s v="210"/>
    <x v="90"/>
    <x v="0"/>
    <s v="001"/>
    <s v="Z1F0000700"/>
    <s v="1226"/>
    <s v="FC"/>
    <s v="00099541-00099605"/>
    <s v=""/>
    <s v=""/>
    <s v=""/>
    <s v=""/>
    <n v="0"/>
    <s v=""/>
    <s v="VENTAS NO CONTRIBUYENTES"/>
    <s v=""/>
    <n v="83886382.164800003"/>
    <n v="0"/>
    <n v="62157091.609999999"/>
    <n v="0"/>
    <s v="-"/>
    <n v="0"/>
    <n v="18732147.030000001"/>
    <s v="16"/>
    <n v="2997143.5248000002"/>
    <n v="0"/>
    <s v="-"/>
    <n v="0"/>
    <n v="0"/>
    <s v="-"/>
    <n v="0"/>
  </r>
  <r>
    <s v="291"/>
    <x v="90"/>
    <x v="1"/>
    <s v="001"/>
    <s v="Z1F0017854"/>
    <s v="-"/>
    <s v="FC"/>
    <s v="00007500-00007579"/>
    <s v=""/>
    <s v=""/>
    <s v=""/>
    <s v=""/>
    <n v="0"/>
    <s v=""/>
    <s v="VENTAS NO CONTRIBUYENTES"/>
    <s v=""/>
    <n v="160649440.34460002"/>
    <n v="0"/>
    <n v="104784524.50500003"/>
    <n v="0"/>
    <s v="-"/>
    <n v="0"/>
    <n v="48159410.206499986"/>
    <s v="-"/>
    <n v="7705505.6330999983"/>
    <n v="0"/>
    <s v="-"/>
    <n v="0"/>
    <n v="0"/>
    <s v="-"/>
    <n v="0"/>
  </r>
  <r>
    <s v="292"/>
    <x v="90"/>
    <x v="1"/>
    <s v="001"/>
    <s v="Z1F0017854"/>
    <s v=""/>
    <s v="FC"/>
    <s v="00007580"/>
    <s v=""/>
    <s v=""/>
    <s v=""/>
    <s v=""/>
    <n v="0"/>
    <s v=""/>
    <s v="VIDA AGUA PURIFICADA"/>
    <s v="J412413007"/>
    <n v="1276894.5080000001"/>
    <n v="0"/>
    <n v="780964"/>
    <n v="427526.3"/>
    <s v="16"/>
    <n v="68404.207999999999"/>
    <n v="0"/>
    <s v="-"/>
    <n v="0"/>
    <n v="0"/>
    <s v="-"/>
    <n v="0"/>
    <n v="0"/>
    <s v="-"/>
    <n v="0"/>
  </r>
  <r>
    <s v="293"/>
    <x v="90"/>
    <x v="1"/>
    <s v="001"/>
    <s v="Z1F0017854"/>
    <s v="-"/>
    <s v="FC"/>
    <s v="00007581-00007583"/>
    <s v=""/>
    <s v=""/>
    <s v=""/>
    <s v=""/>
    <n v="0"/>
    <s v=""/>
    <s v="VENTAS NO CONTRIBUYENTES"/>
    <s v=""/>
    <n v="3715138"/>
    <n v="0"/>
    <n v="2660350"/>
    <n v="0"/>
    <s v="-"/>
    <n v="0"/>
    <n v="909300"/>
    <s v="-"/>
    <n v="145488"/>
    <n v="0"/>
    <s v="-"/>
    <n v="0"/>
    <n v="0"/>
    <s v="-"/>
    <n v="0"/>
  </r>
  <r>
    <s v="211"/>
    <x v="90"/>
    <x v="0"/>
    <s v="002"/>
    <s v="Z1B8050002"/>
    <s v="1560"/>
    <s v="FC"/>
    <s v="00154193-00154234"/>
    <s v=""/>
    <s v=""/>
    <s v=""/>
    <s v=""/>
    <n v="0"/>
    <s v=""/>
    <s v="VENTAS NO CONTRIBUYENTES"/>
    <s v=""/>
    <n v="97002391.049399987"/>
    <n v="0"/>
    <n v="69036020.301399991"/>
    <n v="0"/>
    <s v="-"/>
    <n v="0"/>
    <n v="24108940.300000001"/>
    <s v="-"/>
    <n v="3857430.4480000008"/>
    <n v="0"/>
    <s v="-"/>
    <n v="0"/>
    <n v="0"/>
    <s v="-"/>
    <n v="0"/>
  </r>
  <r>
    <s v="212"/>
    <x v="90"/>
    <x v="0"/>
    <s v="002"/>
    <s v="Z1B8050149"/>
    <s v="1488"/>
    <s v="FC"/>
    <s v="00191478-00191556"/>
    <s v=""/>
    <s v=""/>
    <s v=""/>
    <s v=""/>
    <n v="0"/>
    <s v=""/>
    <s v="VENTAS NO CONTRIBUYENTES"/>
    <s v=""/>
    <n v="27664446.370000001"/>
    <n v="0"/>
    <n v="27664446.370000001"/>
    <n v="0"/>
    <s v="-"/>
    <n v="0"/>
    <m/>
    <s v="16"/>
    <m/>
    <n v="0"/>
    <s v="-"/>
    <n v="0"/>
    <n v="0"/>
    <s v="-"/>
    <n v="0"/>
  </r>
  <r>
    <s v="213"/>
    <x v="90"/>
    <x v="2"/>
    <s v="002"/>
    <s v="Z1F0008858"/>
    <s v="0586"/>
    <s v="FC"/>
    <s v="00082707-00082786"/>
    <s v=""/>
    <s v=""/>
    <s v=""/>
    <s v=""/>
    <n v="0"/>
    <s v=""/>
    <s v="VENTAS NO CONTRIBUYENTES"/>
    <s v=""/>
    <n v="37261999.602799997"/>
    <n v="0"/>
    <n v="34353291.390000001"/>
    <n v="0"/>
    <s v="-"/>
    <n v="0"/>
    <n v="2507507.08"/>
    <s v="16"/>
    <n v="401201.13279999996"/>
    <n v="0"/>
    <s v="-"/>
    <n v="0"/>
    <n v="0"/>
    <s v="-"/>
    <n v="0"/>
  </r>
  <r>
    <s v="214"/>
    <x v="90"/>
    <x v="1"/>
    <s v="002"/>
    <s v="Z1F0017966"/>
    <s v="-"/>
    <s v="FC"/>
    <s v="00002594-00002645"/>
    <s v=""/>
    <s v=""/>
    <s v=""/>
    <s v=""/>
    <n v="0"/>
    <s v=""/>
    <s v="VENTAS NO CONTRIBUYENTES"/>
    <s v=""/>
    <n v="123532860.3977"/>
    <n v="0"/>
    <n v="85278467.469999999"/>
    <n v="0"/>
    <s v="-"/>
    <n v="0"/>
    <n v="32977924.9377"/>
    <s v="16"/>
    <n v="5276467.9899999993"/>
    <n v="0"/>
    <s v="-"/>
    <n v="0"/>
    <n v="0"/>
    <s v="-"/>
    <n v="0"/>
  </r>
  <r>
    <s v="215"/>
    <x v="90"/>
    <x v="2"/>
    <s v="003"/>
    <s v="Z1F0002472"/>
    <s v="0152"/>
    <s v="FC"/>
    <s v="00024917-00025094"/>
    <m/>
    <m/>
    <m/>
    <m/>
    <n v="0"/>
    <m/>
    <s v="VENTAS NO CONTRIBUYENTES"/>
    <m/>
    <n v="71386031"/>
    <n v="0"/>
    <n v="71234999"/>
    <n v="0"/>
    <m/>
    <n v="0"/>
    <n v="130200"/>
    <m/>
    <n v="20832"/>
    <n v="0"/>
    <m/>
    <n v="0"/>
    <n v="0"/>
    <m/>
    <n v="0"/>
  </r>
  <r>
    <s v="216"/>
    <x v="90"/>
    <x v="0"/>
    <s v="003"/>
    <s v="Z1B8051199"/>
    <s v="1647"/>
    <s v="FC"/>
    <s v="00176525-00176591"/>
    <s v=""/>
    <s v=""/>
    <s v=""/>
    <s v=""/>
    <n v="0"/>
    <s v=""/>
    <s v="VENTAS NO CONTRIBUYENTES"/>
    <s v=""/>
    <n v="93336301.772"/>
    <n v="0"/>
    <n v="76768930.399999991"/>
    <n v="0"/>
    <s v="-"/>
    <n v="0"/>
    <n v="14282216.699999999"/>
    <s v="16"/>
    <n v="2285154.6719999998"/>
    <n v="0"/>
    <s v="-"/>
    <n v="0"/>
    <n v="0"/>
    <s v="-"/>
    <n v="0"/>
  </r>
  <r>
    <s v="217"/>
    <x v="90"/>
    <x v="2"/>
    <s v="003"/>
    <s v="Z1F0008965"/>
    <s v="0581"/>
    <s v="FC"/>
    <s v="00081447-00081478"/>
    <s v=""/>
    <s v=""/>
    <s v=""/>
    <s v=""/>
    <n v="0"/>
    <s v=""/>
    <s v="VENTAS NO CONTRIBUYENTES"/>
    <s v=""/>
    <n v="19688783.8288"/>
    <n v="0"/>
    <n v="16767718.890000001"/>
    <n v="0"/>
    <s v="-"/>
    <n v="0"/>
    <n v="2518159.4299999997"/>
    <s v="16"/>
    <n v="402905.50879999995"/>
    <n v="0"/>
    <s v="-"/>
    <n v="0"/>
    <n v="0"/>
    <s v="-"/>
    <n v="0"/>
  </r>
  <r>
    <s v="294"/>
    <x v="90"/>
    <x v="1"/>
    <s v="003"/>
    <s v="Z1F0017848"/>
    <s v="-"/>
    <s v="FC"/>
    <s v="00005791-00005820"/>
    <s v=""/>
    <s v=""/>
    <s v=""/>
    <s v=""/>
    <n v="0"/>
    <s v=""/>
    <s v="VENTAS NO CONTRIBUYENTES"/>
    <s v=""/>
    <n v="70689806.853599995"/>
    <n v="0"/>
    <n v="53823196.649999999"/>
    <n v="0"/>
    <s v="-"/>
    <n v="0"/>
    <n v="14540181.210000003"/>
    <s v="16"/>
    <n v="2326428.9935999997"/>
    <n v="0"/>
    <s v="-"/>
    <n v="0"/>
    <n v="0"/>
    <s v="-"/>
    <n v="0"/>
  </r>
  <r>
    <s v="218"/>
    <x v="90"/>
    <x v="0"/>
    <s v="004"/>
    <s v="Z1B8050937"/>
    <s v="1485"/>
    <s v="FC"/>
    <s v="00146467-00146493"/>
    <s v=""/>
    <s v=""/>
    <s v=""/>
    <s v=""/>
    <n v="0"/>
    <s v=""/>
    <s v="VENTAS NO CONTRIBUYENTES"/>
    <s v=""/>
    <n v="66116571.715599991"/>
    <n v="0"/>
    <n v="51936870.439999998"/>
    <n v="0"/>
    <s v="-"/>
    <n v="0"/>
    <n v="12223880.41"/>
    <s v="16"/>
    <n v="1955820.8656000001"/>
    <n v="0"/>
    <s v="-"/>
    <n v="0"/>
    <n v="0"/>
    <s v="-"/>
    <n v="0"/>
  </r>
  <r>
    <s v="219"/>
    <x v="90"/>
    <x v="0"/>
    <s v="004"/>
    <s v="Z1B8050937"/>
    <s v="1485"/>
    <s v="FC"/>
    <s v="00146494"/>
    <s v=""/>
    <s v=""/>
    <s v=""/>
    <s v=""/>
    <n v="0"/>
    <s v=""/>
    <s v="INVERSIONES SUVINCLA 17 C.A."/>
    <s v="J-40751912-3"/>
    <n v="5503055.7272000005"/>
    <n v="0"/>
    <n v="3481894.4400000004"/>
    <n v="1742380.42"/>
    <s v="16"/>
    <n v="278780.86719999998"/>
    <n v="0"/>
    <s v="-"/>
    <n v="0"/>
    <n v="0"/>
    <s v="-"/>
    <n v="0"/>
    <n v="0"/>
    <s v="-"/>
    <n v="0"/>
  </r>
  <r>
    <s v="220"/>
    <x v="90"/>
    <x v="0"/>
    <s v="004"/>
    <s v="Z1B8050937"/>
    <s v="1485"/>
    <s v="FC"/>
    <s v="00146495-00146507"/>
    <s v=""/>
    <s v=""/>
    <s v=""/>
    <s v=""/>
    <n v="0"/>
    <s v=""/>
    <s v="VENTAS NO CONTRIBUYENTES"/>
    <s v=""/>
    <n v="54570613.828199998"/>
    <n v="0"/>
    <n v="39146362.054999992"/>
    <n v="0"/>
    <s v="-"/>
    <n v="0"/>
    <n v="13296768.770000001"/>
    <s v="16"/>
    <n v="2127483.0031999997"/>
    <n v="0"/>
    <s v="-"/>
    <n v="0"/>
    <n v="0"/>
    <s v="-"/>
    <n v="0"/>
  </r>
  <r>
    <s v="221"/>
    <x v="90"/>
    <x v="1"/>
    <s v="004"/>
    <s v="Z1F0017963"/>
    <m/>
    <s v="FC"/>
    <m/>
    <m/>
    <m/>
    <m/>
    <m/>
    <m/>
    <m/>
    <s v="CAJA SIN ACTIVIDAD"/>
    <m/>
    <n v="0"/>
    <n v="0"/>
    <n v="0"/>
    <n v="0"/>
    <n v="0"/>
    <n v="0"/>
    <n v="0"/>
    <n v="0"/>
    <n v="0"/>
    <n v="0"/>
    <n v="0"/>
    <n v="0"/>
    <n v="0"/>
    <n v="0"/>
    <n v="0"/>
  </r>
  <r>
    <s v="222"/>
    <x v="90"/>
    <x v="0"/>
    <s v="005"/>
    <s v="Z1B8050363"/>
    <s v="1639"/>
    <s v="FC"/>
    <s v="00156585-00156655"/>
    <s v=""/>
    <s v=""/>
    <s v=""/>
    <s v=""/>
    <n v="0"/>
    <s v=""/>
    <s v="VENTAS NO CONTRIBUYENTES"/>
    <s v=""/>
    <n v="157062548.3118"/>
    <n v="0"/>
    <n v="99825485.555000007"/>
    <n v="0"/>
    <s v="-"/>
    <n v="0"/>
    <n v="49342295.479999997"/>
    <s v="16"/>
    <n v="7894767.276800001"/>
    <n v="0"/>
    <s v="-"/>
    <n v="0"/>
    <n v="0"/>
    <s v="-"/>
    <n v="0"/>
  </r>
  <r>
    <s v="223"/>
    <x v="90"/>
    <x v="0"/>
    <s v="005"/>
    <s v="Z1B8050363"/>
    <s v="1639"/>
    <s v="NC"/>
    <s v=""/>
    <s v="00000160"/>
    <s v=""/>
    <s v="00156583"/>
    <s v="4/7/2020"/>
    <n v="2977887.03"/>
    <s v="VEN"/>
    <s v="GREGORY PULIDO"/>
    <s v="V11038906"/>
    <n v="-294000"/>
    <n v="0"/>
    <n v="-294000"/>
    <n v="0"/>
    <s v="-"/>
    <n v="0"/>
    <n v="0"/>
    <s v="-"/>
    <n v="0"/>
    <n v="0"/>
    <s v="-"/>
    <n v="0"/>
    <n v="0"/>
    <s v="-"/>
    <n v="0"/>
  </r>
  <r>
    <s v="224"/>
    <x v="90"/>
    <x v="1"/>
    <s v="005"/>
    <s v="Z1F0017998"/>
    <s v="-"/>
    <s v="FC"/>
    <s v="00003510-00003568"/>
    <s v=""/>
    <s v=""/>
    <s v=""/>
    <s v=""/>
    <n v="0"/>
    <s v=""/>
    <s v="VENTAS NO CONTRIBUYENTES"/>
    <s v=""/>
    <n v="110322313.258"/>
    <n v="0"/>
    <n v="69391351.976000011"/>
    <n v="0"/>
    <s v="-"/>
    <n v="0"/>
    <n v="35285311.449999996"/>
    <s v="16"/>
    <n v="5645649.8320000004"/>
    <n v="0"/>
    <s v="-"/>
    <n v="0"/>
    <n v="0"/>
    <s v="-"/>
    <n v="0"/>
  </r>
  <r>
    <s v="225"/>
    <x v="90"/>
    <x v="0"/>
    <s v="006"/>
    <s v="Z1B8044815"/>
    <s v="1546"/>
    <s v="FC"/>
    <s v="00136819-00136878"/>
    <s v=""/>
    <s v=""/>
    <s v=""/>
    <s v=""/>
    <n v="0"/>
    <s v=""/>
    <s v="VENTAS NO CONTRIBUYENTES"/>
    <s v=""/>
    <n v="105090771.72319999"/>
    <n v="0"/>
    <n v="74995153.149999991"/>
    <n v="0"/>
    <s v="-"/>
    <n v="0"/>
    <n v="25944498.769999996"/>
    <s v="-"/>
    <n v="4151119.8032"/>
    <n v="0"/>
    <s v="-"/>
    <n v="0"/>
    <n v="0"/>
    <s v="-"/>
    <n v="0"/>
  </r>
  <r>
    <s v="226"/>
    <x v="90"/>
    <x v="1"/>
    <s v="006"/>
    <s v="Z1F0017787"/>
    <m/>
    <s v="FC"/>
    <s v="00000565"/>
    <m/>
    <m/>
    <m/>
    <m/>
    <n v="0"/>
    <m/>
    <s v="CAJA SIN ACTIVIDAD"/>
    <m/>
    <n v="0"/>
    <n v="0"/>
    <n v="0"/>
    <n v="0"/>
    <n v="0"/>
    <n v="0"/>
    <n v="0"/>
    <n v="0"/>
    <n v="0"/>
    <n v="0"/>
    <n v="0"/>
    <n v="0"/>
    <n v="0"/>
    <n v="0"/>
    <n v="0"/>
  </r>
  <r>
    <s v="227"/>
    <x v="90"/>
    <x v="0"/>
    <s v="007"/>
    <s v="Z1B8050013"/>
    <s v="1604"/>
    <s v="FC"/>
    <s v="00163867-00163908"/>
    <s v=""/>
    <s v=""/>
    <s v=""/>
    <s v=""/>
    <n v="0"/>
    <s v=""/>
    <s v="VENTAS NO CONTRIBUYENTES"/>
    <s v=""/>
    <n v="78345065.020199984"/>
    <n v="0"/>
    <n v="57088039.24499999"/>
    <n v="0"/>
    <s v="-"/>
    <n v="0"/>
    <n v="18325022.219999999"/>
    <s v="16"/>
    <n v="2932003.5552000003"/>
    <n v="0"/>
    <s v="-"/>
    <n v="0"/>
    <n v="0"/>
    <s v="-"/>
    <n v="0"/>
  </r>
  <r>
    <s v="228"/>
    <x v="90"/>
    <x v="0"/>
    <s v="007"/>
    <s v="Z1B8050013"/>
    <s v="1604"/>
    <s v="NC"/>
    <s v=""/>
    <s v="00000167"/>
    <s v=""/>
    <s v="00163806"/>
    <s v="4/7/2020"/>
    <n v="9221499.3599999994"/>
    <s v="VEN"/>
    <s v="EDUARDO RODRIGUEZ"/>
    <s v="V10354271"/>
    <n v="-294756"/>
    <n v="0"/>
    <n v="0"/>
    <n v="0"/>
    <s v="-"/>
    <n v="0"/>
    <n v="-254100"/>
    <s v="16"/>
    <n v="-40656"/>
    <n v="0"/>
    <s v="-"/>
    <n v="0"/>
    <n v="0"/>
    <s v="-"/>
    <n v="0"/>
  </r>
  <r>
    <s v="229"/>
    <x v="90"/>
    <x v="0"/>
    <s v="008"/>
    <s v="Z1B8050003"/>
    <s v="1560"/>
    <s v="FC"/>
    <s v="00163723-00163771"/>
    <s v=""/>
    <s v=""/>
    <s v=""/>
    <s v=""/>
    <n v="0"/>
    <s v=""/>
    <s v="VENTAS NO CONTRIBUYENTES"/>
    <s v=""/>
    <n v="82260521.381599993"/>
    <n v="0"/>
    <n v="60366652.613600001"/>
    <n v="0"/>
    <s v="-"/>
    <n v="0"/>
    <n v="18874024.800000001"/>
    <s v="-"/>
    <n v="3019843.9680000003"/>
    <n v="0"/>
    <s v="-"/>
    <n v="0"/>
    <n v="0"/>
    <s v="-"/>
    <n v="0"/>
  </r>
  <r>
    <s v="230"/>
    <x v="90"/>
    <x v="0"/>
    <s v="009"/>
    <s v="Z1B8014458"/>
    <s v="1557"/>
    <s v="FC"/>
    <s v="00169559-00169560"/>
    <s v=""/>
    <s v=""/>
    <s v=""/>
    <s v=""/>
    <n v="0"/>
    <s v=""/>
    <s v="VENTAS NO CONTRIBUYENTES"/>
    <s v=""/>
    <n v="2009199"/>
    <n v="0"/>
    <n v="1283271"/>
    <n v="0"/>
    <s v="-"/>
    <n v="0"/>
    <n v="625800"/>
    <s v="16"/>
    <n v="100128"/>
    <n v="0"/>
    <s v="-"/>
    <n v="0"/>
    <n v="0"/>
    <s v="-"/>
    <n v="0"/>
  </r>
  <r>
    <s v="231"/>
    <x v="90"/>
    <x v="0"/>
    <s v="009"/>
    <s v="Z1B8014458"/>
    <s v="1557"/>
    <s v="FC"/>
    <s v="00169561"/>
    <s v=""/>
    <s v=""/>
    <s v=""/>
    <s v=""/>
    <n v="0"/>
    <s v=""/>
    <s v="COOPERATIVA ALF, R.L."/>
    <s v="J-29610885-4"/>
    <n v="1037565.13"/>
    <n v="0"/>
    <n v="1037565.13"/>
    <n v="0"/>
    <s v="-"/>
    <n v="0"/>
    <n v="0"/>
    <s v="-"/>
    <n v="0"/>
    <n v="0"/>
    <s v="-"/>
    <n v="0"/>
    <n v="0"/>
    <s v="-"/>
    <n v="0"/>
  </r>
  <r>
    <s v="232"/>
    <x v="90"/>
    <x v="0"/>
    <s v="009"/>
    <s v="Z1B8014458"/>
    <s v="1557"/>
    <s v="FC"/>
    <s v="00169562-00169609"/>
    <s v=""/>
    <s v=""/>
    <s v=""/>
    <s v=""/>
    <n v="0"/>
    <s v=""/>
    <s v="VENTAS NO CONTRIBUYENTES"/>
    <s v=""/>
    <n v="84925275.551799998"/>
    <n v="0"/>
    <n v="62021944.414999992"/>
    <n v="0"/>
    <s v="-"/>
    <n v="0"/>
    <n v="19744250.98"/>
    <s v="-"/>
    <n v="3159080.1567999995"/>
    <n v="0"/>
    <s v="-"/>
    <n v="0"/>
    <n v="0"/>
    <s v="-"/>
    <n v="0"/>
  </r>
  <r>
    <s v="233"/>
    <x v="90"/>
    <x v="0"/>
    <s v="010"/>
    <s v="Z1F0000341"/>
    <s v="1078"/>
    <s v="FC"/>
    <s v="00068984-00069011"/>
    <s v=""/>
    <s v=""/>
    <s v=""/>
    <s v=""/>
    <n v="0"/>
    <s v=""/>
    <s v="VENTAS NO CONTRIBUYENTES"/>
    <s v=""/>
    <n v="162977904.57460004"/>
    <n v="0"/>
    <n v="107421134.05740003"/>
    <n v="0"/>
    <s v="-"/>
    <n v="0"/>
    <n v="32514102.170000002"/>
    <s v="16"/>
    <n v="5202256.3472000007"/>
    <n v="0"/>
    <s v="-"/>
    <n v="16518900"/>
    <n v="1321512"/>
    <s v="-"/>
    <n v="0"/>
  </r>
  <r>
    <s v="234"/>
    <x v="90"/>
    <x v="0"/>
    <s v="011"/>
    <s v="Z1F0004616"/>
    <s v="0461"/>
    <s v="FC"/>
    <s v="00066342"/>
    <s v=""/>
    <s v=""/>
    <s v=""/>
    <s v=""/>
    <n v="0"/>
    <s v=""/>
    <s v="GUSTAVO COLMENARES"/>
    <s v="V12731554 "/>
    <n v="459500"/>
    <n v="0"/>
    <n v="459500"/>
    <n v="0"/>
    <s v="-"/>
    <n v="0"/>
    <n v="0"/>
    <s v="-"/>
    <n v="0"/>
    <n v="0"/>
    <s v="-"/>
    <n v="0"/>
    <n v="0"/>
    <s v="-"/>
    <n v="0"/>
  </r>
  <r>
    <s v="235"/>
    <x v="90"/>
    <x v="0"/>
    <s v="011"/>
    <s v="Z1F0004616"/>
    <s v="0461"/>
    <s v="FC"/>
    <s v="00066289-00066341"/>
    <s v=""/>
    <s v=""/>
    <s v=""/>
    <s v=""/>
    <n v="0"/>
    <s v=""/>
    <s v="VENTAS NO CONTRIBUYENTES"/>
    <s v=""/>
    <n v="18292511.797200002"/>
    <n v="0"/>
    <n v="16629196.590000002"/>
    <n v="0"/>
    <s v="-"/>
    <n v="0"/>
    <n v="1433892.42"/>
    <s v="-"/>
    <n v="229422.78719999999"/>
    <n v="0"/>
    <s v="-"/>
    <n v="0"/>
    <n v="0"/>
    <s v="-"/>
    <n v="0"/>
  </r>
  <r>
    <s v="236"/>
    <x v="90"/>
    <x v="0"/>
    <s v="011"/>
    <s v="Z1F0004616"/>
    <s v="0461"/>
    <s v="FC"/>
    <s v="00066343-00066344"/>
    <s v=""/>
    <s v=""/>
    <s v=""/>
    <s v=""/>
    <n v="0"/>
    <s v=""/>
    <s v="VENTAS NO CONTRIBUYENTES"/>
    <s v=""/>
    <n v="392813.6"/>
    <n v="0"/>
    <n v="392813.6"/>
    <n v="0"/>
    <s v="-"/>
    <n v="0"/>
    <n v="0"/>
    <s v="-"/>
    <n v="0"/>
    <n v="0"/>
    <s v="-"/>
    <n v="0"/>
    <n v="0"/>
    <s v="-"/>
    <n v="0"/>
  </r>
  <r>
    <s v="237"/>
    <x v="90"/>
    <x v="0"/>
    <s v="012"/>
    <s v="Z1B8038506"/>
    <s v="1405"/>
    <s v="FC"/>
    <s v="00070123-00070138"/>
    <s v=""/>
    <s v=""/>
    <s v=""/>
    <s v=""/>
    <n v="0"/>
    <s v=""/>
    <s v="VENTAS NO CONTRIBUYENTES"/>
    <s v=""/>
    <n v="6749493.6459999997"/>
    <n v="0"/>
    <n v="3159143.5999999992"/>
    <n v="0"/>
    <s v="-"/>
    <n v="0"/>
    <n v="3095129.35"/>
    <s v="-"/>
    <n v="495220.696"/>
    <n v="0"/>
    <s v="-"/>
    <n v="0"/>
    <n v="0"/>
    <s v="-"/>
    <n v="0"/>
  </r>
  <r>
    <s v="238"/>
    <x v="90"/>
    <x v="0"/>
    <s v="014"/>
    <s v="Z1F0000338"/>
    <s v="1249"/>
    <s v="FC"/>
    <s v="00048245-00048255"/>
    <s v=""/>
    <s v=""/>
    <s v=""/>
    <s v=""/>
    <n v="0"/>
    <s v=""/>
    <s v="VENTAS NO CONTRIBUYENTES"/>
    <s v=""/>
    <n v="16442827.6908"/>
    <n v="0"/>
    <n v="3603824"/>
    <n v="0"/>
    <s v="-"/>
    <n v="0"/>
    <n v="11068106.630000001"/>
    <s v="16"/>
    <n v="1770897.0608000001"/>
    <n v="0"/>
    <s v="-"/>
    <n v="0"/>
    <n v="0"/>
    <s v="-"/>
    <n v="0"/>
  </r>
  <r>
    <s v="295"/>
    <x v="90"/>
    <x v="0"/>
    <s v="014"/>
    <s v="Z1B8050578"/>
    <s v="1369"/>
    <s v="FC"/>
    <s v="00131259-00131310"/>
    <s v=""/>
    <s v=""/>
    <s v=""/>
    <s v=""/>
    <n v="0"/>
    <s v=""/>
    <s v="VENTAS NO CONTRIBUYENTES"/>
    <s v=""/>
    <n v="28099704.588999994"/>
    <n v="0"/>
    <n v="23562447.644999996"/>
    <n v="0"/>
    <s v="-"/>
    <n v="0"/>
    <n v="3911428.4"/>
    <s v="-"/>
    <n v="625828.54399999999"/>
    <n v="0"/>
    <s v="-"/>
    <n v="0"/>
    <n v="0"/>
    <s v="-"/>
    <n v="0"/>
  </r>
  <r>
    <s v="239"/>
    <x v="90"/>
    <x v="0"/>
    <s v="015"/>
    <s v="Z1B8050356"/>
    <s v="1382"/>
    <s v="FC"/>
    <s v="00084095-00084121"/>
    <s v=""/>
    <s v=""/>
    <s v=""/>
    <s v=""/>
    <n v="0"/>
    <s v=""/>
    <s v="VENTAS NO CONTRIBUYENTES"/>
    <s v=""/>
    <n v="80995980.731799975"/>
    <n v="0"/>
    <n v="59307333.444999978"/>
    <n v="0"/>
    <s v="-"/>
    <n v="0"/>
    <n v="18697109.73"/>
    <s v="16"/>
    <n v="2991537.5567999999"/>
    <n v="0"/>
    <s v="-"/>
    <n v="0"/>
    <n v="0"/>
    <s v="-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12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18:K22" firstHeaderRow="0" firstDataRow="1" firstDataCol="1" rowPageCount="1" colPageCount="1"/>
  <pivotFields count="31">
    <pivotField showAll="0"/>
    <pivotField axis="axisPage" numFmtId="14" multipleItemSelectionAllowed="1" showAll="0">
      <items count="9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x="15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83"/>
        <item h="1" x="82"/>
        <item h="1" x="81"/>
        <item h="1" x="80"/>
        <item h="1" x="79"/>
        <item h="1" x="78"/>
        <item h="1" x="77"/>
        <item h="1" x="84"/>
        <item h="1" x="85"/>
        <item h="1" x="86"/>
        <item h="1" x="87"/>
        <item h="1" x="88"/>
        <item h="1" x="89"/>
        <item h="1" x="90"/>
        <item t="default"/>
      </items>
    </pivotField>
    <pivotField axis="axisRow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  <pivotField showAll="0"/>
    <pivotField dataField="1" numFmtId="165" showAll="0"/>
    <pivotField numFmtId="165" showAll="0"/>
    <pivotField dataField="1" showAll="0"/>
    <pivotField dataField="1" showAll="0"/>
    <pivotField showAll="0"/>
    <pivotField dataField="1" showAll="0"/>
    <pivotField dataField="1" showAll="0"/>
    <pivotField showAll="0"/>
    <pivotField dataField="1" showAll="0"/>
    <pivotField dataField="1" numFmtId="165" showAll="0"/>
    <pivotField showAll="0"/>
    <pivotField dataField="1" numFmtId="165" showAll="0"/>
    <pivotField dataField="1" showAll="0"/>
    <pivotField showAll="0"/>
    <pivotField dataField="1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1" hier="-1"/>
  </pageFields>
  <dataFields count="10">
    <dataField name="Suma de Total" fld="16" baseField="0" baseItem="0"/>
    <dataField name="Suma de Exento" fld="18" baseField="2" baseItem="0"/>
    <dataField name="Suma de Base General Imponible Contribuyentes" fld="19" baseField="2" baseItem="1"/>
    <dataField name="Suma de Debito General Fiscal Contribuyentes" fld="21" baseField="2" baseItem="1"/>
    <dataField name="Suma de Base General Imponible no Contribuyentes" fld="22" baseField="2" baseItem="0"/>
    <dataField name="Suma de Debito General Fiscal no Contribuyentes" fld="24" baseField="2" baseItem="0"/>
    <dataField name="Suma de Base General Reducida Contribuyentes" fld="25" baseField="0" baseItem="0"/>
    <dataField name="Suma de Debito Reducido Fiscal Contribuyentes" fld="27" baseField="0" baseItem="0"/>
    <dataField name="Suma de Base General Reducida no Contribuyentes" fld="28" baseField="0" baseItem="7"/>
    <dataField name="Suma de Debito Reducido Fiscal no Contribuyentes" fld="30" baseField="0" baseItem="7"/>
  </dataFields>
  <formats count="21">
    <format dxfId="20">
      <pivotArea field="2" type="button" dataOnly="0" labelOnly="1" outline="0" axis="axisRow" fieldPosition="0"/>
    </format>
    <format dxfId="19">
      <pivotArea field="2" type="button" dataOnly="0" labelOnly="1" outline="0" axis="axisRow" fieldPosition="0"/>
    </format>
    <format dxfId="18">
      <pivotArea field="2" type="button" dataOnly="0" labelOnly="1" outline="0" axis="axisRow" fieldPosition="0"/>
    </format>
    <format dxfId="17">
      <pivotArea dataOnly="0" labelOnly="1" outline="0" fieldPosition="0">
        <references count="1">
          <reference field="4294967294" count="2">
            <x v="6"/>
            <x v="7"/>
          </reference>
        </references>
      </pivotArea>
    </format>
    <format dxfId="16">
      <pivotArea dataOnly="0" labelOnly="1" outline="0" fieldPosition="0">
        <references count="1">
          <reference field="4294967294" count="8"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5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4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13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2">
      <pivotArea collapsedLevelsAreSubtotals="1" fieldPosition="0">
        <references count="2">
          <reference field="4294967294" count="9" selected="0">
            <x v="0"/>
            <x v="1"/>
            <x v="2"/>
            <x v="3"/>
            <x v="4"/>
            <x v="5"/>
            <x v="6"/>
            <x v="7"/>
            <x v="8"/>
          </reference>
          <reference field="2" count="0"/>
        </references>
      </pivotArea>
    </format>
    <format dxfId="11">
      <pivotArea collapsedLevelsAreSubtotals="1" fieldPosition="0">
        <references count="2">
          <reference field="4294967294" count="1" selected="0">
            <x v="9"/>
          </reference>
          <reference field="2" count="0"/>
        </references>
      </pivotArea>
    </format>
    <format dxfId="1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">
      <pivotArea dataOnly="0" labelOnly="1" fieldPosition="0">
        <references count="1">
          <reference field="2" count="0"/>
        </references>
      </pivotArea>
    </format>
    <format dxfId="7">
      <pivotArea dataOnly="0" labelOnly="1" fieldPosition="0">
        <references count="1">
          <reference field="2" count="0"/>
        </references>
      </pivotArea>
    </format>
    <format dxfId="6">
      <pivotArea type="all" dataOnly="0" outline="0" fieldPosition="0"/>
    </format>
    <format dxfId="5">
      <pivotArea type="all" dataOnly="0" outline="0" fieldPosition="0"/>
    </format>
    <format dxfId="4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8"/>
          </reference>
        </references>
      </pivotArea>
    </format>
    <format dxfId="2">
      <pivotArea grandRow="1" outline="0" collapsedLevelsAreSubtotals="1" fieldPosition="0"/>
    </format>
    <format dxfId="1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4"/>
          </reference>
        </references>
      </pivotArea>
    </format>
  </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Fecha" sourceName="Fecha">
  <pivotTables>
    <pivotTable tabId="2" name="Tabla dinámica1"/>
  </pivotTables>
  <data>
    <tabular pivotCacheId="6">
      <items count="91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6" s="1"/>
        <i x="17" s="1"/>
        <i x="18" s="1"/>
        <i x="19" s="1"/>
        <i x="20" s="1"/>
        <i x="21" s="1"/>
        <i x="22" s="1"/>
        <i x="23" s="1"/>
        <i x="24" s="1"/>
        <i x="25" s="1"/>
        <i x="26" s="1"/>
        <i x="27" s="1"/>
        <i x="28"/>
        <i x="29"/>
        <i x="30"/>
        <i x="31"/>
        <i x="32"/>
        <i x="33"/>
        <i x="34"/>
        <i x="35"/>
        <i x="36"/>
        <i x="37"/>
        <i x="38"/>
        <i x="39"/>
        <i x="40"/>
        <i x="41"/>
        <i x="42"/>
        <i x="43"/>
        <i x="44"/>
        <i x="45"/>
        <i x="46"/>
        <i x="47"/>
        <i x="48"/>
        <i x="49"/>
        <i x="50"/>
        <i x="51"/>
        <i x="52"/>
        <i x="53"/>
        <i x="54"/>
        <i x="55"/>
        <i x="56"/>
        <i x="57"/>
        <i x="58"/>
        <i x="59"/>
        <i x="60"/>
        <i x="61"/>
        <i x="62"/>
        <i x="63"/>
        <i x="64"/>
        <i x="65"/>
        <i x="66"/>
        <i x="67"/>
        <i x="68"/>
        <i x="69"/>
        <i x="70"/>
        <i x="71"/>
        <i x="72"/>
        <i x="73"/>
        <i x="74"/>
        <i x="75"/>
        <i x="76"/>
        <i x="77"/>
        <i x="78"/>
        <i x="79"/>
        <i x="80"/>
        <i x="81"/>
        <i x="82"/>
        <i x="83"/>
        <i x="84"/>
        <i x="85"/>
        <i x="86"/>
        <i x="87"/>
        <i x="88"/>
        <i x="89"/>
        <i x="90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Sucursal" sourceName="Sucursal">
  <pivotTables>
    <pivotTable tabId="2" name="Tabla dinámica1"/>
  </pivotTables>
  <data>
    <tabular pivotCacheId="6">
      <items count="3">
        <i x="0" s="1"/>
        <i x="2" s="1"/>
        <i x="1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Fecha" cache="SegmentaciónDeDatos_Fecha" caption="Fecha" startItem="21" style="SlicerStyleDark5" rowHeight="241300"/>
  <slicer name="Sucursal" cache="SegmentaciónDeDatos_Sucursal" caption="Sucursal" style="SlicerStyleLight2" rowHeight="241300"/>
</slicers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theme="1" tint="4.9989318521683403E-2"/>
  </sheetPr>
  <dimension ref="A1:AP2890"/>
  <sheetViews>
    <sheetView zoomScale="85" zoomScaleNormal="85" workbookViewId="0">
      <pane ySplit="1" topLeftCell="A1717" activePane="bottomLeft" state="frozen"/>
      <selection activeCell="P1" sqref="P1"/>
      <selection pane="bottomLeft" activeCell="B1" sqref="B1:B1048576"/>
    </sheetView>
  </sheetViews>
  <sheetFormatPr baseColWidth="10" defaultRowHeight="15" x14ac:dyDescent="0.25"/>
  <cols>
    <col min="1" max="1" width="6.28515625" style="6" bestFit="1" customWidth="1"/>
    <col min="2" max="2" width="14.85546875" style="58" customWidth="1"/>
    <col min="3" max="3" width="9" style="6" bestFit="1" customWidth="1"/>
    <col min="4" max="4" width="5.5703125" style="6" customWidth="1"/>
    <col min="5" max="5" width="12" style="6" customWidth="1"/>
    <col min="6" max="6" width="9.7109375" style="6" customWidth="1"/>
    <col min="7" max="7" width="9.85546875" style="6" customWidth="1"/>
    <col min="8" max="8" width="19.85546875" style="6" customWidth="1"/>
    <col min="9" max="9" width="10.7109375" style="6" customWidth="1"/>
    <col min="10" max="10" width="7.28515625" style="6" customWidth="1"/>
    <col min="11" max="11" width="10.7109375" style="6" customWidth="1"/>
    <col min="12" max="12" width="15.28515625" style="6" customWidth="1"/>
    <col min="13" max="13" width="13.7109375" style="6" customWidth="1"/>
    <col min="14" max="14" width="9.85546875" style="6" customWidth="1"/>
    <col min="15" max="15" width="40.5703125" style="6" customWidth="1"/>
    <col min="16" max="16" width="13.85546875" style="6" bestFit="1" customWidth="1"/>
    <col min="17" max="17" width="19.28515625" style="6" bestFit="1" customWidth="1"/>
    <col min="18" max="18" width="13.7109375" style="6" bestFit="1" customWidth="1"/>
    <col min="19" max="19" width="17.28515625" style="6" bestFit="1" customWidth="1"/>
    <col min="20" max="20" width="37.140625" style="6" bestFit="1" customWidth="1"/>
    <col min="21" max="21" width="7.140625" style="6" customWidth="1"/>
    <col min="22" max="22" width="18.42578125" style="6" customWidth="1"/>
    <col min="23" max="23" width="27.28515625" style="6" customWidth="1"/>
    <col min="24" max="24" width="9.85546875" style="6" customWidth="1"/>
    <col min="25" max="25" width="16.140625" style="6" customWidth="1"/>
    <col min="26" max="26" width="14.42578125" style="6" customWidth="1"/>
    <col min="27" max="27" width="10.140625" style="6" customWidth="1"/>
    <col min="28" max="28" width="14.85546875" style="6" customWidth="1"/>
    <col min="29" max="29" width="16.28515625" style="6" customWidth="1"/>
    <col min="30" max="30" width="8" style="6" customWidth="1"/>
    <col min="31" max="31" width="15.7109375" style="6" customWidth="1"/>
    <col min="32" max="32" width="18.28515625" style="6" bestFit="1" customWidth="1"/>
    <col min="33" max="16384" width="11.42578125" style="6"/>
  </cols>
  <sheetData>
    <row r="1" spans="1:31" x14ac:dyDescent="0.25">
      <c r="A1" s="5" t="s">
        <v>1418</v>
      </c>
      <c r="B1" s="56" t="s">
        <v>1417</v>
      </c>
      <c r="C1" s="5" t="s">
        <v>1416</v>
      </c>
      <c r="D1" s="5" t="s">
        <v>1415</v>
      </c>
      <c r="E1" s="5" t="s">
        <v>1414</v>
      </c>
      <c r="F1" s="5" t="s">
        <v>1413</v>
      </c>
      <c r="G1" s="5" t="s">
        <v>1412</v>
      </c>
      <c r="H1" s="5" t="s">
        <v>1411</v>
      </c>
      <c r="I1" s="4" t="s">
        <v>1410</v>
      </c>
      <c r="J1" s="4" t="s">
        <v>1409</v>
      </c>
      <c r="K1" s="4" t="s">
        <v>1408</v>
      </c>
      <c r="L1" s="4" t="s">
        <v>1407</v>
      </c>
      <c r="M1" s="4" t="s">
        <v>1406</v>
      </c>
      <c r="N1" s="5" t="s">
        <v>1405</v>
      </c>
      <c r="O1" s="5" t="s">
        <v>1404</v>
      </c>
      <c r="P1" s="5" t="s">
        <v>1403</v>
      </c>
      <c r="Q1" s="4" t="s">
        <v>1402</v>
      </c>
      <c r="R1" s="4" t="s">
        <v>1401</v>
      </c>
      <c r="S1" s="4" t="s">
        <v>1400</v>
      </c>
      <c r="T1" s="4" t="s">
        <v>1399</v>
      </c>
      <c r="U1" s="5" t="s">
        <v>1398</v>
      </c>
      <c r="V1" s="4" t="s">
        <v>1397</v>
      </c>
      <c r="W1" s="4" t="s">
        <v>1396</v>
      </c>
      <c r="X1" s="5" t="s">
        <v>1395</v>
      </c>
      <c r="Y1" s="4" t="s">
        <v>1394</v>
      </c>
      <c r="Z1" s="4" t="s">
        <v>1393</v>
      </c>
      <c r="AA1" s="5" t="s">
        <v>1392</v>
      </c>
      <c r="AB1" s="4" t="s">
        <v>1391</v>
      </c>
      <c r="AC1" s="4" t="s">
        <v>1390</v>
      </c>
      <c r="AD1" s="5" t="s">
        <v>1389</v>
      </c>
      <c r="AE1" s="4" t="s">
        <v>1388</v>
      </c>
    </row>
    <row r="2" spans="1:31" hidden="1" x14ac:dyDescent="0.25">
      <c r="A2" s="2" t="s">
        <v>719</v>
      </c>
      <c r="B2" s="51">
        <v>43927</v>
      </c>
      <c r="C2" s="2" t="s">
        <v>8</v>
      </c>
      <c r="D2" s="2" t="s">
        <v>107</v>
      </c>
      <c r="E2" s="2" t="s">
        <v>596</v>
      </c>
      <c r="F2" s="2" t="s">
        <v>1387</v>
      </c>
      <c r="G2" s="2" t="s">
        <v>4</v>
      </c>
      <c r="H2" s="2" t="s">
        <v>1386</v>
      </c>
      <c r="I2" s="1" t="s">
        <v>1</v>
      </c>
      <c r="J2" s="1" t="s">
        <v>1</v>
      </c>
      <c r="K2" s="1" t="s">
        <v>1</v>
      </c>
      <c r="L2" s="1" t="s">
        <v>1</v>
      </c>
      <c r="M2" s="1">
        <v>0</v>
      </c>
      <c r="N2" s="2" t="s">
        <v>1</v>
      </c>
      <c r="O2" s="2" t="s">
        <v>2</v>
      </c>
      <c r="P2" s="2" t="s">
        <v>1</v>
      </c>
      <c r="Q2" s="3">
        <f>SUM(R2:AE2)</f>
        <v>24083009.419999998</v>
      </c>
      <c r="R2" s="3">
        <v>0</v>
      </c>
      <c r="S2" s="3">
        <v>19873883.91</v>
      </c>
      <c r="T2" s="3"/>
      <c r="U2" s="3" t="s">
        <v>0</v>
      </c>
      <c r="V2" s="3"/>
      <c r="W2" s="3">
        <v>3628556.47</v>
      </c>
      <c r="X2" s="3" t="s">
        <v>0</v>
      </c>
      <c r="Y2" s="3">
        <v>580569.04</v>
      </c>
      <c r="Z2" s="3">
        <v>0</v>
      </c>
      <c r="AA2" s="2" t="s">
        <v>0</v>
      </c>
      <c r="AB2" s="1">
        <v>0</v>
      </c>
      <c r="AC2" s="1"/>
      <c r="AD2" s="2" t="s">
        <v>0</v>
      </c>
      <c r="AE2" s="1"/>
    </row>
    <row r="3" spans="1:31" hidden="1" x14ac:dyDescent="0.25">
      <c r="A3" s="2" t="s">
        <v>717</v>
      </c>
      <c r="B3" s="51">
        <v>43927</v>
      </c>
      <c r="C3" s="2" t="s">
        <v>53</v>
      </c>
      <c r="D3" s="2" t="s">
        <v>107</v>
      </c>
      <c r="E3" s="2" t="s">
        <v>572</v>
      </c>
      <c r="F3" s="2" t="s">
        <v>1180</v>
      </c>
      <c r="G3" s="2" t="s">
        <v>4</v>
      </c>
      <c r="H3" s="2" t="s">
        <v>1385</v>
      </c>
      <c r="I3" s="1" t="s">
        <v>1</v>
      </c>
      <c r="J3" s="1" t="s">
        <v>1</v>
      </c>
      <c r="K3" s="1" t="s">
        <v>1</v>
      </c>
      <c r="L3" s="1" t="s">
        <v>1</v>
      </c>
      <c r="M3" s="1">
        <v>0</v>
      </c>
      <c r="N3" s="2" t="s">
        <v>1</v>
      </c>
      <c r="O3" s="2" t="s">
        <v>2</v>
      </c>
      <c r="P3" s="2" t="s">
        <v>1</v>
      </c>
      <c r="Q3" s="3">
        <f t="shared" ref="Q3:Q66" si="0">SUM(R3:AE3)</f>
        <v>92719123.694000006</v>
      </c>
      <c r="R3" s="3">
        <v>0</v>
      </c>
      <c r="S3" s="3">
        <v>54349701.439999998</v>
      </c>
      <c r="T3" s="3">
        <v>0</v>
      </c>
      <c r="U3" s="3" t="s">
        <v>0</v>
      </c>
      <c r="V3" s="3">
        <v>0</v>
      </c>
      <c r="W3" s="3">
        <v>33077088.150000002</v>
      </c>
      <c r="X3" s="3" t="s">
        <v>0</v>
      </c>
      <c r="Y3" s="3">
        <v>5292334.1039999994</v>
      </c>
      <c r="Z3" s="3">
        <v>0</v>
      </c>
      <c r="AA3" s="2" t="s">
        <v>0</v>
      </c>
      <c r="AB3" s="1">
        <v>0</v>
      </c>
      <c r="AC3" s="1">
        <v>0</v>
      </c>
      <c r="AD3" s="2" t="s">
        <v>0</v>
      </c>
      <c r="AE3" s="1">
        <v>0</v>
      </c>
    </row>
    <row r="4" spans="1:31" hidden="1" x14ac:dyDescent="0.25">
      <c r="A4" s="2" t="s">
        <v>713</v>
      </c>
      <c r="B4" s="51">
        <v>43927</v>
      </c>
      <c r="C4" s="2" t="s">
        <v>8</v>
      </c>
      <c r="D4" s="2" t="s">
        <v>88</v>
      </c>
      <c r="E4" s="2" t="s">
        <v>569</v>
      </c>
      <c r="F4" s="2" t="s">
        <v>647</v>
      </c>
      <c r="G4" s="2" t="s">
        <v>4</v>
      </c>
      <c r="H4" s="2" t="s">
        <v>1384</v>
      </c>
      <c r="I4" s="1" t="s">
        <v>1</v>
      </c>
      <c r="J4" s="1" t="s">
        <v>1</v>
      </c>
      <c r="K4" s="1" t="s">
        <v>1</v>
      </c>
      <c r="L4" s="1" t="s">
        <v>1</v>
      </c>
      <c r="M4" s="1">
        <v>0</v>
      </c>
      <c r="N4" s="2" t="s">
        <v>1</v>
      </c>
      <c r="O4" s="2" t="s">
        <v>2</v>
      </c>
      <c r="P4" s="2" t="s">
        <v>1</v>
      </c>
      <c r="Q4" s="3">
        <f t="shared" si="0"/>
        <v>44466610.079999998</v>
      </c>
      <c r="R4" s="3">
        <v>0</v>
      </c>
      <c r="S4" s="3">
        <v>34532091.759999998</v>
      </c>
      <c r="T4" s="3"/>
      <c r="U4" s="3" t="s">
        <v>0</v>
      </c>
      <c r="V4" s="3"/>
      <c r="W4" s="3">
        <v>8564239.9299999997</v>
      </c>
      <c r="X4" s="3" t="s">
        <v>0</v>
      </c>
      <c r="Y4" s="3">
        <v>1370278.39</v>
      </c>
      <c r="Z4" s="3">
        <v>0</v>
      </c>
      <c r="AA4" s="2" t="s">
        <v>0</v>
      </c>
      <c r="AB4" s="1">
        <v>0</v>
      </c>
      <c r="AC4" s="1"/>
      <c r="AD4" s="2" t="s">
        <v>0</v>
      </c>
      <c r="AE4" s="1"/>
    </row>
    <row r="5" spans="1:31" hidden="1" x14ac:dyDescent="0.25">
      <c r="A5" s="2" t="s">
        <v>710</v>
      </c>
      <c r="B5" s="51">
        <v>43927</v>
      </c>
      <c r="C5" s="2" t="s">
        <v>8</v>
      </c>
      <c r="D5" s="2" t="s">
        <v>88</v>
      </c>
      <c r="E5" s="2" t="s">
        <v>563</v>
      </c>
      <c r="F5" s="2" t="s">
        <v>1219</v>
      </c>
      <c r="G5" s="2" t="s">
        <v>4</v>
      </c>
      <c r="H5" s="2" t="s">
        <v>1383</v>
      </c>
      <c r="I5" s="1" t="s">
        <v>1</v>
      </c>
      <c r="J5" s="1" t="s">
        <v>1</v>
      </c>
      <c r="K5" s="1" t="s">
        <v>1</v>
      </c>
      <c r="L5" s="1" t="s">
        <v>1</v>
      </c>
      <c r="M5" s="1">
        <v>0</v>
      </c>
      <c r="N5" s="2" t="s">
        <v>1</v>
      </c>
      <c r="O5" s="2" t="s">
        <v>2</v>
      </c>
      <c r="P5" s="2" t="s">
        <v>1</v>
      </c>
      <c r="Q5" s="3">
        <f t="shared" si="0"/>
        <v>7982301.5999999996</v>
      </c>
      <c r="R5" s="3">
        <v>0</v>
      </c>
      <c r="S5" s="3">
        <v>7982301.5999999996</v>
      </c>
      <c r="T5" s="3"/>
      <c r="U5" s="3" t="s">
        <v>0</v>
      </c>
      <c r="V5" s="3"/>
      <c r="W5" s="3"/>
      <c r="X5" s="3" t="s">
        <v>0</v>
      </c>
      <c r="Y5" s="3"/>
      <c r="Z5" s="3">
        <v>0</v>
      </c>
      <c r="AA5" s="2" t="s">
        <v>0</v>
      </c>
      <c r="AB5" s="1">
        <v>0</v>
      </c>
      <c r="AC5" s="1"/>
      <c r="AD5" s="2" t="s">
        <v>0</v>
      </c>
      <c r="AE5" s="1"/>
    </row>
    <row r="6" spans="1:31" hidden="1" x14ac:dyDescent="0.25">
      <c r="A6" s="2" t="s">
        <v>708</v>
      </c>
      <c r="B6" s="51">
        <v>43927</v>
      </c>
      <c r="C6" s="2" t="s">
        <v>71</v>
      </c>
      <c r="D6" s="2" t="s">
        <v>88</v>
      </c>
      <c r="E6" s="2" t="s">
        <v>566</v>
      </c>
      <c r="F6" s="2" t="s">
        <v>1139</v>
      </c>
      <c r="G6" s="2" t="s">
        <v>4</v>
      </c>
      <c r="H6" s="2" t="s">
        <v>1382</v>
      </c>
      <c r="I6" s="1" t="s">
        <v>1</v>
      </c>
      <c r="J6" s="1" t="s">
        <v>1</v>
      </c>
      <c r="K6" s="1" t="s">
        <v>1</v>
      </c>
      <c r="L6" s="1" t="s">
        <v>1</v>
      </c>
      <c r="M6" s="1">
        <v>0</v>
      </c>
      <c r="N6" s="2" t="s">
        <v>1</v>
      </c>
      <c r="O6" s="2" t="s">
        <v>2</v>
      </c>
      <c r="P6" s="2" t="s">
        <v>1</v>
      </c>
      <c r="Q6" s="3">
        <f t="shared" si="0"/>
        <v>4042840.2126000002</v>
      </c>
      <c r="R6" s="3">
        <v>0</v>
      </c>
      <c r="S6" s="3">
        <v>3866838.2150000003</v>
      </c>
      <c r="T6" s="3">
        <v>0</v>
      </c>
      <c r="U6" s="3" t="s">
        <v>0</v>
      </c>
      <c r="V6" s="3">
        <v>0</v>
      </c>
      <c r="W6" s="3">
        <v>151725.85999999999</v>
      </c>
      <c r="X6" s="3" t="s">
        <v>0</v>
      </c>
      <c r="Y6" s="3">
        <v>24276.137600000002</v>
      </c>
      <c r="Z6" s="3">
        <v>0</v>
      </c>
      <c r="AA6" s="2" t="s">
        <v>0</v>
      </c>
      <c r="AB6" s="1">
        <v>0</v>
      </c>
      <c r="AC6" s="1">
        <v>0</v>
      </c>
      <c r="AD6" s="2" t="s">
        <v>0</v>
      </c>
      <c r="AE6" s="1">
        <v>0</v>
      </c>
    </row>
    <row r="7" spans="1:31" hidden="1" x14ac:dyDescent="0.25">
      <c r="A7" s="2" t="s">
        <v>705</v>
      </c>
      <c r="B7" s="51">
        <v>43927</v>
      </c>
      <c r="C7" s="2" t="s">
        <v>71</v>
      </c>
      <c r="D7" s="2" t="s">
        <v>88</v>
      </c>
      <c r="E7" s="2" t="s">
        <v>566</v>
      </c>
      <c r="F7" s="2" t="s">
        <v>1139</v>
      </c>
      <c r="G7" s="2" t="s">
        <v>4</v>
      </c>
      <c r="H7" s="2" t="s">
        <v>1381</v>
      </c>
      <c r="I7" s="1" t="s">
        <v>1</v>
      </c>
      <c r="J7" s="1" t="s">
        <v>1</v>
      </c>
      <c r="K7" s="1" t="s">
        <v>1</v>
      </c>
      <c r="L7" s="1" t="s">
        <v>1</v>
      </c>
      <c r="M7" s="1">
        <v>0</v>
      </c>
      <c r="N7" s="2" t="s">
        <v>1</v>
      </c>
      <c r="O7" s="2" t="s">
        <v>1380</v>
      </c>
      <c r="P7" s="2" t="s">
        <v>1379</v>
      </c>
      <c r="Q7" s="3">
        <f t="shared" si="0"/>
        <v>353808</v>
      </c>
      <c r="R7" s="3">
        <v>0</v>
      </c>
      <c r="S7" s="3">
        <v>0</v>
      </c>
      <c r="T7" s="3">
        <v>0</v>
      </c>
      <c r="U7" s="3" t="s">
        <v>0</v>
      </c>
      <c r="V7" s="3">
        <v>0</v>
      </c>
      <c r="W7" s="3">
        <v>0</v>
      </c>
      <c r="X7" s="3" t="s">
        <v>0</v>
      </c>
      <c r="Y7" s="3">
        <v>0</v>
      </c>
      <c r="Z7" s="3">
        <v>327600</v>
      </c>
      <c r="AA7" s="2" t="s">
        <v>699</v>
      </c>
      <c r="AB7" s="1">
        <v>26208</v>
      </c>
      <c r="AC7" s="1">
        <v>0</v>
      </c>
      <c r="AD7" s="2" t="s">
        <v>0</v>
      </c>
      <c r="AE7" s="1">
        <v>0</v>
      </c>
    </row>
    <row r="8" spans="1:31" hidden="1" x14ac:dyDescent="0.25">
      <c r="A8" s="2" t="s">
        <v>701</v>
      </c>
      <c r="B8" s="51">
        <v>43927</v>
      </c>
      <c r="C8" s="2" t="s">
        <v>71</v>
      </c>
      <c r="D8" s="2" t="s">
        <v>88</v>
      </c>
      <c r="E8" s="2" t="s">
        <v>566</v>
      </c>
      <c r="F8" s="2" t="s">
        <v>1139</v>
      </c>
      <c r="G8" s="2" t="s">
        <v>4</v>
      </c>
      <c r="H8" s="2" t="s">
        <v>1378</v>
      </c>
      <c r="I8" s="1" t="s">
        <v>1</v>
      </c>
      <c r="J8" s="1" t="s">
        <v>1</v>
      </c>
      <c r="K8" s="1" t="s">
        <v>1</v>
      </c>
      <c r="L8" s="1" t="s">
        <v>1</v>
      </c>
      <c r="M8" s="1">
        <v>0</v>
      </c>
      <c r="N8" s="2" t="s">
        <v>1</v>
      </c>
      <c r="O8" s="2" t="s">
        <v>2</v>
      </c>
      <c r="P8" s="2" t="s">
        <v>1</v>
      </c>
      <c r="Q8" s="3">
        <f t="shared" si="0"/>
        <v>14194105.692400001</v>
      </c>
      <c r="R8" s="3">
        <v>0</v>
      </c>
      <c r="S8" s="3">
        <v>12667558.870000001</v>
      </c>
      <c r="T8" s="3">
        <v>0</v>
      </c>
      <c r="U8" s="3" t="s">
        <v>0</v>
      </c>
      <c r="V8" s="3">
        <v>0</v>
      </c>
      <c r="W8" s="3">
        <v>1315988.6399999999</v>
      </c>
      <c r="X8" s="3" t="s">
        <v>13</v>
      </c>
      <c r="Y8" s="3">
        <v>210558.18239999999</v>
      </c>
      <c r="Z8" s="3">
        <v>0</v>
      </c>
      <c r="AA8" s="2" t="s">
        <v>0</v>
      </c>
      <c r="AB8" s="1">
        <v>0</v>
      </c>
      <c r="AC8" s="1">
        <v>0</v>
      </c>
      <c r="AD8" s="2" t="s">
        <v>0</v>
      </c>
      <c r="AE8" s="1">
        <v>0</v>
      </c>
    </row>
    <row r="9" spans="1:31" hidden="1" x14ac:dyDescent="0.25">
      <c r="A9" s="2" t="s">
        <v>699</v>
      </c>
      <c r="B9" s="51">
        <v>43927</v>
      </c>
      <c r="C9" s="2" t="s">
        <v>53</v>
      </c>
      <c r="D9" s="2" t="s">
        <v>88</v>
      </c>
      <c r="E9" s="2" t="s">
        <v>558</v>
      </c>
      <c r="F9" s="2" t="s">
        <v>1123</v>
      </c>
      <c r="G9" s="2" t="s">
        <v>4</v>
      </c>
      <c r="H9" s="2" t="s">
        <v>1377</v>
      </c>
      <c r="I9" s="1" t="s">
        <v>1</v>
      </c>
      <c r="J9" s="1" t="s">
        <v>1</v>
      </c>
      <c r="K9" s="1" t="s">
        <v>1</v>
      </c>
      <c r="L9" s="1" t="s">
        <v>1</v>
      </c>
      <c r="M9" s="1">
        <v>0</v>
      </c>
      <c r="N9" s="2" t="s">
        <v>1</v>
      </c>
      <c r="O9" s="2" t="s">
        <v>2</v>
      </c>
      <c r="P9" s="2" t="s">
        <v>1</v>
      </c>
      <c r="Q9" s="3">
        <f t="shared" si="0"/>
        <v>918204</v>
      </c>
      <c r="R9" s="3">
        <v>0</v>
      </c>
      <c r="S9" s="3">
        <v>813456</v>
      </c>
      <c r="T9" s="3">
        <v>0</v>
      </c>
      <c r="U9" s="3" t="s">
        <v>0</v>
      </c>
      <c r="V9" s="3">
        <v>0</v>
      </c>
      <c r="W9" s="3">
        <v>90300</v>
      </c>
      <c r="X9" s="3" t="s">
        <v>13</v>
      </c>
      <c r="Y9" s="3">
        <v>14448</v>
      </c>
      <c r="Z9" s="3">
        <v>0</v>
      </c>
      <c r="AA9" s="2" t="s">
        <v>0</v>
      </c>
      <c r="AB9" s="1">
        <v>0</v>
      </c>
      <c r="AC9" s="1">
        <v>0</v>
      </c>
      <c r="AD9" s="2" t="s">
        <v>0</v>
      </c>
      <c r="AE9" s="1">
        <v>0</v>
      </c>
    </row>
    <row r="10" spans="1:31" hidden="1" x14ac:dyDescent="0.25">
      <c r="A10" s="2" t="s">
        <v>697</v>
      </c>
      <c r="B10" s="51">
        <v>43927</v>
      </c>
      <c r="C10" s="2" t="s">
        <v>53</v>
      </c>
      <c r="D10" s="2" t="s">
        <v>88</v>
      </c>
      <c r="E10" s="2" t="s">
        <v>558</v>
      </c>
      <c r="F10" s="2" t="s">
        <v>1123</v>
      </c>
      <c r="G10" s="2" t="s">
        <v>24</v>
      </c>
      <c r="H10" s="2" t="s">
        <v>1</v>
      </c>
      <c r="I10" s="1" t="s">
        <v>1376</v>
      </c>
      <c r="J10" s="1" t="s">
        <v>1</v>
      </c>
      <c r="K10" s="1" t="s">
        <v>1375</v>
      </c>
      <c r="L10" s="1" t="s">
        <v>1336</v>
      </c>
      <c r="M10" s="1">
        <v>975018.57</v>
      </c>
      <c r="N10" s="2" t="s">
        <v>20</v>
      </c>
      <c r="O10" s="2" t="s">
        <v>1374</v>
      </c>
      <c r="P10" s="2" t="s">
        <v>1373</v>
      </c>
      <c r="Q10" s="3">
        <f t="shared" si="0"/>
        <v>-643938.75</v>
      </c>
      <c r="R10" s="3">
        <v>0</v>
      </c>
      <c r="S10" s="3">
        <v>-643938.75</v>
      </c>
      <c r="T10" s="3">
        <v>0</v>
      </c>
      <c r="U10" s="3" t="s">
        <v>0</v>
      </c>
      <c r="V10" s="3">
        <v>0</v>
      </c>
      <c r="W10" s="3">
        <v>0</v>
      </c>
      <c r="X10" s="3" t="s">
        <v>0</v>
      </c>
      <c r="Y10" s="3">
        <v>0</v>
      </c>
      <c r="Z10" s="3">
        <v>0</v>
      </c>
      <c r="AA10" s="2" t="s">
        <v>0</v>
      </c>
      <c r="AB10" s="1">
        <v>0</v>
      </c>
      <c r="AC10" s="1">
        <v>0</v>
      </c>
      <c r="AD10" s="2" t="s">
        <v>0</v>
      </c>
      <c r="AE10" s="1">
        <v>0</v>
      </c>
    </row>
    <row r="11" spans="1:31" hidden="1" x14ac:dyDescent="0.25">
      <c r="A11" s="2" t="s">
        <v>695</v>
      </c>
      <c r="B11" s="51">
        <v>43927</v>
      </c>
      <c r="C11" s="2" t="s">
        <v>8</v>
      </c>
      <c r="D11" s="2" t="s">
        <v>78</v>
      </c>
      <c r="E11" s="2" t="s">
        <v>555</v>
      </c>
      <c r="F11" s="2" t="s">
        <v>1069</v>
      </c>
      <c r="G11" s="2" t="s">
        <v>4</v>
      </c>
      <c r="H11" s="2" t="s">
        <v>1372</v>
      </c>
      <c r="I11" s="1" t="s">
        <v>1</v>
      </c>
      <c r="J11" s="1" t="s">
        <v>1</v>
      </c>
      <c r="K11" s="1" t="s">
        <v>1</v>
      </c>
      <c r="L11" s="1" t="s">
        <v>1</v>
      </c>
      <c r="M11" s="1">
        <v>0</v>
      </c>
      <c r="N11" s="2" t="s">
        <v>1</v>
      </c>
      <c r="O11" s="2" t="s">
        <v>2</v>
      </c>
      <c r="P11" s="2" t="s">
        <v>1</v>
      </c>
      <c r="Q11" s="3">
        <f t="shared" si="0"/>
        <v>35376093.910000004</v>
      </c>
      <c r="R11" s="3">
        <v>0</v>
      </c>
      <c r="S11" s="3">
        <v>24665594.690000001</v>
      </c>
      <c r="T11" s="3"/>
      <c r="U11" s="3" t="s">
        <v>0</v>
      </c>
      <c r="V11" s="3"/>
      <c r="W11" s="3">
        <v>9233188.9800000004</v>
      </c>
      <c r="X11" s="3" t="s">
        <v>0</v>
      </c>
      <c r="Y11" s="3">
        <v>1477310.24</v>
      </c>
      <c r="Z11" s="3">
        <v>0</v>
      </c>
      <c r="AA11" s="2" t="s">
        <v>0</v>
      </c>
      <c r="AB11" s="1">
        <v>0</v>
      </c>
      <c r="AC11" s="1"/>
      <c r="AD11" s="2" t="s">
        <v>0</v>
      </c>
      <c r="AE11" s="1"/>
    </row>
    <row r="12" spans="1:31" hidden="1" x14ac:dyDescent="0.25">
      <c r="A12" s="2" t="s">
        <v>691</v>
      </c>
      <c r="B12" s="51">
        <v>43927</v>
      </c>
      <c r="C12" s="2" t="s">
        <v>71</v>
      </c>
      <c r="D12" s="2" t="s">
        <v>78</v>
      </c>
      <c r="E12" s="2" t="s">
        <v>551</v>
      </c>
      <c r="F12" s="2" t="s">
        <v>1371</v>
      </c>
      <c r="G12" s="2" t="s">
        <v>4</v>
      </c>
      <c r="H12" s="2" t="s">
        <v>1370</v>
      </c>
      <c r="I12" s="1" t="s">
        <v>1</v>
      </c>
      <c r="J12" s="1" t="s">
        <v>1</v>
      </c>
      <c r="K12" s="1" t="s">
        <v>1</v>
      </c>
      <c r="L12" s="1" t="s">
        <v>1</v>
      </c>
      <c r="M12" s="1">
        <v>0</v>
      </c>
      <c r="N12" s="2" t="s">
        <v>1</v>
      </c>
      <c r="O12" s="2" t="s">
        <v>2</v>
      </c>
      <c r="P12" s="2" t="s">
        <v>1</v>
      </c>
      <c r="Q12" s="3">
        <f t="shared" si="0"/>
        <v>15292593.386600003</v>
      </c>
      <c r="R12" s="3">
        <v>0</v>
      </c>
      <c r="S12" s="3">
        <v>13273706.142200002</v>
      </c>
      <c r="T12" s="3">
        <v>0</v>
      </c>
      <c r="U12" s="3" t="s">
        <v>0</v>
      </c>
      <c r="V12" s="3">
        <v>0</v>
      </c>
      <c r="W12" s="3">
        <v>1587916.5899999999</v>
      </c>
      <c r="X12" s="3" t="s">
        <v>0</v>
      </c>
      <c r="Y12" s="3">
        <v>254066.65440000003</v>
      </c>
      <c r="Z12" s="3">
        <v>0</v>
      </c>
      <c r="AA12" s="2" t="s">
        <v>0</v>
      </c>
      <c r="AB12" s="1">
        <v>0</v>
      </c>
      <c r="AC12" s="1">
        <v>163800</v>
      </c>
      <c r="AD12" s="2" t="s">
        <v>699</v>
      </c>
      <c r="AE12" s="1">
        <v>13104</v>
      </c>
    </row>
    <row r="13" spans="1:31" hidden="1" x14ac:dyDescent="0.25">
      <c r="A13" s="2" t="s">
        <v>689</v>
      </c>
      <c r="B13" s="51">
        <v>43927</v>
      </c>
      <c r="C13" s="2" t="s">
        <v>53</v>
      </c>
      <c r="D13" s="2" t="s">
        <v>78</v>
      </c>
      <c r="E13" s="2" t="s">
        <v>6</v>
      </c>
      <c r="F13" s="2" t="s">
        <v>1211</v>
      </c>
      <c r="G13" s="2" t="s">
        <v>4</v>
      </c>
      <c r="H13" s="2" t="s">
        <v>1369</v>
      </c>
      <c r="I13" s="1" t="s">
        <v>1</v>
      </c>
      <c r="J13" s="1" t="s">
        <v>1</v>
      </c>
      <c r="K13" s="1" t="s">
        <v>1</v>
      </c>
      <c r="L13" s="1" t="s">
        <v>1</v>
      </c>
      <c r="M13" s="1">
        <v>0</v>
      </c>
      <c r="N13" s="2" t="s">
        <v>1</v>
      </c>
      <c r="O13" s="2" t="s">
        <v>2</v>
      </c>
      <c r="P13" s="2" t="s">
        <v>1</v>
      </c>
      <c r="Q13" s="3">
        <f t="shared" si="0"/>
        <v>31598870.134350006</v>
      </c>
      <c r="R13" s="3">
        <v>0</v>
      </c>
      <c r="S13" s="3">
        <v>21762390.589350004</v>
      </c>
      <c r="T13" s="3">
        <v>0</v>
      </c>
      <c r="U13" s="3" t="s">
        <v>0</v>
      </c>
      <c r="V13" s="3">
        <v>0</v>
      </c>
      <c r="W13" s="3">
        <v>8327220.2974000014</v>
      </c>
      <c r="X13" s="3" t="s">
        <v>0</v>
      </c>
      <c r="Y13" s="3">
        <v>1332355.2475999999</v>
      </c>
      <c r="Z13" s="3">
        <v>0</v>
      </c>
      <c r="AA13" s="2" t="s">
        <v>0</v>
      </c>
      <c r="AB13" s="1">
        <v>0</v>
      </c>
      <c r="AC13" s="1">
        <v>163800</v>
      </c>
      <c r="AD13" s="2" t="s">
        <v>699</v>
      </c>
      <c r="AE13" s="1">
        <v>13104</v>
      </c>
    </row>
    <row r="14" spans="1:31" hidden="1" x14ac:dyDescent="0.25">
      <c r="A14" s="2" t="s">
        <v>687</v>
      </c>
      <c r="B14" s="51">
        <v>43927</v>
      </c>
      <c r="C14" s="2" t="s">
        <v>53</v>
      </c>
      <c r="D14" s="2" t="s">
        <v>78</v>
      </c>
      <c r="E14" s="2" t="s">
        <v>6</v>
      </c>
      <c r="F14" s="2" t="s">
        <v>1211</v>
      </c>
      <c r="G14" s="2" t="s">
        <v>24</v>
      </c>
      <c r="H14" s="2" t="s">
        <v>1</v>
      </c>
      <c r="I14" s="1" t="s">
        <v>1368</v>
      </c>
      <c r="J14" s="1" t="s">
        <v>1</v>
      </c>
      <c r="K14" s="1" t="s">
        <v>1367</v>
      </c>
      <c r="L14" s="1" t="s">
        <v>1366</v>
      </c>
      <c r="M14" s="1">
        <v>297</v>
      </c>
      <c r="N14" s="2" t="s">
        <v>20</v>
      </c>
      <c r="O14" s="2" t="s">
        <v>1365</v>
      </c>
      <c r="P14" s="2" t="s">
        <v>1364</v>
      </c>
      <c r="Q14" s="3">
        <f t="shared" si="0"/>
        <v>-94862.79</v>
      </c>
      <c r="R14" s="3">
        <v>0</v>
      </c>
      <c r="S14" s="3">
        <v>-94862.79</v>
      </c>
      <c r="T14" s="3">
        <v>0</v>
      </c>
      <c r="U14" s="3" t="s">
        <v>0</v>
      </c>
      <c r="V14" s="3">
        <v>0</v>
      </c>
      <c r="W14" s="3">
        <v>0</v>
      </c>
      <c r="X14" s="3" t="s">
        <v>0</v>
      </c>
      <c r="Y14" s="3">
        <v>0</v>
      </c>
      <c r="Z14" s="3">
        <v>0</v>
      </c>
      <c r="AA14" s="2" t="s">
        <v>0</v>
      </c>
      <c r="AB14" s="1">
        <v>0</v>
      </c>
      <c r="AC14" s="1">
        <v>0</v>
      </c>
      <c r="AD14" s="2" t="s">
        <v>0</v>
      </c>
      <c r="AE14" s="1">
        <v>0</v>
      </c>
    </row>
    <row r="15" spans="1:31" hidden="1" x14ac:dyDescent="0.25">
      <c r="A15" s="2" t="s">
        <v>685</v>
      </c>
      <c r="B15" s="51">
        <v>43927</v>
      </c>
      <c r="C15" s="2" t="s">
        <v>8</v>
      </c>
      <c r="D15" s="2" t="s">
        <v>67</v>
      </c>
      <c r="E15" s="2" t="s">
        <v>542</v>
      </c>
      <c r="F15" s="2" t="s">
        <v>1363</v>
      </c>
      <c r="G15" s="2" t="s">
        <v>4</v>
      </c>
      <c r="H15" s="2" t="s">
        <v>1362</v>
      </c>
      <c r="I15" s="1" t="s">
        <v>1</v>
      </c>
      <c r="J15" s="1" t="s">
        <v>1</v>
      </c>
      <c r="K15" s="1" t="s">
        <v>1</v>
      </c>
      <c r="L15" s="1" t="s">
        <v>1</v>
      </c>
      <c r="M15" s="1">
        <v>0</v>
      </c>
      <c r="N15" s="2" t="s">
        <v>1</v>
      </c>
      <c r="O15" s="2" t="s">
        <v>2</v>
      </c>
      <c r="P15" s="2" t="s">
        <v>1</v>
      </c>
      <c r="Q15" s="3">
        <f t="shared" si="0"/>
        <v>59116789.229999997</v>
      </c>
      <c r="R15" s="3">
        <v>0</v>
      </c>
      <c r="S15" s="3">
        <v>41033186.759999998</v>
      </c>
      <c r="T15" s="3"/>
      <c r="U15" s="3" t="s">
        <v>0</v>
      </c>
      <c r="V15" s="3"/>
      <c r="W15" s="3">
        <v>15589312.470000001</v>
      </c>
      <c r="X15" s="3" t="s">
        <v>0</v>
      </c>
      <c r="Y15" s="3">
        <v>2494290</v>
      </c>
      <c r="Z15" s="3">
        <v>0</v>
      </c>
      <c r="AA15" s="2" t="s">
        <v>0</v>
      </c>
      <c r="AB15" s="1">
        <v>0</v>
      </c>
      <c r="AC15" s="1"/>
      <c r="AD15" s="2" t="s">
        <v>0</v>
      </c>
      <c r="AE15" s="1"/>
    </row>
    <row r="16" spans="1:31" hidden="1" x14ac:dyDescent="0.25">
      <c r="A16" s="2" t="s">
        <v>683</v>
      </c>
      <c r="B16" s="51">
        <v>43927</v>
      </c>
      <c r="C16" s="2" t="s">
        <v>53</v>
      </c>
      <c r="D16" s="2" t="s">
        <v>67</v>
      </c>
      <c r="E16" s="2" t="s">
        <v>66</v>
      </c>
      <c r="F16" s="2" t="s">
        <v>1211</v>
      </c>
      <c r="G16" s="2" t="s">
        <v>4</v>
      </c>
      <c r="H16" s="2" t="s">
        <v>1361</v>
      </c>
      <c r="I16" s="1" t="s">
        <v>1</v>
      </c>
      <c r="J16" s="1" t="s">
        <v>1</v>
      </c>
      <c r="K16" s="1" t="s">
        <v>1</v>
      </c>
      <c r="L16" s="1" t="s">
        <v>1</v>
      </c>
      <c r="M16" s="1">
        <v>0</v>
      </c>
      <c r="N16" s="2" t="s">
        <v>1</v>
      </c>
      <c r="O16" s="2" t="s">
        <v>2</v>
      </c>
      <c r="P16" s="2" t="s">
        <v>1</v>
      </c>
      <c r="Q16" s="3">
        <f t="shared" si="0"/>
        <v>28781067.78365</v>
      </c>
      <c r="R16" s="3">
        <v>0</v>
      </c>
      <c r="S16" s="3">
        <v>21303367.056849997</v>
      </c>
      <c r="T16" s="3">
        <v>0</v>
      </c>
      <c r="U16" s="3" t="s">
        <v>0</v>
      </c>
      <c r="V16" s="3">
        <v>0</v>
      </c>
      <c r="W16" s="3">
        <v>6446293.7300000014</v>
      </c>
      <c r="X16" s="3" t="s">
        <v>13</v>
      </c>
      <c r="Y16" s="3">
        <v>1031406.9968000002</v>
      </c>
      <c r="Z16" s="3">
        <v>0</v>
      </c>
      <c r="AA16" s="2" t="s">
        <v>0</v>
      </c>
      <c r="AB16" s="1">
        <v>0</v>
      </c>
      <c r="AC16" s="1">
        <v>0</v>
      </c>
      <c r="AD16" s="2" t="s">
        <v>0</v>
      </c>
      <c r="AE16" s="1">
        <v>0</v>
      </c>
    </row>
    <row r="17" spans="1:31" hidden="1" x14ac:dyDescent="0.25">
      <c r="A17" s="2" t="s">
        <v>13</v>
      </c>
      <c r="B17" s="51">
        <v>43927</v>
      </c>
      <c r="C17" s="2" t="s">
        <v>53</v>
      </c>
      <c r="D17" s="2" t="s">
        <v>67</v>
      </c>
      <c r="E17" s="2" t="s">
        <v>66</v>
      </c>
      <c r="F17" s="2" t="s">
        <v>1211</v>
      </c>
      <c r="G17" s="2" t="s">
        <v>4</v>
      </c>
      <c r="H17" s="2" t="s">
        <v>1360</v>
      </c>
      <c r="I17" s="1" t="s">
        <v>1</v>
      </c>
      <c r="J17" s="1" t="s">
        <v>1</v>
      </c>
      <c r="K17" s="1" t="s">
        <v>1</v>
      </c>
      <c r="L17" s="1" t="s">
        <v>1</v>
      </c>
      <c r="M17" s="1">
        <v>0</v>
      </c>
      <c r="N17" s="2" t="s">
        <v>1</v>
      </c>
      <c r="O17" s="2" t="s">
        <v>1359</v>
      </c>
      <c r="P17" s="2" t="s">
        <v>1358</v>
      </c>
      <c r="Q17" s="3">
        <f t="shared" si="0"/>
        <v>1144211.4626</v>
      </c>
      <c r="R17" s="3">
        <v>0</v>
      </c>
      <c r="S17" s="3">
        <v>333330.15500000003</v>
      </c>
      <c r="T17" s="3">
        <v>699035.61</v>
      </c>
      <c r="U17" s="3" t="s">
        <v>13</v>
      </c>
      <c r="V17" s="3">
        <v>111845.6976</v>
      </c>
      <c r="W17" s="3">
        <v>0</v>
      </c>
      <c r="X17" s="3" t="s">
        <v>0</v>
      </c>
      <c r="Y17" s="3">
        <v>0</v>
      </c>
      <c r="Z17" s="3">
        <v>0</v>
      </c>
      <c r="AA17" s="2" t="s">
        <v>0</v>
      </c>
      <c r="AB17" s="1">
        <v>0</v>
      </c>
      <c r="AC17" s="1">
        <v>0</v>
      </c>
      <c r="AD17" s="2" t="s">
        <v>0</v>
      </c>
      <c r="AE17" s="1">
        <v>0</v>
      </c>
    </row>
    <row r="18" spans="1:31" hidden="1" x14ac:dyDescent="0.25">
      <c r="A18" s="2" t="s">
        <v>678</v>
      </c>
      <c r="B18" s="51">
        <v>43927</v>
      </c>
      <c r="C18" s="2" t="s">
        <v>53</v>
      </c>
      <c r="D18" s="2" t="s">
        <v>67</v>
      </c>
      <c r="E18" s="2" t="s">
        <v>66</v>
      </c>
      <c r="F18" s="2" t="s">
        <v>1211</v>
      </c>
      <c r="G18" s="2" t="s">
        <v>4</v>
      </c>
      <c r="H18" s="2" t="s">
        <v>1357</v>
      </c>
      <c r="I18" s="1" t="s">
        <v>1</v>
      </c>
      <c r="J18" s="1" t="s">
        <v>1</v>
      </c>
      <c r="K18" s="1" t="s">
        <v>1</v>
      </c>
      <c r="L18" s="1" t="s">
        <v>1</v>
      </c>
      <c r="M18" s="1">
        <v>0</v>
      </c>
      <c r="N18" s="2" t="s">
        <v>1</v>
      </c>
      <c r="O18" s="2" t="s">
        <v>2</v>
      </c>
      <c r="P18" s="2" t="s">
        <v>1</v>
      </c>
      <c r="Q18" s="3">
        <f t="shared" si="0"/>
        <v>9537510.4938000012</v>
      </c>
      <c r="R18" s="3">
        <v>0</v>
      </c>
      <c r="S18" s="3">
        <v>5773369.7350000013</v>
      </c>
      <c r="T18" s="3">
        <v>0</v>
      </c>
      <c r="U18" s="3" t="s">
        <v>0</v>
      </c>
      <c r="V18" s="3">
        <v>0</v>
      </c>
      <c r="W18" s="3">
        <v>3244948.9299999997</v>
      </c>
      <c r="X18" s="3" t="s">
        <v>13</v>
      </c>
      <c r="Y18" s="3">
        <v>519191.82880000002</v>
      </c>
      <c r="Z18" s="3">
        <v>0</v>
      </c>
      <c r="AA18" s="2" t="s">
        <v>0</v>
      </c>
      <c r="AB18" s="1">
        <v>0</v>
      </c>
      <c r="AC18" s="1">
        <v>0</v>
      </c>
      <c r="AD18" s="2" t="s">
        <v>0</v>
      </c>
      <c r="AE18" s="1">
        <v>0</v>
      </c>
    </row>
    <row r="19" spans="1:31" hidden="1" x14ac:dyDescent="0.25">
      <c r="A19" s="2" t="s">
        <v>676</v>
      </c>
      <c r="B19" s="51">
        <v>43927</v>
      </c>
      <c r="C19" s="2" t="s">
        <v>8</v>
      </c>
      <c r="D19" s="2" t="s">
        <v>52</v>
      </c>
      <c r="E19" s="2" t="s">
        <v>530</v>
      </c>
      <c r="F19" s="2" t="s">
        <v>1356</v>
      </c>
      <c r="G19" s="2" t="s">
        <v>4</v>
      </c>
      <c r="H19" s="2" t="s">
        <v>1355</v>
      </c>
      <c r="I19" s="1" t="s">
        <v>1</v>
      </c>
      <c r="J19" s="1" t="s">
        <v>1</v>
      </c>
      <c r="K19" s="1" t="s">
        <v>1</v>
      </c>
      <c r="L19" s="1" t="s">
        <v>1</v>
      </c>
      <c r="M19" s="1">
        <v>0</v>
      </c>
      <c r="N19" s="2" t="s">
        <v>1</v>
      </c>
      <c r="O19" s="2" t="s">
        <v>2</v>
      </c>
      <c r="P19" s="2" t="s">
        <v>1</v>
      </c>
      <c r="Q19" s="3">
        <f t="shared" si="0"/>
        <v>43733253.450000003</v>
      </c>
      <c r="R19" s="3">
        <v>0</v>
      </c>
      <c r="S19" s="3">
        <v>31667900.359999999</v>
      </c>
      <c r="T19" s="3"/>
      <c r="U19" s="3" t="s">
        <v>0</v>
      </c>
      <c r="V19" s="3"/>
      <c r="W19" s="3">
        <v>10401166.460000001</v>
      </c>
      <c r="X19" s="3" t="s">
        <v>0</v>
      </c>
      <c r="Y19" s="3">
        <v>1664186.63</v>
      </c>
      <c r="Z19" s="3">
        <v>0</v>
      </c>
      <c r="AA19" s="2" t="s">
        <v>0</v>
      </c>
      <c r="AB19" s="1">
        <v>0</v>
      </c>
      <c r="AC19" s="1"/>
      <c r="AD19" s="2" t="s">
        <v>0</v>
      </c>
      <c r="AE19" s="1"/>
    </row>
    <row r="20" spans="1:31" hidden="1" x14ac:dyDescent="0.25">
      <c r="A20" s="2" t="s">
        <v>673</v>
      </c>
      <c r="B20" s="51">
        <v>43927</v>
      </c>
      <c r="C20" s="2" t="s">
        <v>53</v>
      </c>
      <c r="D20" s="2" t="s">
        <v>52</v>
      </c>
      <c r="E20" s="2" t="s">
        <v>651</v>
      </c>
      <c r="F20" s="2" t="s">
        <v>1354</v>
      </c>
      <c r="G20" s="2" t="s">
        <v>4</v>
      </c>
      <c r="H20" s="2" t="s">
        <v>1353</v>
      </c>
      <c r="I20" s="1" t="s">
        <v>1</v>
      </c>
      <c r="J20" s="1" t="s">
        <v>1</v>
      </c>
      <c r="K20" s="1" t="s">
        <v>1</v>
      </c>
      <c r="L20" s="1" t="s">
        <v>1</v>
      </c>
      <c r="M20" s="1">
        <v>0</v>
      </c>
      <c r="N20" s="2" t="s">
        <v>1</v>
      </c>
      <c r="O20" s="2" t="s">
        <v>2</v>
      </c>
      <c r="P20" s="2" t="s">
        <v>1</v>
      </c>
      <c r="Q20" s="3">
        <f t="shared" si="0"/>
        <v>38370559.557800002</v>
      </c>
      <c r="R20" s="3">
        <v>0</v>
      </c>
      <c r="S20" s="3">
        <v>27213056.141400002</v>
      </c>
      <c r="T20" s="3">
        <v>0</v>
      </c>
      <c r="U20" s="3" t="s">
        <v>0</v>
      </c>
      <c r="V20" s="3">
        <v>0</v>
      </c>
      <c r="W20" s="3">
        <v>8551013.2899999991</v>
      </c>
      <c r="X20" s="3" t="s">
        <v>13</v>
      </c>
      <c r="Y20" s="3">
        <v>1368162.1264000002</v>
      </c>
      <c r="Z20" s="3">
        <v>0</v>
      </c>
      <c r="AA20" s="2" t="s">
        <v>0</v>
      </c>
      <c r="AB20" s="1">
        <v>0</v>
      </c>
      <c r="AC20" s="1">
        <v>1146600</v>
      </c>
      <c r="AD20" s="2" t="s">
        <v>699</v>
      </c>
      <c r="AE20" s="1">
        <v>91728</v>
      </c>
    </row>
    <row r="21" spans="1:31" hidden="1" x14ac:dyDescent="0.25">
      <c r="A21" s="2" t="s">
        <v>670</v>
      </c>
      <c r="B21" s="51">
        <v>43927</v>
      </c>
      <c r="C21" s="2" t="s">
        <v>8</v>
      </c>
      <c r="D21" s="2" t="s">
        <v>48</v>
      </c>
      <c r="E21" s="2" t="s">
        <v>520</v>
      </c>
      <c r="F21" s="2" t="s">
        <v>1352</v>
      </c>
      <c r="G21" s="2" t="s">
        <v>4</v>
      </c>
      <c r="H21" s="2" t="s">
        <v>1351</v>
      </c>
      <c r="I21" s="1" t="s">
        <v>1</v>
      </c>
      <c r="J21" s="1" t="s">
        <v>1</v>
      </c>
      <c r="K21" s="1" t="s">
        <v>1</v>
      </c>
      <c r="L21" s="1" t="s">
        <v>1</v>
      </c>
      <c r="M21" s="1">
        <v>0</v>
      </c>
      <c r="N21" s="2" t="s">
        <v>1</v>
      </c>
      <c r="O21" s="2" t="s">
        <v>2</v>
      </c>
      <c r="P21" s="2" t="s">
        <v>1</v>
      </c>
      <c r="Q21" s="3">
        <f t="shared" si="0"/>
        <v>31985302.919999998</v>
      </c>
      <c r="R21" s="3">
        <v>0</v>
      </c>
      <c r="S21" s="3">
        <v>22929790.129999999</v>
      </c>
      <c r="T21" s="3"/>
      <c r="U21" s="3" t="s">
        <v>0</v>
      </c>
      <c r="V21" s="3"/>
      <c r="W21" s="3">
        <v>7806476.54</v>
      </c>
      <c r="X21" s="3" t="s">
        <v>0</v>
      </c>
      <c r="Y21" s="3">
        <v>1249036.25</v>
      </c>
      <c r="Z21" s="3">
        <v>0</v>
      </c>
      <c r="AA21" s="2" t="s">
        <v>0</v>
      </c>
      <c r="AB21" s="1">
        <v>0</v>
      </c>
      <c r="AC21" s="1"/>
      <c r="AD21" s="2" t="s">
        <v>0</v>
      </c>
      <c r="AE21" s="1"/>
    </row>
    <row r="22" spans="1:31" hidden="1" x14ac:dyDescent="0.25">
      <c r="A22" s="2" t="s">
        <v>667</v>
      </c>
      <c r="B22" s="51">
        <v>43927</v>
      </c>
      <c r="C22" s="2" t="s">
        <v>8</v>
      </c>
      <c r="D22" s="2" t="s">
        <v>44</v>
      </c>
      <c r="E22" s="2" t="s">
        <v>516</v>
      </c>
      <c r="F22" s="2" t="s">
        <v>1350</v>
      </c>
      <c r="G22" s="2" t="s">
        <v>4</v>
      </c>
      <c r="H22" s="2" t="s">
        <v>1349</v>
      </c>
      <c r="I22" s="1" t="s">
        <v>1</v>
      </c>
      <c r="J22" s="1" t="s">
        <v>1</v>
      </c>
      <c r="K22" s="1" t="s">
        <v>1</v>
      </c>
      <c r="L22" s="1" t="s">
        <v>1</v>
      </c>
      <c r="M22" s="1">
        <v>0</v>
      </c>
      <c r="N22" s="2" t="s">
        <v>1</v>
      </c>
      <c r="O22" s="2" t="s">
        <v>2</v>
      </c>
      <c r="P22" s="2" t="s">
        <v>1</v>
      </c>
      <c r="Q22" s="3">
        <f t="shared" si="0"/>
        <v>44755308</v>
      </c>
      <c r="R22" s="3">
        <v>0</v>
      </c>
      <c r="S22" s="3">
        <v>33918681.950000003</v>
      </c>
      <c r="T22" s="3"/>
      <c r="U22" s="3" t="s">
        <v>0</v>
      </c>
      <c r="V22" s="3"/>
      <c r="W22" s="3">
        <v>9341919.0099999998</v>
      </c>
      <c r="X22" s="3" t="s">
        <v>0</v>
      </c>
      <c r="Y22" s="3">
        <v>1494707.04</v>
      </c>
      <c r="Z22" s="3">
        <v>0</v>
      </c>
      <c r="AA22" s="2" t="s">
        <v>0</v>
      </c>
      <c r="AB22" s="1">
        <v>0</v>
      </c>
      <c r="AC22" s="1"/>
      <c r="AD22" s="2" t="s">
        <v>0</v>
      </c>
      <c r="AE22" s="1"/>
    </row>
    <row r="23" spans="1:31" hidden="1" x14ac:dyDescent="0.25">
      <c r="A23" s="2" t="s">
        <v>665</v>
      </c>
      <c r="B23" s="51">
        <v>43927</v>
      </c>
      <c r="C23" s="2" t="s">
        <v>8</v>
      </c>
      <c r="D23" s="2" t="s">
        <v>40</v>
      </c>
      <c r="E23" s="2" t="s">
        <v>500</v>
      </c>
      <c r="F23" s="2" t="s">
        <v>818</v>
      </c>
      <c r="G23" s="2" t="s">
        <v>4</v>
      </c>
      <c r="H23" s="2" t="s">
        <v>1348</v>
      </c>
      <c r="I23" s="1" t="s">
        <v>1</v>
      </c>
      <c r="J23" s="1" t="s">
        <v>1</v>
      </c>
      <c r="K23" s="1" t="s">
        <v>1</v>
      </c>
      <c r="L23" s="1" t="s">
        <v>1</v>
      </c>
      <c r="M23" s="1">
        <v>0</v>
      </c>
      <c r="N23" s="2" t="s">
        <v>1</v>
      </c>
      <c r="O23" s="2" t="s">
        <v>2</v>
      </c>
      <c r="P23" s="2" t="s">
        <v>1</v>
      </c>
      <c r="Q23" s="3">
        <f t="shared" si="0"/>
        <v>48061949.639999993</v>
      </c>
      <c r="R23" s="3">
        <v>0</v>
      </c>
      <c r="S23" s="3">
        <v>36565129.149999999</v>
      </c>
      <c r="T23" s="3"/>
      <c r="U23" s="3" t="s">
        <v>0</v>
      </c>
      <c r="V23" s="3"/>
      <c r="W23" s="3">
        <v>9758548.6999999993</v>
      </c>
      <c r="X23" s="3" t="s">
        <v>0</v>
      </c>
      <c r="Y23" s="3">
        <v>1561367.79</v>
      </c>
      <c r="Z23" s="3">
        <v>0</v>
      </c>
      <c r="AA23" s="2" t="s">
        <v>0</v>
      </c>
      <c r="AB23" s="1">
        <v>0</v>
      </c>
      <c r="AC23" s="1">
        <v>163800</v>
      </c>
      <c r="AD23" s="2" t="s">
        <v>0</v>
      </c>
      <c r="AE23" s="1">
        <v>13104</v>
      </c>
    </row>
    <row r="24" spans="1:31" hidden="1" x14ac:dyDescent="0.25">
      <c r="A24" s="2" t="s">
        <v>662</v>
      </c>
      <c r="B24" s="51">
        <v>43927</v>
      </c>
      <c r="C24" s="2" t="s">
        <v>8</v>
      </c>
      <c r="D24" s="2" t="s">
        <v>36</v>
      </c>
      <c r="E24" s="2" t="s">
        <v>497</v>
      </c>
      <c r="F24" s="2" t="s">
        <v>968</v>
      </c>
      <c r="G24" s="2" t="s">
        <v>4</v>
      </c>
      <c r="H24" s="2" t="s">
        <v>1347</v>
      </c>
      <c r="I24" s="1" t="s">
        <v>1</v>
      </c>
      <c r="J24" s="1" t="s">
        <v>1</v>
      </c>
      <c r="K24" s="1" t="s">
        <v>1</v>
      </c>
      <c r="L24" s="1" t="s">
        <v>1</v>
      </c>
      <c r="M24" s="1">
        <v>0</v>
      </c>
      <c r="N24" s="2" t="s">
        <v>1</v>
      </c>
      <c r="O24" s="2" t="s">
        <v>2</v>
      </c>
      <c r="P24" s="2" t="s">
        <v>1</v>
      </c>
      <c r="Q24" s="3">
        <f t="shared" si="0"/>
        <v>41905913.649999999</v>
      </c>
      <c r="R24" s="3">
        <v>0</v>
      </c>
      <c r="S24" s="3">
        <v>32920161.43</v>
      </c>
      <c r="T24" s="3"/>
      <c r="U24" s="3" t="s">
        <v>0</v>
      </c>
      <c r="V24" s="3"/>
      <c r="W24" s="3">
        <v>7593834.6699999999</v>
      </c>
      <c r="X24" s="3" t="s">
        <v>0</v>
      </c>
      <c r="Y24" s="3">
        <v>1215013.55</v>
      </c>
      <c r="Z24" s="3">
        <v>0</v>
      </c>
      <c r="AA24" s="2" t="s">
        <v>0</v>
      </c>
      <c r="AB24" s="1">
        <v>0</v>
      </c>
      <c r="AC24" s="1">
        <v>163800</v>
      </c>
      <c r="AD24" s="2" t="s">
        <v>0</v>
      </c>
      <c r="AE24" s="1">
        <v>13104</v>
      </c>
    </row>
    <row r="25" spans="1:31" hidden="1" x14ac:dyDescent="0.25">
      <c r="A25" s="2" t="s">
        <v>660</v>
      </c>
      <c r="B25" s="51">
        <v>43927</v>
      </c>
      <c r="C25" s="2" t="s">
        <v>8</v>
      </c>
      <c r="D25" s="2" t="s">
        <v>32</v>
      </c>
      <c r="E25" s="2" t="s">
        <v>493</v>
      </c>
      <c r="F25" s="2" t="s">
        <v>1346</v>
      </c>
      <c r="G25" s="2" t="s">
        <v>4</v>
      </c>
      <c r="H25" s="2" t="s">
        <v>1345</v>
      </c>
      <c r="I25" s="1" t="s">
        <v>1</v>
      </c>
      <c r="J25" s="1" t="s">
        <v>1</v>
      </c>
      <c r="K25" s="1" t="s">
        <v>1</v>
      </c>
      <c r="L25" s="1" t="s">
        <v>1</v>
      </c>
      <c r="M25" s="1">
        <v>0</v>
      </c>
      <c r="N25" s="2" t="s">
        <v>1</v>
      </c>
      <c r="O25" s="2" t="s">
        <v>2</v>
      </c>
      <c r="P25" s="2" t="s">
        <v>1</v>
      </c>
      <c r="Q25" s="3">
        <f t="shared" si="0"/>
        <v>9384087.5199999996</v>
      </c>
      <c r="R25" s="3">
        <v>0</v>
      </c>
      <c r="S25" s="3">
        <v>5737322.2300000004</v>
      </c>
      <c r="T25" s="3"/>
      <c r="U25" s="3" t="s">
        <v>0</v>
      </c>
      <c r="V25" s="3"/>
      <c r="W25" s="3">
        <v>3143763.18</v>
      </c>
      <c r="X25" s="3" t="s">
        <v>0</v>
      </c>
      <c r="Y25" s="3">
        <v>503002.11</v>
      </c>
      <c r="Z25" s="3">
        <v>0</v>
      </c>
      <c r="AA25" s="2" t="s">
        <v>0</v>
      </c>
      <c r="AB25" s="1">
        <v>0</v>
      </c>
      <c r="AC25" s="1"/>
      <c r="AD25" s="2" t="s">
        <v>0</v>
      </c>
      <c r="AE25" s="1"/>
    </row>
    <row r="26" spans="1:31" hidden="1" x14ac:dyDescent="0.25">
      <c r="A26" s="2" t="s">
        <v>656</v>
      </c>
      <c r="B26" s="51">
        <v>43927</v>
      </c>
      <c r="C26" s="2" t="s">
        <v>8</v>
      </c>
      <c r="D26" s="2" t="s">
        <v>26</v>
      </c>
      <c r="E26" s="2" t="s">
        <v>489</v>
      </c>
      <c r="F26" s="2" t="s">
        <v>1344</v>
      </c>
      <c r="G26" s="2" t="s">
        <v>4</v>
      </c>
      <c r="H26" s="2" t="s">
        <v>1343</v>
      </c>
      <c r="I26" s="1" t="s">
        <v>1</v>
      </c>
      <c r="J26" s="1" t="s">
        <v>1</v>
      </c>
      <c r="K26" s="1" t="s">
        <v>1</v>
      </c>
      <c r="L26" s="1" t="s">
        <v>1</v>
      </c>
      <c r="M26" s="1">
        <v>0</v>
      </c>
      <c r="N26" s="2" t="s">
        <v>1</v>
      </c>
      <c r="O26" s="2" t="s">
        <v>2</v>
      </c>
      <c r="P26" s="2" t="s">
        <v>1</v>
      </c>
      <c r="Q26" s="3">
        <f t="shared" si="0"/>
        <v>18109859.1908</v>
      </c>
      <c r="R26" s="3">
        <v>0</v>
      </c>
      <c r="S26" s="3">
        <v>16031092.350000001</v>
      </c>
      <c r="T26" s="3">
        <v>0</v>
      </c>
      <c r="U26" s="3" t="s">
        <v>0</v>
      </c>
      <c r="V26" s="3">
        <v>0</v>
      </c>
      <c r="W26" s="3">
        <v>1792040.38</v>
      </c>
      <c r="X26" s="3" t="s">
        <v>0</v>
      </c>
      <c r="Y26" s="3">
        <v>286726.4608</v>
      </c>
      <c r="Z26" s="3">
        <v>0</v>
      </c>
      <c r="AA26" s="2" t="s">
        <v>0</v>
      </c>
      <c r="AB26" s="1">
        <v>0</v>
      </c>
      <c r="AC26" s="1">
        <v>0</v>
      </c>
      <c r="AD26" s="2" t="s">
        <v>0</v>
      </c>
      <c r="AE26" s="1">
        <v>0</v>
      </c>
    </row>
    <row r="27" spans="1:31" hidden="1" x14ac:dyDescent="0.25">
      <c r="A27" s="2" t="s">
        <v>654</v>
      </c>
      <c r="B27" s="51">
        <v>43927</v>
      </c>
      <c r="C27" s="2" t="s">
        <v>8</v>
      </c>
      <c r="D27" s="2" t="s">
        <v>16</v>
      </c>
      <c r="E27" s="2" t="s">
        <v>483</v>
      </c>
      <c r="F27" s="2" t="s">
        <v>1342</v>
      </c>
      <c r="G27" s="2" t="s">
        <v>4</v>
      </c>
      <c r="H27" s="2" t="s">
        <v>1341</v>
      </c>
      <c r="I27" s="1" t="s">
        <v>1</v>
      </c>
      <c r="J27" s="1" t="s">
        <v>1</v>
      </c>
      <c r="K27" s="1" t="s">
        <v>1</v>
      </c>
      <c r="L27" s="1" t="s">
        <v>1</v>
      </c>
      <c r="M27" s="1">
        <v>0</v>
      </c>
      <c r="N27" s="2" t="s">
        <v>1</v>
      </c>
      <c r="O27" s="2" t="s">
        <v>2</v>
      </c>
      <c r="P27" s="2" t="s">
        <v>1</v>
      </c>
      <c r="Q27" s="3">
        <f t="shared" si="0"/>
        <v>2618256.3200000003</v>
      </c>
      <c r="R27" s="3">
        <v>0</v>
      </c>
      <c r="S27" s="3">
        <v>600976.54</v>
      </c>
      <c r="T27" s="3"/>
      <c r="U27" s="3" t="s">
        <v>0</v>
      </c>
      <c r="V27" s="3"/>
      <c r="W27" s="3">
        <v>1739034.29</v>
      </c>
      <c r="X27" s="3" t="s">
        <v>0</v>
      </c>
      <c r="Y27" s="3">
        <v>278245.49</v>
      </c>
      <c r="Z27" s="3">
        <v>0</v>
      </c>
      <c r="AA27" s="2" t="s">
        <v>0</v>
      </c>
      <c r="AB27" s="1">
        <v>0</v>
      </c>
      <c r="AC27" s="1"/>
      <c r="AD27" s="2" t="s">
        <v>0</v>
      </c>
      <c r="AE27" s="1"/>
    </row>
    <row r="28" spans="1:31" hidden="1" x14ac:dyDescent="0.25">
      <c r="A28" s="2" t="s">
        <v>652</v>
      </c>
      <c r="B28" s="51">
        <v>43927</v>
      </c>
      <c r="C28" s="2" t="s">
        <v>8</v>
      </c>
      <c r="D28" s="2" t="s">
        <v>1048</v>
      </c>
      <c r="E28" s="2" t="s">
        <v>538</v>
      </c>
      <c r="F28" s="2" t="s">
        <v>1340</v>
      </c>
      <c r="G28" s="2" t="s">
        <v>4</v>
      </c>
      <c r="H28" s="2" t="s">
        <v>1339</v>
      </c>
      <c r="I28" s="1" t="s">
        <v>1</v>
      </c>
      <c r="J28" s="1" t="s">
        <v>1</v>
      </c>
      <c r="K28" s="1" t="s">
        <v>1</v>
      </c>
      <c r="L28" s="1" t="s">
        <v>1</v>
      </c>
      <c r="M28" s="1">
        <v>0</v>
      </c>
      <c r="N28" s="2" t="s">
        <v>1</v>
      </c>
      <c r="O28" s="2" t="s">
        <v>2</v>
      </c>
      <c r="P28" s="2" t="s">
        <v>1</v>
      </c>
      <c r="Q28" s="3">
        <f t="shared" si="0"/>
        <v>8258982.145200002</v>
      </c>
      <c r="R28" s="3">
        <v>0</v>
      </c>
      <c r="S28" s="3">
        <v>7204314.5300000021</v>
      </c>
      <c r="T28" s="3">
        <v>0</v>
      </c>
      <c r="U28" s="3" t="s">
        <v>0</v>
      </c>
      <c r="V28" s="3">
        <v>0</v>
      </c>
      <c r="W28" s="3">
        <v>909196.22</v>
      </c>
      <c r="X28" s="3" t="s">
        <v>13</v>
      </c>
      <c r="Y28" s="3">
        <v>145471.39519999997</v>
      </c>
      <c r="Z28" s="3">
        <v>0</v>
      </c>
      <c r="AA28" s="2" t="s">
        <v>0</v>
      </c>
      <c r="AB28" s="1">
        <v>0</v>
      </c>
      <c r="AC28" s="1">
        <v>0</v>
      </c>
      <c r="AD28" s="2" t="s">
        <v>0</v>
      </c>
      <c r="AE28" s="1">
        <v>0</v>
      </c>
    </row>
    <row r="29" spans="1:31" hidden="1" x14ac:dyDescent="0.25">
      <c r="A29" s="2" t="s">
        <v>648</v>
      </c>
      <c r="B29" s="51">
        <v>43927</v>
      </c>
      <c r="C29" s="2" t="s">
        <v>8</v>
      </c>
      <c r="D29" s="2" t="s">
        <v>11</v>
      </c>
      <c r="E29" s="2" t="s">
        <v>476</v>
      </c>
      <c r="F29" s="2" t="s">
        <v>1338</v>
      </c>
      <c r="G29" s="2" t="s">
        <v>4</v>
      </c>
      <c r="H29" s="2" t="s">
        <v>1337</v>
      </c>
      <c r="I29" s="1" t="s">
        <v>1</v>
      </c>
      <c r="J29" s="1" t="s">
        <v>1</v>
      </c>
      <c r="K29" s="1" t="s">
        <v>1</v>
      </c>
      <c r="L29" s="1" t="s">
        <v>1</v>
      </c>
      <c r="M29" s="1">
        <v>0</v>
      </c>
      <c r="N29" s="2" t="s">
        <v>1</v>
      </c>
      <c r="O29" s="2" t="s">
        <v>2</v>
      </c>
      <c r="P29" s="2" t="s">
        <v>1</v>
      </c>
      <c r="Q29" s="3">
        <f t="shared" si="0"/>
        <v>720666.65</v>
      </c>
      <c r="R29" s="3">
        <v>0</v>
      </c>
      <c r="S29" s="3">
        <v>478249.85</v>
      </c>
      <c r="T29" s="3"/>
      <c r="U29" s="3" t="s">
        <v>0</v>
      </c>
      <c r="V29" s="3"/>
      <c r="W29" s="3">
        <v>208980</v>
      </c>
      <c r="X29" s="3" t="s">
        <v>0</v>
      </c>
      <c r="Y29" s="3">
        <v>33436.800000000003</v>
      </c>
      <c r="Z29" s="3">
        <v>0</v>
      </c>
      <c r="AA29" s="2" t="s">
        <v>0</v>
      </c>
      <c r="AB29" s="1">
        <v>0</v>
      </c>
      <c r="AC29" s="1"/>
      <c r="AD29" s="2" t="s">
        <v>0</v>
      </c>
      <c r="AE29" s="1"/>
    </row>
    <row r="30" spans="1:31" hidden="1" x14ac:dyDescent="0.25">
      <c r="A30" s="2" t="s">
        <v>645</v>
      </c>
      <c r="B30" s="51">
        <v>43927</v>
      </c>
      <c r="C30" s="2" t="s">
        <v>8</v>
      </c>
      <c r="D30" s="2" t="s">
        <v>7</v>
      </c>
      <c r="E30" s="2" t="s">
        <v>471</v>
      </c>
      <c r="F30" s="2" t="s">
        <v>744</v>
      </c>
      <c r="G30" s="2" t="s">
        <v>4</v>
      </c>
      <c r="H30" s="2" t="s">
        <v>1335</v>
      </c>
      <c r="I30" s="1" t="s">
        <v>1</v>
      </c>
      <c r="J30" s="1" t="s">
        <v>1</v>
      </c>
      <c r="K30" s="1" t="s">
        <v>1</v>
      </c>
      <c r="L30" s="1" t="s">
        <v>1</v>
      </c>
      <c r="M30" s="1">
        <v>0</v>
      </c>
      <c r="N30" s="2" t="s">
        <v>1</v>
      </c>
      <c r="O30" s="2" t="s">
        <v>2</v>
      </c>
      <c r="P30" s="2" t="s">
        <v>1</v>
      </c>
      <c r="Q30" s="3">
        <f t="shared" si="0"/>
        <v>27830624.440000001</v>
      </c>
      <c r="R30" s="3">
        <v>0</v>
      </c>
      <c r="S30" s="3">
        <v>22157534.530000001</v>
      </c>
      <c r="T30" s="3"/>
      <c r="U30" s="3" t="s">
        <v>0</v>
      </c>
      <c r="V30" s="3"/>
      <c r="W30" s="3">
        <v>4890594.75</v>
      </c>
      <c r="X30" s="3" t="s">
        <v>0</v>
      </c>
      <c r="Y30" s="3">
        <v>782495.16</v>
      </c>
      <c r="Z30" s="3">
        <v>0</v>
      </c>
      <c r="AA30" s="2" t="s">
        <v>0</v>
      </c>
      <c r="AB30" s="1">
        <v>0</v>
      </c>
      <c r="AC30" s="1"/>
      <c r="AD30" s="2" t="s">
        <v>0</v>
      </c>
      <c r="AE30" s="1"/>
    </row>
    <row r="31" spans="1:31" hidden="1" x14ac:dyDescent="0.25">
      <c r="A31" s="2" t="s">
        <v>642</v>
      </c>
      <c r="B31" s="51">
        <v>43928</v>
      </c>
      <c r="C31" s="2" t="s">
        <v>8</v>
      </c>
      <c r="D31" s="2" t="s">
        <v>107</v>
      </c>
      <c r="E31" s="2" t="s">
        <v>596</v>
      </c>
      <c r="F31" s="2" t="s">
        <v>1334</v>
      </c>
      <c r="G31" s="2" t="s">
        <v>4</v>
      </c>
      <c r="H31" s="2" t="s">
        <v>1333</v>
      </c>
      <c r="I31" s="1" t="s">
        <v>1</v>
      </c>
      <c r="J31" s="1" t="s">
        <v>1</v>
      </c>
      <c r="K31" s="1" t="s">
        <v>1</v>
      </c>
      <c r="L31" s="1" t="s">
        <v>1</v>
      </c>
      <c r="M31" s="1">
        <v>0</v>
      </c>
      <c r="N31" s="2" t="s">
        <v>1</v>
      </c>
      <c r="O31" s="2" t="s">
        <v>2</v>
      </c>
      <c r="P31" s="2" t="s">
        <v>1</v>
      </c>
      <c r="Q31" s="3">
        <f t="shared" si="0"/>
        <v>45056356.249999993</v>
      </c>
      <c r="R31" s="3">
        <v>0</v>
      </c>
      <c r="S31" s="3">
        <v>39992571.409999996</v>
      </c>
      <c r="T31" s="3"/>
      <c r="U31" s="3" t="s">
        <v>0</v>
      </c>
      <c r="V31" s="3"/>
      <c r="W31" s="3">
        <v>4060324.86</v>
      </c>
      <c r="X31" s="3" t="s">
        <v>0</v>
      </c>
      <c r="Y31" s="3">
        <v>649651.98</v>
      </c>
      <c r="Z31" s="3">
        <v>0</v>
      </c>
      <c r="AA31" s="2" t="s">
        <v>0</v>
      </c>
      <c r="AB31" s="1">
        <v>0</v>
      </c>
      <c r="AC31" s="1">
        <v>327600</v>
      </c>
      <c r="AD31" s="2" t="s">
        <v>699</v>
      </c>
      <c r="AE31" s="1">
        <v>26208</v>
      </c>
    </row>
    <row r="32" spans="1:31" hidden="1" x14ac:dyDescent="0.25">
      <c r="A32" s="2" t="s">
        <v>640</v>
      </c>
      <c r="B32" s="51">
        <v>43928</v>
      </c>
      <c r="C32" s="2" t="s">
        <v>53</v>
      </c>
      <c r="D32" s="2" t="s">
        <v>107</v>
      </c>
      <c r="E32" s="2" t="s">
        <v>572</v>
      </c>
      <c r="F32" s="2" t="s">
        <v>974</v>
      </c>
      <c r="G32" s="2" t="s">
        <v>4</v>
      </c>
      <c r="H32" s="2" t="s">
        <v>1332</v>
      </c>
      <c r="I32" s="1" t="s">
        <v>1</v>
      </c>
      <c r="J32" s="1" t="s">
        <v>1</v>
      </c>
      <c r="K32" s="1" t="s">
        <v>1</v>
      </c>
      <c r="L32" s="1" t="s">
        <v>1</v>
      </c>
      <c r="M32" s="1">
        <v>0</v>
      </c>
      <c r="N32" s="2" t="s">
        <v>1</v>
      </c>
      <c r="O32" s="2" t="s">
        <v>2</v>
      </c>
      <c r="P32" s="2" t="s">
        <v>1</v>
      </c>
      <c r="Q32" s="3">
        <f t="shared" si="0"/>
        <v>69775360.524799973</v>
      </c>
      <c r="R32" s="3">
        <v>0</v>
      </c>
      <c r="S32" s="3">
        <v>49180928.676999979</v>
      </c>
      <c r="T32" s="3">
        <v>0</v>
      </c>
      <c r="U32" s="3" t="s">
        <v>0</v>
      </c>
      <c r="V32" s="3">
        <v>0</v>
      </c>
      <c r="W32" s="3">
        <v>17601317.110199995</v>
      </c>
      <c r="X32" s="3" t="s">
        <v>13</v>
      </c>
      <c r="Y32" s="3">
        <v>2816210.7375999992</v>
      </c>
      <c r="Z32" s="3">
        <v>0</v>
      </c>
      <c r="AA32" s="2" t="s">
        <v>0</v>
      </c>
      <c r="AB32" s="1">
        <v>0</v>
      </c>
      <c r="AC32" s="1">
        <v>163800</v>
      </c>
      <c r="AD32" s="2" t="s">
        <v>699</v>
      </c>
      <c r="AE32" s="1">
        <v>13104</v>
      </c>
    </row>
    <row r="33" spans="1:31" hidden="1" x14ac:dyDescent="0.25">
      <c r="A33" s="2" t="s">
        <v>637</v>
      </c>
      <c r="B33" s="51">
        <v>43928</v>
      </c>
      <c r="C33" s="2" t="s">
        <v>8</v>
      </c>
      <c r="D33" s="2" t="s">
        <v>88</v>
      </c>
      <c r="E33" s="2" t="s">
        <v>569</v>
      </c>
      <c r="F33" s="2" t="s">
        <v>519</v>
      </c>
      <c r="G33" s="2" t="s">
        <v>4</v>
      </c>
      <c r="H33" s="2" t="s">
        <v>1331</v>
      </c>
      <c r="I33" s="1" t="s">
        <v>1</v>
      </c>
      <c r="J33" s="1" t="s">
        <v>1</v>
      </c>
      <c r="K33" s="1" t="s">
        <v>1</v>
      </c>
      <c r="L33" s="1" t="s">
        <v>1</v>
      </c>
      <c r="M33" s="1">
        <v>0</v>
      </c>
      <c r="N33" s="2" t="s">
        <v>1</v>
      </c>
      <c r="O33" s="2" t="s">
        <v>2</v>
      </c>
      <c r="P33" s="2" t="s">
        <v>1</v>
      </c>
      <c r="Q33" s="3">
        <f t="shared" si="0"/>
        <v>67789375.460000008</v>
      </c>
      <c r="R33" s="3">
        <v>0</v>
      </c>
      <c r="S33" s="3">
        <v>50158964.170000002</v>
      </c>
      <c r="T33" s="3"/>
      <c r="U33" s="3" t="s">
        <v>0</v>
      </c>
      <c r="V33" s="3"/>
      <c r="W33" s="3">
        <v>15198630.42</v>
      </c>
      <c r="X33" s="3" t="s">
        <v>0</v>
      </c>
      <c r="Y33" s="3">
        <v>2431780.87</v>
      </c>
      <c r="Z33" s="3">
        <v>0</v>
      </c>
      <c r="AA33" s="2" t="s">
        <v>0</v>
      </c>
      <c r="AB33" s="1">
        <v>0</v>
      </c>
      <c r="AC33" s="1"/>
      <c r="AD33" s="2" t="s">
        <v>699</v>
      </c>
      <c r="AE33" s="1"/>
    </row>
    <row r="34" spans="1:31" hidden="1" x14ac:dyDescent="0.25">
      <c r="A34" s="2" t="s">
        <v>635</v>
      </c>
      <c r="B34" s="51">
        <v>43928</v>
      </c>
      <c r="C34" s="2" t="s">
        <v>8</v>
      </c>
      <c r="D34" s="2" t="s">
        <v>88</v>
      </c>
      <c r="E34" s="2" t="s">
        <v>563</v>
      </c>
      <c r="F34" s="2" t="s">
        <v>1178</v>
      </c>
      <c r="G34" s="2" t="s">
        <v>4</v>
      </c>
      <c r="H34" s="2" t="s">
        <v>1330</v>
      </c>
      <c r="I34" s="1" t="s">
        <v>1</v>
      </c>
      <c r="J34" s="1" t="s">
        <v>1</v>
      </c>
      <c r="K34" s="1" t="s">
        <v>1</v>
      </c>
      <c r="L34" s="1" t="s">
        <v>1</v>
      </c>
      <c r="M34" s="1">
        <v>0</v>
      </c>
      <c r="N34" s="2" t="s">
        <v>1</v>
      </c>
      <c r="O34" s="2" t="s">
        <v>2</v>
      </c>
      <c r="P34" s="2" t="s">
        <v>1</v>
      </c>
      <c r="Q34" s="3">
        <f t="shared" si="0"/>
        <v>15755301.66</v>
      </c>
      <c r="R34" s="3">
        <v>0</v>
      </c>
      <c r="S34" s="3">
        <v>15755301.66</v>
      </c>
      <c r="T34" s="3"/>
      <c r="U34" s="3" t="s">
        <v>0</v>
      </c>
      <c r="V34" s="3"/>
      <c r="W34" s="3"/>
      <c r="X34" s="3" t="s">
        <v>0</v>
      </c>
      <c r="Y34" s="3"/>
      <c r="Z34" s="3">
        <v>0</v>
      </c>
      <c r="AA34" s="2" t="s">
        <v>0</v>
      </c>
      <c r="AB34" s="1">
        <v>0</v>
      </c>
      <c r="AC34" s="1"/>
      <c r="AD34" s="2" t="s">
        <v>699</v>
      </c>
      <c r="AE34" s="1"/>
    </row>
    <row r="35" spans="1:31" hidden="1" x14ac:dyDescent="0.25">
      <c r="A35" s="2" t="s">
        <v>633</v>
      </c>
      <c r="B35" s="51">
        <v>43928</v>
      </c>
      <c r="C35" s="2" t="s">
        <v>71</v>
      </c>
      <c r="D35" s="2" t="s">
        <v>88</v>
      </c>
      <c r="E35" s="2" t="s">
        <v>566</v>
      </c>
      <c r="F35" s="2" t="s">
        <v>1079</v>
      </c>
      <c r="G35" s="2" t="s">
        <v>4</v>
      </c>
      <c r="H35" s="2" t="s">
        <v>1329</v>
      </c>
      <c r="I35" s="1" t="s">
        <v>1</v>
      </c>
      <c r="J35" s="1" t="s">
        <v>1</v>
      </c>
      <c r="K35" s="1" t="s">
        <v>1</v>
      </c>
      <c r="L35" s="1" t="s">
        <v>1</v>
      </c>
      <c r="M35" s="1">
        <v>0</v>
      </c>
      <c r="N35" s="2" t="s">
        <v>1</v>
      </c>
      <c r="O35" s="2" t="s">
        <v>2</v>
      </c>
      <c r="P35" s="2" t="s">
        <v>1</v>
      </c>
      <c r="Q35" s="3">
        <f t="shared" si="0"/>
        <v>17275037.545799997</v>
      </c>
      <c r="R35" s="3">
        <v>0</v>
      </c>
      <c r="S35" s="3">
        <v>15494643.619799996</v>
      </c>
      <c r="T35" s="3">
        <v>0</v>
      </c>
      <c r="U35" s="3" t="s">
        <v>0</v>
      </c>
      <c r="V35" s="3">
        <v>0</v>
      </c>
      <c r="W35" s="3">
        <v>1534822.3499999999</v>
      </c>
      <c r="X35" s="3" t="s">
        <v>13</v>
      </c>
      <c r="Y35" s="3">
        <v>245571.576</v>
      </c>
      <c r="Z35" s="3">
        <v>0</v>
      </c>
      <c r="AA35" s="2" t="s">
        <v>0</v>
      </c>
      <c r="AB35" s="1">
        <v>0</v>
      </c>
      <c r="AC35" s="1">
        <v>0</v>
      </c>
      <c r="AD35" s="2" t="s">
        <v>0</v>
      </c>
      <c r="AE35" s="1">
        <v>0</v>
      </c>
    </row>
    <row r="36" spans="1:31" hidden="1" x14ac:dyDescent="0.25">
      <c r="A36" s="2" t="s">
        <v>631</v>
      </c>
      <c r="B36" s="51">
        <v>43928</v>
      </c>
      <c r="C36" s="2" t="s">
        <v>71</v>
      </c>
      <c r="D36" s="2" t="s">
        <v>88</v>
      </c>
      <c r="E36" s="2" t="s">
        <v>566</v>
      </c>
      <c r="F36" s="2" t="s">
        <v>1079</v>
      </c>
      <c r="G36" s="2" t="s">
        <v>4</v>
      </c>
      <c r="H36" s="2" t="s">
        <v>1328</v>
      </c>
      <c r="I36" s="1" t="s">
        <v>1</v>
      </c>
      <c r="J36" s="1" t="s">
        <v>1</v>
      </c>
      <c r="K36" s="1" t="s">
        <v>1</v>
      </c>
      <c r="L36" s="1" t="s">
        <v>1</v>
      </c>
      <c r="M36" s="1">
        <v>0</v>
      </c>
      <c r="N36" s="2" t="s">
        <v>1</v>
      </c>
      <c r="O36" s="2" t="s">
        <v>1327</v>
      </c>
      <c r="P36" s="2" t="s">
        <v>1326</v>
      </c>
      <c r="Q36" s="3">
        <f t="shared" si="0"/>
        <v>298333.09999999998</v>
      </c>
      <c r="R36" s="3">
        <v>0</v>
      </c>
      <c r="S36" s="3">
        <v>298333.09999999998</v>
      </c>
      <c r="T36" s="3">
        <v>0</v>
      </c>
      <c r="U36" s="3" t="s">
        <v>0</v>
      </c>
      <c r="V36" s="3">
        <v>0</v>
      </c>
      <c r="W36" s="3">
        <v>0</v>
      </c>
      <c r="X36" s="3" t="s">
        <v>0</v>
      </c>
      <c r="Y36" s="3">
        <v>0</v>
      </c>
      <c r="Z36" s="3">
        <v>0</v>
      </c>
      <c r="AA36" s="2" t="s">
        <v>0</v>
      </c>
      <c r="AB36" s="1">
        <v>0</v>
      </c>
      <c r="AC36" s="1">
        <v>0</v>
      </c>
      <c r="AD36" s="2" t="s">
        <v>0</v>
      </c>
      <c r="AE36" s="1">
        <v>0</v>
      </c>
    </row>
    <row r="37" spans="1:31" hidden="1" x14ac:dyDescent="0.25">
      <c r="A37" s="2" t="s">
        <v>627</v>
      </c>
      <c r="B37" s="51">
        <v>43928</v>
      </c>
      <c r="C37" s="2" t="s">
        <v>71</v>
      </c>
      <c r="D37" s="2" t="s">
        <v>88</v>
      </c>
      <c r="E37" s="2" t="s">
        <v>566</v>
      </c>
      <c r="F37" s="2" t="s">
        <v>1079</v>
      </c>
      <c r="G37" s="2" t="s">
        <v>4</v>
      </c>
      <c r="H37" s="2" t="s">
        <v>1325</v>
      </c>
      <c r="I37" s="1" t="s">
        <v>1</v>
      </c>
      <c r="J37" s="1" t="s">
        <v>1</v>
      </c>
      <c r="K37" s="1" t="s">
        <v>1</v>
      </c>
      <c r="L37" s="1" t="s">
        <v>1</v>
      </c>
      <c r="M37" s="1">
        <v>0</v>
      </c>
      <c r="N37" s="2" t="s">
        <v>1</v>
      </c>
      <c r="O37" s="2" t="s">
        <v>2</v>
      </c>
      <c r="P37" s="2" t="s">
        <v>1</v>
      </c>
      <c r="Q37" s="3">
        <f t="shared" si="0"/>
        <v>3682193.5494000004</v>
      </c>
      <c r="R37" s="3">
        <v>0</v>
      </c>
      <c r="S37" s="3">
        <v>3098033.5458000004</v>
      </c>
      <c r="T37" s="3">
        <v>0</v>
      </c>
      <c r="U37" s="3" t="s">
        <v>0</v>
      </c>
      <c r="V37" s="3">
        <v>0</v>
      </c>
      <c r="W37" s="3">
        <v>503586.21</v>
      </c>
      <c r="X37" s="3" t="s">
        <v>0</v>
      </c>
      <c r="Y37" s="3">
        <v>80573.793600000005</v>
      </c>
      <c r="Z37" s="3">
        <v>0</v>
      </c>
      <c r="AA37" s="2" t="s">
        <v>0</v>
      </c>
      <c r="AB37" s="1">
        <v>0</v>
      </c>
      <c r="AC37" s="1">
        <v>0</v>
      </c>
      <c r="AD37" s="2" t="s">
        <v>0</v>
      </c>
      <c r="AE37" s="1">
        <v>0</v>
      </c>
    </row>
    <row r="38" spans="1:31" hidden="1" x14ac:dyDescent="0.25">
      <c r="A38" s="2" t="s">
        <v>625</v>
      </c>
      <c r="B38" s="51">
        <v>43928</v>
      </c>
      <c r="C38" s="2" t="s">
        <v>53</v>
      </c>
      <c r="D38" s="2" t="s">
        <v>88</v>
      </c>
      <c r="E38" s="2" t="s">
        <v>558</v>
      </c>
      <c r="F38" s="2" t="s">
        <v>1062</v>
      </c>
      <c r="G38" s="2" t="s">
        <v>4</v>
      </c>
      <c r="H38" s="2" t="s">
        <v>1324</v>
      </c>
      <c r="I38" s="1" t="s">
        <v>1</v>
      </c>
      <c r="J38" s="1" t="s">
        <v>1</v>
      </c>
      <c r="K38" s="1" t="s">
        <v>1</v>
      </c>
      <c r="L38" s="1" t="s">
        <v>1</v>
      </c>
      <c r="M38" s="1">
        <v>0</v>
      </c>
      <c r="N38" s="2" t="s">
        <v>1</v>
      </c>
      <c r="O38" s="2" t="s">
        <v>1323</v>
      </c>
      <c r="P38" s="2" t="s">
        <v>1322</v>
      </c>
      <c r="Q38" s="3">
        <f t="shared" si="0"/>
        <v>3445273.4871999999</v>
      </c>
      <c r="R38" s="3">
        <v>0</v>
      </c>
      <c r="S38" s="3">
        <v>1897674.08</v>
      </c>
      <c r="T38" s="3">
        <v>0</v>
      </c>
      <c r="U38" s="3" t="s">
        <v>0</v>
      </c>
      <c r="V38" s="3">
        <v>0</v>
      </c>
      <c r="W38" s="3">
        <v>1334137.42</v>
      </c>
      <c r="X38" s="3" t="s">
        <v>13</v>
      </c>
      <c r="Y38" s="3">
        <v>213461.9872</v>
      </c>
      <c r="Z38" s="3">
        <v>0</v>
      </c>
      <c r="AA38" s="2" t="s">
        <v>0</v>
      </c>
      <c r="AB38" s="1">
        <v>0</v>
      </c>
      <c r="AC38" s="1">
        <v>0</v>
      </c>
      <c r="AD38" s="2" t="s">
        <v>0</v>
      </c>
      <c r="AE38" s="1">
        <v>0</v>
      </c>
    </row>
    <row r="39" spans="1:31" hidden="1" x14ac:dyDescent="0.25">
      <c r="A39" s="2" t="s">
        <v>623</v>
      </c>
      <c r="B39" s="51">
        <v>43928</v>
      </c>
      <c r="C39" s="2" t="s">
        <v>8</v>
      </c>
      <c r="D39" s="2" t="s">
        <v>78</v>
      </c>
      <c r="E39" s="2" t="s">
        <v>555</v>
      </c>
      <c r="F39" s="2" t="s">
        <v>1025</v>
      </c>
      <c r="G39" s="2" t="s">
        <v>4</v>
      </c>
      <c r="H39" s="2" t="s">
        <v>1321</v>
      </c>
      <c r="I39" s="1" t="s">
        <v>1</v>
      </c>
      <c r="J39" s="1" t="s">
        <v>1</v>
      </c>
      <c r="K39" s="1" t="s">
        <v>1</v>
      </c>
      <c r="L39" s="1" t="s">
        <v>1</v>
      </c>
      <c r="M39" s="1">
        <v>0</v>
      </c>
      <c r="N39" s="2" t="s">
        <v>1</v>
      </c>
      <c r="O39" s="2" t="s">
        <v>2</v>
      </c>
      <c r="P39" s="2" t="s">
        <v>1</v>
      </c>
      <c r="Q39" s="3">
        <f t="shared" si="0"/>
        <v>49901219.979999997</v>
      </c>
      <c r="R39" s="3">
        <v>0</v>
      </c>
      <c r="S39" s="3">
        <v>36958094.68</v>
      </c>
      <c r="T39" s="3"/>
      <c r="U39" s="3" t="s">
        <v>0</v>
      </c>
      <c r="V39" s="3"/>
      <c r="W39" s="3">
        <v>11157866.640000001</v>
      </c>
      <c r="X39" s="3" t="s">
        <v>0</v>
      </c>
      <c r="Y39" s="3">
        <v>1785258.66</v>
      </c>
      <c r="Z39" s="3">
        <v>0</v>
      </c>
      <c r="AA39" s="2" t="s">
        <v>0</v>
      </c>
      <c r="AB39" s="1">
        <v>0</v>
      </c>
      <c r="AC39" s="1"/>
      <c r="AD39" s="2" t="s">
        <v>699</v>
      </c>
      <c r="AE39" s="1"/>
    </row>
    <row r="40" spans="1:31" hidden="1" x14ac:dyDescent="0.25">
      <c r="A40" s="2" t="s">
        <v>619</v>
      </c>
      <c r="B40" s="51">
        <v>43928</v>
      </c>
      <c r="C40" s="2" t="s">
        <v>71</v>
      </c>
      <c r="D40" s="2" t="s">
        <v>78</v>
      </c>
      <c r="E40" s="2" t="s">
        <v>551</v>
      </c>
      <c r="F40" s="2" t="s">
        <v>1320</v>
      </c>
      <c r="G40" s="2" t="s">
        <v>4</v>
      </c>
      <c r="H40" s="2" t="s">
        <v>1319</v>
      </c>
      <c r="I40" s="1" t="s">
        <v>1</v>
      </c>
      <c r="J40" s="1" t="s">
        <v>1</v>
      </c>
      <c r="K40" s="1" t="s">
        <v>1</v>
      </c>
      <c r="L40" s="1" t="s">
        <v>1</v>
      </c>
      <c r="M40" s="1">
        <v>0</v>
      </c>
      <c r="N40" s="2" t="s">
        <v>1</v>
      </c>
      <c r="O40" s="2" t="s">
        <v>2</v>
      </c>
      <c r="P40" s="2" t="s">
        <v>1</v>
      </c>
      <c r="Q40" s="3">
        <f t="shared" si="0"/>
        <v>18858981.455999997</v>
      </c>
      <c r="R40" s="3">
        <v>0</v>
      </c>
      <c r="S40" s="3">
        <v>17456995.247999996</v>
      </c>
      <c r="T40" s="3">
        <v>0</v>
      </c>
      <c r="U40" s="3" t="s">
        <v>0</v>
      </c>
      <c r="V40" s="3">
        <v>0</v>
      </c>
      <c r="W40" s="3">
        <v>1208608.7999999998</v>
      </c>
      <c r="X40" s="3" t="s">
        <v>13</v>
      </c>
      <c r="Y40" s="3">
        <v>193377.408</v>
      </c>
      <c r="Z40" s="3">
        <v>0</v>
      </c>
      <c r="AA40" s="2" t="s">
        <v>0</v>
      </c>
      <c r="AB40" s="1">
        <v>0</v>
      </c>
      <c r="AC40" s="1">
        <v>0</v>
      </c>
      <c r="AD40" s="2" t="s">
        <v>0</v>
      </c>
      <c r="AE40" s="1">
        <v>0</v>
      </c>
    </row>
    <row r="41" spans="1:31" hidden="1" x14ac:dyDescent="0.25">
      <c r="A41" s="2" t="s">
        <v>616</v>
      </c>
      <c r="B41" s="51">
        <v>43928</v>
      </c>
      <c r="C41" s="2" t="s">
        <v>53</v>
      </c>
      <c r="D41" s="2" t="s">
        <v>78</v>
      </c>
      <c r="E41" s="2" t="s">
        <v>6</v>
      </c>
      <c r="F41" s="2" t="s">
        <v>1169</v>
      </c>
      <c r="G41" s="2" t="s">
        <v>4</v>
      </c>
      <c r="H41" s="2" t="s">
        <v>1318</v>
      </c>
      <c r="I41" s="1" t="s">
        <v>1</v>
      </c>
      <c r="J41" s="1" t="s">
        <v>1</v>
      </c>
      <c r="K41" s="1" t="s">
        <v>1</v>
      </c>
      <c r="L41" s="1" t="s">
        <v>1</v>
      </c>
      <c r="M41" s="1">
        <v>0</v>
      </c>
      <c r="N41" s="2" t="s">
        <v>1</v>
      </c>
      <c r="O41" s="2" t="s">
        <v>2</v>
      </c>
      <c r="P41" s="2" t="s">
        <v>1</v>
      </c>
      <c r="Q41" s="3">
        <f t="shared" si="0"/>
        <v>43117701.658299997</v>
      </c>
      <c r="R41" s="3">
        <v>0</v>
      </c>
      <c r="S41" s="3">
        <v>32319225.537900001</v>
      </c>
      <c r="T41" s="3">
        <v>0</v>
      </c>
      <c r="U41" s="3" t="s">
        <v>0</v>
      </c>
      <c r="V41" s="3">
        <v>0</v>
      </c>
      <c r="W41" s="3">
        <v>9156527.6899999976</v>
      </c>
      <c r="X41" s="3" t="s">
        <v>13</v>
      </c>
      <c r="Y41" s="3">
        <v>1465044.4303999997</v>
      </c>
      <c r="Z41" s="3">
        <v>0</v>
      </c>
      <c r="AA41" s="2" t="s">
        <v>0</v>
      </c>
      <c r="AB41" s="1">
        <v>0</v>
      </c>
      <c r="AC41" s="1">
        <v>163800</v>
      </c>
      <c r="AD41" s="2" t="s">
        <v>699</v>
      </c>
      <c r="AE41" s="1">
        <v>13104</v>
      </c>
    </row>
    <row r="42" spans="1:31" hidden="1" x14ac:dyDescent="0.25">
      <c r="A42" s="2" t="s">
        <v>614</v>
      </c>
      <c r="B42" s="51">
        <v>43928</v>
      </c>
      <c r="C42" s="2" t="s">
        <v>8</v>
      </c>
      <c r="D42" s="2" t="s">
        <v>67</v>
      </c>
      <c r="E42" s="2" t="s">
        <v>542</v>
      </c>
      <c r="F42" s="2" t="s">
        <v>1317</v>
      </c>
      <c r="G42" s="2" t="s">
        <v>4</v>
      </c>
      <c r="H42" s="2" t="s">
        <v>1316</v>
      </c>
      <c r="I42" s="1" t="s">
        <v>1</v>
      </c>
      <c r="J42" s="1" t="s">
        <v>1</v>
      </c>
      <c r="K42" s="1" t="s">
        <v>1</v>
      </c>
      <c r="L42" s="1" t="s">
        <v>1</v>
      </c>
      <c r="M42" s="1">
        <v>0</v>
      </c>
      <c r="N42" s="2" t="s">
        <v>1</v>
      </c>
      <c r="O42" s="2" t="s">
        <v>2</v>
      </c>
      <c r="P42" s="2" t="s">
        <v>1</v>
      </c>
      <c r="Q42" s="3">
        <f t="shared" si="0"/>
        <v>77303775.280000001</v>
      </c>
      <c r="R42" s="3">
        <v>0</v>
      </c>
      <c r="S42" s="3">
        <v>63082389.740000002</v>
      </c>
      <c r="T42" s="3"/>
      <c r="U42" s="3" t="s">
        <v>0</v>
      </c>
      <c r="V42" s="3"/>
      <c r="W42" s="3">
        <v>12259815.119999999</v>
      </c>
      <c r="X42" s="3" t="s">
        <v>0</v>
      </c>
      <c r="Y42" s="3">
        <v>1961570.42</v>
      </c>
      <c r="Z42" s="3">
        <v>0</v>
      </c>
      <c r="AA42" s="2" t="s">
        <v>0</v>
      </c>
      <c r="AB42" s="1">
        <v>0</v>
      </c>
      <c r="AC42" s="1"/>
      <c r="AD42" s="2" t="s">
        <v>699</v>
      </c>
      <c r="AE42" s="1"/>
    </row>
    <row r="43" spans="1:31" hidden="1" x14ac:dyDescent="0.25">
      <c r="A43" s="2" t="s">
        <v>610</v>
      </c>
      <c r="B43" s="51">
        <v>43928</v>
      </c>
      <c r="C43" s="2" t="s">
        <v>53</v>
      </c>
      <c r="D43" s="2" t="s">
        <v>67</v>
      </c>
      <c r="E43" s="2" t="s">
        <v>66</v>
      </c>
      <c r="F43" s="2" t="s">
        <v>1123</v>
      </c>
      <c r="G43" s="2" t="s">
        <v>4</v>
      </c>
      <c r="H43" s="2" t="s">
        <v>1315</v>
      </c>
      <c r="I43" s="1" t="s">
        <v>1</v>
      </c>
      <c r="J43" s="1" t="s">
        <v>1</v>
      </c>
      <c r="K43" s="1" t="s">
        <v>1</v>
      </c>
      <c r="L43" s="1" t="s">
        <v>1</v>
      </c>
      <c r="M43" s="1">
        <v>0</v>
      </c>
      <c r="N43" s="2" t="s">
        <v>1</v>
      </c>
      <c r="O43" s="2" t="s">
        <v>2</v>
      </c>
      <c r="P43" s="2" t="s">
        <v>1</v>
      </c>
      <c r="Q43" s="3">
        <f t="shared" si="0"/>
        <v>29152753.442499995</v>
      </c>
      <c r="R43" s="3">
        <v>0</v>
      </c>
      <c r="S43" s="3">
        <v>19567536.829299998</v>
      </c>
      <c r="T43" s="3">
        <v>0</v>
      </c>
      <c r="U43" s="3" t="s">
        <v>0</v>
      </c>
      <c r="V43" s="3">
        <v>0</v>
      </c>
      <c r="W43" s="3">
        <v>8263117.7700000005</v>
      </c>
      <c r="X43" s="3" t="s">
        <v>13</v>
      </c>
      <c r="Y43" s="3">
        <v>1322098.8432</v>
      </c>
      <c r="Z43" s="3">
        <v>0</v>
      </c>
      <c r="AA43" s="2" t="s">
        <v>0</v>
      </c>
      <c r="AB43" s="1">
        <v>0</v>
      </c>
      <c r="AC43" s="1">
        <v>0</v>
      </c>
      <c r="AD43" s="2" t="s">
        <v>0</v>
      </c>
      <c r="AE43" s="1">
        <v>0</v>
      </c>
    </row>
    <row r="44" spans="1:31" hidden="1" x14ac:dyDescent="0.25">
      <c r="A44" s="2" t="s">
        <v>607</v>
      </c>
      <c r="B44" s="51">
        <v>43928</v>
      </c>
      <c r="C44" s="2" t="s">
        <v>8</v>
      </c>
      <c r="D44" s="2" t="s">
        <v>52</v>
      </c>
      <c r="E44" s="2" t="s">
        <v>530</v>
      </c>
      <c r="F44" s="2" t="s">
        <v>1314</v>
      </c>
      <c r="G44" s="2" t="s">
        <v>4</v>
      </c>
      <c r="H44" s="2" t="s">
        <v>1313</v>
      </c>
      <c r="I44" s="1" t="s">
        <v>1</v>
      </c>
      <c r="J44" s="1" t="s">
        <v>1</v>
      </c>
      <c r="K44" s="1" t="s">
        <v>1</v>
      </c>
      <c r="L44" s="1" t="s">
        <v>1</v>
      </c>
      <c r="M44" s="1">
        <v>0</v>
      </c>
      <c r="N44" s="2" t="s">
        <v>1</v>
      </c>
      <c r="O44" s="2" t="s">
        <v>2</v>
      </c>
      <c r="P44" s="2" t="s">
        <v>1</v>
      </c>
      <c r="Q44" s="3">
        <f t="shared" si="0"/>
        <v>67516195.879999995</v>
      </c>
      <c r="R44" s="3">
        <v>0</v>
      </c>
      <c r="S44" s="3">
        <v>52202413.049999997</v>
      </c>
      <c r="T44" s="3"/>
      <c r="U44" s="3" t="s">
        <v>0</v>
      </c>
      <c r="V44" s="3"/>
      <c r="W44" s="3">
        <v>13201536.92</v>
      </c>
      <c r="X44" s="3" t="s">
        <v>0</v>
      </c>
      <c r="Y44" s="3">
        <v>2112245.91</v>
      </c>
      <c r="Z44" s="3">
        <v>0</v>
      </c>
      <c r="AA44" s="2" t="s">
        <v>0</v>
      </c>
      <c r="AB44" s="1">
        <v>0</v>
      </c>
      <c r="AC44" s="1"/>
      <c r="AD44" s="2" t="s">
        <v>699</v>
      </c>
      <c r="AE44" s="1"/>
    </row>
    <row r="45" spans="1:31" hidden="1" x14ac:dyDescent="0.25">
      <c r="A45" s="2" t="s">
        <v>605</v>
      </c>
      <c r="B45" s="51">
        <v>43928</v>
      </c>
      <c r="C45" s="2" t="s">
        <v>53</v>
      </c>
      <c r="D45" s="2" t="s">
        <v>52</v>
      </c>
      <c r="E45" s="2" t="s">
        <v>651</v>
      </c>
      <c r="F45" s="2" t="s">
        <v>1312</v>
      </c>
      <c r="G45" s="2" t="s">
        <v>4</v>
      </c>
      <c r="H45" s="2" t="s">
        <v>1311</v>
      </c>
      <c r="I45" s="1" t="s">
        <v>1</v>
      </c>
      <c r="J45" s="1" t="s">
        <v>1</v>
      </c>
      <c r="K45" s="1" t="s">
        <v>1</v>
      </c>
      <c r="L45" s="1" t="s">
        <v>1</v>
      </c>
      <c r="M45" s="1">
        <v>0</v>
      </c>
      <c r="N45" s="2" t="s">
        <v>1</v>
      </c>
      <c r="O45" s="2" t="s">
        <v>2</v>
      </c>
      <c r="P45" s="2" t="s">
        <v>1</v>
      </c>
      <c r="Q45" s="3">
        <f t="shared" si="0"/>
        <v>32088878.873399999</v>
      </c>
      <c r="R45" s="3">
        <v>0</v>
      </c>
      <c r="S45" s="3">
        <v>15498375.187400002</v>
      </c>
      <c r="T45" s="3">
        <v>0</v>
      </c>
      <c r="U45" s="3" t="s">
        <v>0</v>
      </c>
      <c r="V45" s="3">
        <v>0</v>
      </c>
      <c r="W45" s="3">
        <v>14302158.349999998</v>
      </c>
      <c r="X45" s="3" t="s">
        <v>13</v>
      </c>
      <c r="Y45" s="3">
        <v>2288345.3359999997</v>
      </c>
      <c r="Z45" s="3">
        <v>0</v>
      </c>
      <c r="AA45" s="2" t="s">
        <v>0</v>
      </c>
      <c r="AB45" s="1">
        <v>0</v>
      </c>
      <c r="AC45" s="1">
        <v>0</v>
      </c>
      <c r="AD45" s="2" t="s">
        <v>0</v>
      </c>
      <c r="AE45" s="1">
        <v>0</v>
      </c>
    </row>
    <row r="46" spans="1:31" hidden="1" x14ac:dyDescent="0.25">
      <c r="A46" s="2" t="s">
        <v>603</v>
      </c>
      <c r="B46" s="51">
        <v>43928</v>
      </c>
      <c r="C46" s="2" t="s">
        <v>8</v>
      </c>
      <c r="D46" s="2" t="s">
        <v>48</v>
      </c>
      <c r="E46" s="2" t="s">
        <v>520</v>
      </c>
      <c r="F46" s="2" t="s">
        <v>1310</v>
      </c>
      <c r="G46" s="2" t="s">
        <v>4</v>
      </c>
      <c r="H46" s="2" t="s">
        <v>1309</v>
      </c>
      <c r="I46" s="1" t="s">
        <v>1</v>
      </c>
      <c r="J46" s="1" t="s">
        <v>1</v>
      </c>
      <c r="K46" s="1" t="s">
        <v>1</v>
      </c>
      <c r="L46" s="1" t="s">
        <v>1</v>
      </c>
      <c r="M46" s="1">
        <v>0</v>
      </c>
      <c r="N46" s="2" t="s">
        <v>1</v>
      </c>
      <c r="O46" s="2" t="s">
        <v>2</v>
      </c>
      <c r="P46" s="2" t="s">
        <v>1</v>
      </c>
      <c r="Q46" s="3">
        <f t="shared" si="0"/>
        <v>27009439.27</v>
      </c>
      <c r="R46" s="3">
        <v>0</v>
      </c>
      <c r="S46" s="3">
        <v>18505723.800000001</v>
      </c>
      <c r="T46" s="3"/>
      <c r="U46" s="3" t="s">
        <v>0</v>
      </c>
      <c r="V46" s="3"/>
      <c r="W46" s="3">
        <v>7330789.2000000002</v>
      </c>
      <c r="X46" s="3" t="s">
        <v>0</v>
      </c>
      <c r="Y46" s="3">
        <v>1172926.27</v>
      </c>
      <c r="Z46" s="3">
        <v>0</v>
      </c>
      <c r="AA46" s="2" t="s">
        <v>0</v>
      </c>
      <c r="AB46" s="1">
        <v>0</v>
      </c>
      <c r="AC46" s="1"/>
      <c r="AD46" s="2" t="s">
        <v>699</v>
      </c>
      <c r="AE46" s="1"/>
    </row>
    <row r="47" spans="1:31" hidden="1" x14ac:dyDescent="0.25">
      <c r="A47" s="2" t="s">
        <v>600</v>
      </c>
      <c r="B47" s="51">
        <v>43928</v>
      </c>
      <c r="C47" s="2" t="s">
        <v>8</v>
      </c>
      <c r="D47" s="2" t="s">
        <v>44</v>
      </c>
      <c r="E47" s="2" t="s">
        <v>516</v>
      </c>
      <c r="F47" s="2" t="s">
        <v>1308</v>
      </c>
      <c r="G47" s="2" t="s">
        <v>4</v>
      </c>
      <c r="H47" s="2" t="s">
        <v>1307</v>
      </c>
      <c r="I47" s="1" t="s">
        <v>1</v>
      </c>
      <c r="J47" s="1" t="s">
        <v>1</v>
      </c>
      <c r="K47" s="1" t="s">
        <v>1</v>
      </c>
      <c r="L47" s="1" t="s">
        <v>1</v>
      </c>
      <c r="M47" s="1">
        <v>0</v>
      </c>
      <c r="N47" s="2" t="s">
        <v>1</v>
      </c>
      <c r="O47" s="2" t="s">
        <v>2</v>
      </c>
      <c r="P47" s="2" t="s">
        <v>1</v>
      </c>
      <c r="Q47" s="3">
        <f t="shared" si="0"/>
        <v>88820176.620000005</v>
      </c>
      <c r="R47" s="3">
        <v>0</v>
      </c>
      <c r="S47" s="3">
        <v>67377088.430000007</v>
      </c>
      <c r="T47" s="3"/>
      <c r="U47" s="3" t="s">
        <v>0</v>
      </c>
      <c r="V47" s="3"/>
      <c r="W47" s="3">
        <v>18485420.850000001</v>
      </c>
      <c r="X47" s="3" t="s">
        <v>0</v>
      </c>
      <c r="Y47" s="3">
        <v>2957667.34</v>
      </c>
      <c r="Z47" s="3">
        <v>0</v>
      </c>
      <c r="AA47" s="2" t="s">
        <v>0</v>
      </c>
      <c r="AB47" s="1">
        <v>0</v>
      </c>
      <c r="AC47" s="1"/>
      <c r="AD47" s="2" t="s">
        <v>699</v>
      </c>
      <c r="AE47" s="1"/>
    </row>
    <row r="48" spans="1:31" hidden="1" x14ac:dyDescent="0.25">
      <c r="A48" s="2" t="s">
        <v>597</v>
      </c>
      <c r="B48" s="51">
        <v>43928</v>
      </c>
      <c r="C48" s="2" t="s">
        <v>8</v>
      </c>
      <c r="D48" s="2" t="s">
        <v>40</v>
      </c>
      <c r="E48" s="2" t="s">
        <v>500</v>
      </c>
      <c r="F48" s="2" t="s">
        <v>774</v>
      </c>
      <c r="G48" s="2" t="s">
        <v>4</v>
      </c>
      <c r="H48" s="2" t="s">
        <v>1306</v>
      </c>
      <c r="I48" s="1" t="s">
        <v>1</v>
      </c>
      <c r="J48" s="1" t="s">
        <v>1</v>
      </c>
      <c r="K48" s="1" t="s">
        <v>1</v>
      </c>
      <c r="L48" s="1" t="s">
        <v>1</v>
      </c>
      <c r="M48" s="1">
        <v>0</v>
      </c>
      <c r="N48" s="2" t="s">
        <v>1</v>
      </c>
      <c r="O48" s="2" t="s">
        <v>2</v>
      </c>
      <c r="P48" s="2" t="s">
        <v>1</v>
      </c>
      <c r="Q48" s="3">
        <f t="shared" si="0"/>
        <v>55931653.75</v>
      </c>
      <c r="R48" s="3">
        <v>0</v>
      </c>
      <c r="S48" s="3">
        <v>35743509.719999999</v>
      </c>
      <c r="T48" s="3"/>
      <c r="U48" s="3" t="s">
        <v>0</v>
      </c>
      <c r="V48" s="3"/>
      <c r="W48" s="3">
        <v>17403572.440000001</v>
      </c>
      <c r="X48" s="3" t="s">
        <v>0</v>
      </c>
      <c r="Y48" s="3">
        <v>2784571.59</v>
      </c>
      <c r="Z48" s="3">
        <v>0</v>
      </c>
      <c r="AA48" s="2" t="s">
        <v>0</v>
      </c>
      <c r="AB48" s="1">
        <v>0</v>
      </c>
      <c r="AC48" s="1"/>
      <c r="AD48" s="2" t="s">
        <v>699</v>
      </c>
      <c r="AE48" s="1"/>
    </row>
    <row r="49" spans="1:31" hidden="1" x14ac:dyDescent="0.25">
      <c r="A49" s="2" t="s">
        <v>593</v>
      </c>
      <c r="B49" s="51">
        <v>43928</v>
      </c>
      <c r="C49" s="2" t="s">
        <v>8</v>
      </c>
      <c r="D49" s="2" t="s">
        <v>36</v>
      </c>
      <c r="E49" s="2" t="s">
        <v>497</v>
      </c>
      <c r="F49" s="2" t="s">
        <v>911</v>
      </c>
      <c r="G49" s="2" t="s">
        <v>4</v>
      </c>
      <c r="H49" s="2" t="s">
        <v>1305</v>
      </c>
      <c r="I49" s="1" t="s">
        <v>1</v>
      </c>
      <c r="J49" s="1" t="s">
        <v>1</v>
      </c>
      <c r="K49" s="1" t="s">
        <v>1</v>
      </c>
      <c r="L49" s="1" t="s">
        <v>1</v>
      </c>
      <c r="M49" s="1">
        <v>0</v>
      </c>
      <c r="N49" s="2" t="s">
        <v>1</v>
      </c>
      <c r="O49" s="2" t="s">
        <v>2</v>
      </c>
      <c r="P49" s="2" t="s">
        <v>1</v>
      </c>
      <c r="Q49" s="3">
        <f t="shared" si="0"/>
        <v>53977454.11999999</v>
      </c>
      <c r="R49" s="3">
        <v>0</v>
      </c>
      <c r="S49" s="3">
        <v>36578844.729999997</v>
      </c>
      <c r="T49" s="3"/>
      <c r="U49" s="3" t="s">
        <v>0</v>
      </c>
      <c r="V49" s="3"/>
      <c r="W49" s="3">
        <v>14998801.199999999</v>
      </c>
      <c r="X49" s="3" t="s">
        <v>0</v>
      </c>
      <c r="Y49" s="3">
        <v>2399808.19</v>
      </c>
      <c r="Z49" s="3">
        <v>0</v>
      </c>
      <c r="AA49" s="2" t="s">
        <v>0</v>
      </c>
      <c r="AB49" s="1">
        <v>0</v>
      </c>
      <c r="AC49" s="1"/>
      <c r="AD49" s="2" t="s">
        <v>699</v>
      </c>
      <c r="AE49" s="1"/>
    </row>
    <row r="50" spans="1:31" hidden="1" x14ac:dyDescent="0.25">
      <c r="A50" s="2" t="s">
        <v>591</v>
      </c>
      <c r="B50" s="51">
        <v>43928</v>
      </c>
      <c r="C50" s="2" t="s">
        <v>8</v>
      </c>
      <c r="D50" s="2" t="s">
        <v>32</v>
      </c>
      <c r="E50" s="2" t="s">
        <v>493</v>
      </c>
      <c r="F50" s="2" t="s">
        <v>1304</v>
      </c>
      <c r="G50" s="2" t="s">
        <v>4</v>
      </c>
      <c r="H50" s="2" t="s">
        <v>1303</v>
      </c>
      <c r="I50" s="1" t="s">
        <v>1</v>
      </c>
      <c r="J50" s="1" t="s">
        <v>1</v>
      </c>
      <c r="K50" s="1" t="s">
        <v>1</v>
      </c>
      <c r="L50" s="1" t="s">
        <v>1</v>
      </c>
      <c r="M50" s="1">
        <v>0</v>
      </c>
      <c r="N50" s="2" t="s">
        <v>1</v>
      </c>
      <c r="O50" s="2" t="s">
        <v>2</v>
      </c>
      <c r="P50" s="2" t="s">
        <v>1</v>
      </c>
      <c r="Q50" s="3">
        <f t="shared" si="0"/>
        <v>43040970.770000003</v>
      </c>
      <c r="R50" s="3">
        <v>0</v>
      </c>
      <c r="S50" s="3">
        <v>33559513.289999999</v>
      </c>
      <c r="T50" s="3"/>
      <c r="U50" s="3" t="s">
        <v>0</v>
      </c>
      <c r="V50" s="3"/>
      <c r="W50" s="3">
        <v>8173670.2400000002</v>
      </c>
      <c r="X50" s="3" t="s">
        <v>0</v>
      </c>
      <c r="Y50" s="3">
        <v>1307787.24</v>
      </c>
      <c r="Z50" s="3">
        <v>0</v>
      </c>
      <c r="AA50" s="2" t="s">
        <v>0</v>
      </c>
      <c r="AB50" s="1">
        <v>0</v>
      </c>
      <c r="AC50" s="1"/>
      <c r="AD50" s="2" t="s">
        <v>699</v>
      </c>
      <c r="AE50" s="1"/>
    </row>
    <row r="51" spans="1:31" hidden="1" x14ac:dyDescent="0.25">
      <c r="A51" s="2" t="s">
        <v>587</v>
      </c>
      <c r="B51" s="51">
        <v>43928</v>
      </c>
      <c r="C51" s="2" t="s">
        <v>8</v>
      </c>
      <c r="D51" s="2" t="s">
        <v>26</v>
      </c>
      <c r="E51" s="2" t="s">
        <v>489</v>
      </c>
      <c r="F51" s="2" t="s">
        <v>1302</v>
      </c>
      <c r="G51" s="2" t="s">
        <v>4</v>
      </c>
      <c r="H51" s="2" t="s">
        <v>1301</v>
      </c>
      <c r="I51" s="1" t="s">
        <v>1</v>
      </c>
      <c r="J51" s="1" t="s">
        <v>1</v>
      </c>
      <c r="K51" s="1" t="s">
        <v>1</v>
      </c>
      <c r="L51" s="1" t="s">
        <v>1</v>
      </c>
      <c r="M51" s="1">
        <v>0</v>
      </c>
      <c r="N51" s="2" t="s">
        <v>1</v>
      </c>
      <c r="O51" s="2" t="s">
        <v>2</v>
      </c>
      <c r="P51" s="2" t="s">
        <v>1</v>
      </c>
      <c r="Q51" s="3">
        <f t="shared" si="0"/>
        <v>23632986.753899999</v>
      </c>
      <c r="R51" s="3">
        <v>0</v>
      </c>
      <c r="S51" s="3">
        <v>21666926.454699997</v>
      </c>
      <c r="T51" s="3">
        <v>0</v>
      </c>
      <c r="U51" s="3" t="s">
        <v>0</v>
      </c>
      <c r="V51" s="3">
        <v>0</v>
      </c>
      <c r="W51" s="3">
        <v>1542376.12</v>
      </c>
      <c r="X51" s="3" t="s">
        <v>0</v>
      </c>
      <c r="Y51" s="3">
        <v>246780.17920000001</v>
      </c>
      <c r="Z51" s="3">
        <v>0</v>
      </c>
      <c r="AA51" s="2" t="s">
        <v>0</v>
      </c>
      <c r="AB51" s="1">
        <v>0</v>
      </c>
      <c r="AC51" s="1">
        <v>163800</v>
      </c>
      <c r="AD51" s="2" t="s">
        <v>699</v>
      </c>
      <c r="AE51" s="1">
        <v>13104</v>
      </c>
    </row>
    <row r="52" spans="1:31" hidden="1" x14ac:dyDescent="0.25">
      <c r="A52" s="2" t="s">
        <v>585</v>
      </c>
      <c r="B52" s="51">
        <v>43928</v>
      </c>
      <c r="C52" s="2" t="s">
        <v>8</v>
      </c>
      <c r="D52" s="2" t="s">
        <v>16</v>
      </c>
      <c r="E52" s="2" t="s">
        <v>483</v>
      </c>
      <c r="F52" s="2" t="s">
        <v>1300</v>
      </c>
      <c r="G52" s="2" t="s">
        <v>4</v>
      </c>
      <c r="H52" s="2" t="s">
        <v>1299</v>
      </c>
      <c r="I52" s="1" t="s">
        <v>1</v>
      </c>
      <c r="J52" s="1" t="s">
        <v>1</v>
      </c>
      <c r="K52" s="1" t="s">
        <v>1</v>
      </c>
      <c r="L52" s="1" t="s">
        <v>1</v>
      </c>
      <c r="M52" s="1">
        <v>0</v>
      </c>
      <c r="N52" s="2" t="s">
        <v>1</v>
      </c>
      <c r="O52" s="2" t="s">
        <v>2</v>
      </c>
      <c r="P52" s="2" t="s">
        <v>1</v>
      </c>
      <c r="Q52" s="3">
        <f t="shared" si="0"/>
        <v>11122153.25</v>
      </c>
      <c r="R52" s="3">
        <v>0</v>
      </c>
      <c r="S52" s="3">
        <v>3558997.3000000003</v>
      </c>
      <c r="T52" s="3"/>
      <c r="U52" s="3" t="s">
        <v>0</v>
      </c>
      <c r="V52" s="3"/>
      <c r="W52" s="3">
        <v>6519962.0300000003</v>
      </c>
      <c r="X52" s="3" t="s">
        <v>0</v>
      </c>
      <c r="Y52" s="3">
        <v>1043193.9199999999</v>
      </c>
      <c r="Z52" s="3">
        <v>0</v>
      </c>
      <c r="AA52" s="2" t="s">
        <v>0</v>
      </c>
      <c r="AB52" s="1">
        <v>0</v>
      </c>
      <c r="AC52" s="1"/>
      <c r="AD52" s="2" t="s">
        <v>699</v>
      </c>
      <c r="AE52" s="1"/>
    </row>
    <row r="53" spans="1:31" hidden="1" x14ac:dyDescent="0.25">
      <c r="A53" s="2" t="s">
        <v>581</v>
      </c>
      <c r="B53" s="51">
        <v>43928</v>
      </c>
      <c r="C53" s="2" t="s">
        <v>8</v>
      </c>
      <c r="D53" s="2" t="s">
        <v>1048</v>
      </c>
      <c r="E53" s="2" t="s">
        <v>538</v>
      </c>
      <c r="F53" s="2" t="s">
        <v>1298</v>
      </c>
      <c r="G53" s="2" t="s">
        <v>4</v>
      </c>
      <c r="H53" s="2" t="s">
        <v>1297</v>
      </c>
      <c r="I53" s="1" t="s">
        <v>1</v>
      </c>
      <c r="J53" s="1" t="s">
        <v>1</v>
      </c>
      <c r="K53" s="1" t="s">
        <v>1</v>
      </c>
      <c r="L53" s="1" t="s">
        <v>1</v>
      </c>
      <c r="M53" s="1">
        <v>0</v>
      </c>
      <c r="N53" s="2" t="s">
        <v>1</v>
      </c>
      <c r="O53" s="2" t="s">
        <v>2</v>
      </c>
      <c r="P53" s="2" t="s">
        <v>1</v>
      </c>
      <c r="Q53" s="3">
        <f t="shared" si="0"/>
        <v>10775610.609699998</v>
      </c>
      <c r="R53" s="3">
        <v>0</v>
      </c>
      <c r="S53" s="3">
        <v>8251329.5752999987</v>
      </c>
      <c r="T53" s="3">
        <v>0</v>
      </c>
      <c r="U53" s="3" t="s">
        <v>0</v>
      </c>
      <c r="V53" s="3">
        <v>0</v>
      </c>
      <c r="W53" s="3">
        <v>2176104.34</v>
      </c>
      <c r="X53" s="3" t="s">
        <v>13</v>
      </c>
      <c r="Y53" s="3">
        <v>348176.69439999998</v>
      </c>
      <c r="Z53" s="3">
        <v>0</v>
      </c>
      <c r="AA53" s="2" t="s">
        <v>0</v>
      </c>
      <c r="AB53" s="1">
        <v>0</v>
      </c>
      <c r="AC53" s="1">
        <v>0</v>
      </c>
      <c r="AD53" s="2" t="s">
        <v>0</v>
      </c>
      <c r="AE53" s="1">
        <v>0</v>
      </c>
    </row>
    <row r="54" spans="1:31" hidden="1" x14ac:dyDescent="0.25">
      <c r="A54" s="2" t="s">
        <v>579</v>
      </c>
      <c r="B54" s="51">
        <v>43928</v>
      </c>
      <c r="C54" s="2" t="s">
        <v>8</v>
      </c>
      <c r="D54" s="2" t="s">
        <v>11</v>
      </c>
      <c r="E54" s="2" t="s">
        <v>476</v>
      </c>
      <c r="F54" s="2" t="s">
        <v>1296</v>
      </c>
      <c r="G54" s="2" t="s">
        <v>4</v>
      </c>
      <c r="H54" s="2" t="s">
        <v>1295</v>
      </c>
      <c r="I54" s="1" t="s">
        <v>1</v>
      </c>
      <c r="J54" s="1" t="s">
        <v>1</v>
      </c>
      <c r="K54" s="1" t="s">
        <v>1</v>
      </c>
      <c r="L54" s="1" t="s">
        <v>1</v>
      </c>
      <c r="M54" s="1">
        <v>0</v>
      </c>
      <c r="N54" s="2" t="s">
        <v>1</v>
      </c>
      <c r="O54" s="2" t="s">
        <v>2</v>
      </c>
      <c r="P54" s="2" t="s">
        <v>1</v>
      </c>
      <c r="Q54" s="3">
        <f t="shared" si="0"/>
        <v>10052682.33</v>
      </c>
      <c r="R54" s="3">
        <v>0</v>
      </c>
      <c r="S54" s="3">
        <v>9374165.6500000004</v>
      </c>
      <c r="T54" s="3"/>
      <c r="U54" s="3" t="s">
        <v>0</v>
      </c>
      <c r="V54" s="3"/>
      <c r="W54" s="3">
        <v>584928.17000000004</v>
      </c>
      <c r="X54" s="3" t="s">
        <v>0</v>
      </c>
      <c r="Y54" s="3">
        <v>93588.51</v>
      </c>
      <c r="Z54" s="3">
        <v>0</v>
      </c>
      <c r="AA54" s="2" t="s">
        <v>0</v>
      </c>
      <c r="AB54" s="1">
        <v>0</v>
      </c>
      <c r="AC54" s="1"/>
      <c r="AD54" s="2" t="s">
        <v>699</v>
      </c>
      <c r="AE54" s="1"/>
    </row>
    <row r="55" spans="1:31" hidden="1" x14ac:dyDescent="0.25">
      <c r="A55" s="2" t="s">
        <v>577</v>
      </c>
      <c r="B55" s="51">
        <v>43928</v>
      </c>
      <c r="C55" s="2" t="s">
        <v>8</v>
      </c>
      <c r="D55" s="2" t="s">
        <v>7</v>
      </c>
      <c r="E55" s="2" t="s">
        <v>471</v>
      </c>
      <c r="F55" s="2" t="s">
        <v>669</v>
      </c>
      <c r="G55" s="2" t="s">
        <v>4</v>
      </c>
      <c r="H55" s="2" t="s">
        <v>1294</v>
      </c>
      <c r="I55" s="1" t="s">
        <v>1</v>
      </c>
      <c r="J55" s="1" t="s">
        <v>1</v>
      </c>
      <c r="K55" s="1" t="s">
        <v>1</v>
      </c>
      <c r="L55" s="1" t="s">
        <v>1</v>
      </c>
      <c r="M55" s="1">
        <v>0</v>
      </c>
      <c r="N55" s="2" t="s">
        <v>1</v>
      </c>
      <c r="O55" s="2" t="s">
        <v>2</v>
      </c>
      <c r="P55" s="2" t="s">
        <v>1</v>
      </c>
      <c r="Q55" s="3">
        <f t="shared" si="0"/>
        <v>29835052.98</v>
      </c>
      <c r="R55" s="3">
        <v>0</v>
      </c>
      <c r="S55" s="3">
        <v>16207367.390000001</v>
      </c>
      <c r="T55" s="3"/>
      <c r="U55" s="3" t="s">
        <v>0</v>
      </c>
      <c r="V55" s="3"/>
      <c r="W55" s="3">
        <v>11748004.82</v>
      </c>
      <c r="X55" s="3" t="s">
        <v>0</v>
      </c>
      <c r="Y55" s="3">
        <v>1879680.77</v>
      </c>
      <c r="Z55" s="3">
        <v>0</v>
      </c>
      <c r="AA55" s="2" t="s">
        <v>0</v>
      </c>
      <c r="AB55" s="1">
        <v>0</v>
      </c>
      <c r="AC55" s="1"/>
      <c r="AD55" s="2" t="s">
        <v>699</v>
      </c>
      <c r="AE55" s="1"/>
    </row>
    <row r="56" spans="1:31" hidden="1" x14ac:dyDescent="0.25">
      <c r="A56" s="2" t="s">
        <v>573</v>
      </c>
      <c r="B56" s="51">
        <v>43929</v>
      </c>
      <c r="C56" s="2" t="s">
        <v>8</v>
      </c>
      <c r="D56" s="2" t="s">
        <v>107</v>
      </c>
      <c r="E56" s="2" t="s">
        <v>596</v>
      </c>
      <c r="F56" s="2" t="s">
        <v>1293</v>
      </c>
      <c r="G56" s="2" t="s">
        <v>4</v>
      </c>
      <c r="H56" s="2" t="s">
        <v>1292</v>
      </c>
      <c r="I56" s="1" t="s">
        <v>1</v>
      </c>
      <c r="J56" s="1" t="s">
        <v>1</v>
      </c>
      <c r="K56" s="1" t="s">
        <v>1</v>
      </c>
      <c r="L56" s="1" t="s">
        <v>1</v>
      </c>
      <c r="M56" s="1">
        <v>0</v>
      </c>
      <c r="N56" s="2" t="s">
        <v>1</v>
      </c>
      <c r="O56" s="2" t="s">
        <v>2</v>
      </c>
      <c r="P56" s="2" t="s">
        <v>1</v>
      </c>
      <c r="Q56" s="3">
        <f t="shared" si="0"/>
        <v>87156090.320000008</v>
      </c>
      <c r="R56" s="3">
        <v>0</v>
      </c>
      <c r="S56" s="3">
        <v>56425951.710000001</v>
      </c>
      <c r="T56" s="3"/>
      <c r="U56" s="3" t="s">
        <v>0</v>
      </c>
      <c r="V56" s="3"/>
      <c r="W56" s="3">
        <v>26491498.800000001</v>
      </c>
      <c r="X56" s="3" t="s">
        <v>13</v>
      </c>
      <c r="Y56" s="3">
        <v>4238639.8099999996</v>
      </c>
      <c r="Z56" s="3">
        <v>0</v>
      </c>
      <c r="AA56" s="2" t="s">
        <v>0</v>
      </c>
      <c r="AB56" s="1">
        <v>0</v>
      </c>
      <c r="AC56" s="1"/>
      <c r="AD56" s="2" t="s">
        <v>0</v>
      </c>
      <c r="AE56" s="1"/>
    </row>
    <row r="57" spans="1:31" hidden="1" x14ac:dyDescent="0.25">
      <c r="A57" s="2" t="s">
        <v>570</v>
      </c>
      <c r="B57" s="51">
        <v>43929</v>
      </c>
      <c r="C57" s="2" t="s">
        <v>53</v>
      </c>
      <c r="D57" s="2" t="s">
        <v>107</v>
      </c>
      <c r="E57" s="2" t="s">
        <v>572</v>
      </c>
      <c r="F57" s="2" t="s">
        <v>913</v>
      </c>
      <c r="G57" s="2" t="s">
        <v>4</v>
      </c>
      <c r="H57" s="2" t="s">
        <v>1291</v>
      </c>
      <c r="I57" s="1" t="s">
        <v>1</v>
      </c>
      <c r="J57" s="1" t="s">
        <v>1</v>
      </c>
      <c r="K57" s="1" t="s">
        <v>1</v>
      </c>
      <c r="L57" s="1" t="s">
        <v>1</v>
      </c>
      <c r="M57" s="1">
        <v>0</v>
      </c>
      <c r="N57" s="2" t="s">
        <v>1</v>
      </c>
      <c r="O57" s="2" t="s">
        <v>2</v>
      </c>
      <c r="P57" s="2" t="s">
        <v>1</v>
      </c>
      <c r="Q57" s="3">
        <f t="shared" si="0"/>
        <v>119284543.09309998</v>
      </c>
      <c r="R57" s="3">
        <v>0</v>
      </c>
      <c r="S57" s="3">
        <v>88625460.690999985</v>
      </c>
      <c r="T57" s="3">
        <v>0</v>
      </c>
      <c r="U57" s="3" t="s">
        <v>0</v>
      </c>
      <c r="V57" s="3">
        <v>0</v>
      </c>
      <c r="W57" s="3">
        <v>26430243.449999999</v>
      </c>
      <c r="X57" s="3" t="s">
        <v>13</v>
      </c>
      <c r="Y57" s="3">
        <v>4228838.9521000003</v>
      </c>
      <c r="Z57" s="3">
        <v>0</v>
      </c>
      <c r="AA57" s="2" t="s">
        <v>0</v>
      </c>
      <c r="AB57" s="1">
        <v>0</v>
      </c>
      <c r="AC57" s="1">
        <v>0</v>
      </c>
      <c r="AD57" s="2" t="s">
        <v>0</v>
      </c>
      <c r="AE57" s="1">
        <v>0</v>
      </c>
    </row>
    <row r="58" spans="1:31" hidden="1" x14ac:dyDescent="0.25">
      <c r="A58" s="2" t="s">
        <v>567</v>
      </c>
      <c r="B58" s="51">
        <v>43929</v>
      </c>
      <c r="C58" s="2" t="s">
        <v>8</v>
      </c>
      <c r="D58" s="2" t="s">
        <v>88</v>
      </c>
      <c r="E58" s="2" t="s">
        <v>569</v>
      </c>
      <c r="F58" s="2" t="s">
        <v>419</v>
      </c>
      <c r="G58" s="2" t="s">
        <v>4</v>
      </c>
      <c r="H58" s="2" t="s">
        <v>1290</v>
      </c>
      <c r="I58" s="1" t="s">
        <v>1</v>
      </c>
      <c r="J58" s="1" t="s">
        <v>1</v>
      </c>
      <c r="K58" s="1" t="s">
        <v>1</v>
      </c>
      <c r="L58" s="1" t="s">
        <v>1</v>
      </c>
      <c r="M58" s="1">
        <v>0</v>
      </c>
      <c r="N58" s="2" t="s">
        <v>1</v>
      </c>
      <c r="O58" s="2" t="s">
        <v>2</v>
      </c>
      <c r="P58" s="2" t="s">
        <v>1</v>
      </c>
      <c r="Q58" s="3">
        <f t="shared" si="0"/>
        <v>64001175.479999997</v>
      </c>
      <c r="R58" s="3">
        <v>0</v>
      </c>
      <c r="S58" s="3">
        <v>45582889.729999997</v>
      </c>
      <c r="T58" s="3"/>
      <c r="U58" s="3" t="s">
        <v>0</v>
      </c>
      <c r="V58" s="3"/>
      <c r="W58" s="3">
        <v>15877832.539999999</v>
      </c>
      <c r="X58" s="3" t="s">
        <v>13</v>
      </c>
      <c r="Y58" s="3">
        <v>2540453.21</v>
      </c>
      <c r="Z58" s="3">
        <v>0</v>
      </c>
      <c r="AA58" s="2" t="s">
        <v>0</v>
      </c>
      <c r="AB58" s="1">
        <v>0</v>
      </c>
      <c r="AC58" s="1"/>
      <c r="AD58" s="2" t="s">
        <v>0</v>
      </c>
      <c r="AE58" s="1"/>
    </row>
    <row r="59" spans="1:31" hidden="1" x14ac:dyDescent="0.25">
      <c r="A59" s="2" t="s">
        <v>564</v>
      </c>
      <c r="B59" s="51">
        <v>43929</v>
      </c>
      <c r="C59" s="2" t="s">
        <v>8</v>
      </c>
      <c r="D59" s="2" t="s">
        <v>88</v>
      </c>
      <c r="E59" s="2" t="s">
        <v>563</v>
      </c>
      <c r="F59" s="2" t="s">
        <v>1128</v>
      </c>
      <c r="G59" s="2" t="s">
        <v>4</v>
      </c>
      <c r="H59" s="2" t="s">
        <v>1289</v>
      </c>
      <c r="I59" s="1" t="s">
        <v>1</v>
      </c>
      <c r="J59" s="1" t="s">
        <v>1</v>
      </c>
      <c r="K59" s="1" t="s">
        <v>1</v>
      </c>
      <c r="L59" s="1" t="s">
        <v>1</v>
      </c>
      <c r="M59" s="1">
        <v>0</v>
      </c>
      <c r="N59" s="2" t="s">
        <v>1</v>
      </c>
      <c r="O59" s="2" t="s">
        <v>2</v>
      </c>
      <c r="P59" s="2" t="s">
        <v>1</v>
      </c>
      <c r="Q59" s="3">
        <f t="shared" si="0"/>
        <v>11700205.609999999</v>
      </c>
      <c r="R59" s="3">
        <v>0</v>
      </c>
      <c r="S59" s="3">
        <v>11700205.609999999</v>
      </c>
      <c r="T59" s="3"/>
      <c r="U59" s="3" t="s">
        <v>0</v>
      </c>
      <c r="V59" s="3"/>
      <c r="W59" s="3"/>
      <c r="X59" s="3" t="s">
        <v>13</v>
      </c>
      <c r="Y59" s="3"/>
      <c r="Z59" s="3">
        <v>0</v>
      </c>
      <c r="AA59" s="2" t="s">
        <v>0</v>
      </c>
      <c r="AB59" s="1">
        <v>0</v>
      </c>
      <c r="AC59" s="1"/>
      <c r="AD59" s="2" t="s">
        <v>0</v>
      </c>
      <c r="AE59" s="1"/>
    </row>
    <row r="60" spans="1:31" hidden="1" x14ac:dyDescent="0.25">
      <c r="A60" s="2" t="s">
        <v>561</v>
      </c>
      <c r="B60" s="51">
        <v>43929</v>
      </c>
      <c r="C60" s="2" t="s">
        <v>71</v>
      </c>
      <c r="D60" s="2" t="s">
        <v>88</v>
      </c>
      <c r="E60" s="2" t="s">
        <v>566</v>
      </c>
      <c r="F60" s="2" t="s">
        <v>1035</v>
      </c>
      <c r="G60" s="2" t="s">
        <v>4</v>
      </c>
      <c r="H60" s="2" t="s">
        <v>1288</v>
      </c>
      <c r="I60" s="1" t="s">
        <v>1</v>
      </c>
      <c r="J60" s="1" t="s">
        <v>1</v>
      </c>
      <c r="K60" s="1" t="s">
        <v>1</v>
      </c>
      <c r="L60" s="1" t="s">
        <v>1</v>
      </c>
      <c r="M60" s="1">
        <v>0</v>
      </c>
      <c r="N60" s="2" t="s">
        <v>1</v>
      </c>
      <c r="O60" s="2" t="s">
        <v>2</v>
      </c>
      <c r="P60" s="2" t="s">
        <v>1</v>
      </c>
      <c r="Q60" s="3">
        <f t="shared" si="0"/>
        <v>32051251.700399991</v>
      </c>
      <c r="R60" s="3">
        <v>0</v>
      </c>
      <c r="S60" s="3">
        <v>27864052.25999999</v>
      </c>
      <c r="T60" s="3">
        <v>0</v>
      </c>
      <c r="U60" s="3" t="s">
        <v>0</v>
      </c>
      <c r="V60" s="3">
        <v>0</v>
      </c>
      <c r="W60" s="3">
        <v>3609654.6900000004</v>
      </c>
      <c r="X60" s="3" t="s">
        <v>0</v>
      </c>
      <c r="Y60" s="3">
        <v>577544.75040000002</v>
      </c>
      <c r="Z60" s="3">
        <v>0</v>
      </c>
      <c r="AA60" s="2" t="s">
        <v>0</v>
      </c>
      <c r="AB60" s="1">
        <v>0</v>
      </c>
      <c r="AC60" s="1">
        <v>0</v>
      </c>
      <c r="AD60" s="2" t="s">
        <v>0</v>
      </c>
      <c r="AE60" s="1">
        <v>0</v>
      </c>
    </row>
    <row r="61" spans="1:31" hidden="1" x14ac:dyDescent="0.25">
      <c r="A61" s="2" t="s">
        <v>559</v>
      </c>
      <c r="B61" s="51">
        <v>43929</v>
      </c>
      <c r="C61" s="2" t="s">
        <v>53</v>
      </c>
      <c r="D61" s="2" t="s">
        <v>88</v>
      </c>
      <c r="E61" s="2" t="s">
        <v>558</v>
      </c>
      <c r="F61" s="2" t="s">
        <v>974</v>
      </c>
      <c r="G61" s="2" t="s">
        <v>4</v>
      </c>
      <c r="H61" s="2" t="s">
        <v>1287</v>
      </c>
      <c r="I61" s="1" t="s">
        <v>1</v>
      </c>
      <c r="J61" s="1" t="s">
        <v>1</v>
      </c>
      <c r="K61" s="1" t="s">
        <v>1</v>
      </c>
      <c r="L61" s="1" t="s">
        <v>1</v>
      </c>
      <c r="M61" s="1">
        <v>0</v>
      </c>
      <c r="N61" s="2" t="s">
        <v>1</v>
      </c>
      <c r="O61" s="2" t="s">
        <v>2</v>
      </c>
      <c r="P61" s="2" t="s">
        <v>1</v>
      </c>
      <c r="Q61" s="3">
        <f t="shared" si="0"/>
        <v>25230094.854800001</v>
      </c>
      <c r="R61" s="3">
        <v>0</v>
      </c>
      <c r="S61" s="3">
        <v>13586279.01</v>
      </c>
      <c r="T61" s="3">
        <v>0</v>
      </c>
      <c r="U61" s="3" t="s">
        <v>0</v>
      </c>
      <c r="V61" s="3">
        <v>0</v>
      </c>
      <c r="W61" s="3">
        <v>10037772.279999999</v>
      </c>
      <c r="X61" s="3" t="s">
        <v>0</v>
      </c>
      <c r="Y61" s="3">
        <v>1606043.5648000001</v>
      </c>
      <c r="Z61" s="3">
        <v>0</v>
      </c>
      <c r="AA61" s="2" t="s">
        <v>0</v>
      </c>
      <c r="AB61" s="1">
        <v>0</v>
      </c>
      <c r="AC61" s="1">
        <v>0</v>
      </c>
      <c r="AD61" s="2" t="s">
        <v>0</v>
      </c>
      <c r="AE61" s="1">
        <v>0</v>
      </c>
    </row>
    <row r="62" spans="1:31" hidden="1" x14ac:dyDescent="0.25">
      <c r="A62" s="2" t="s">
        <v>556</v>
      </c>
      <c r="B62" s="51">
        <v>43929</v>
      </c>
      <c r="C62" s="2" t="s">
        <v>8</v>
      </c>
      <c r="D62" s="2" t="s">
        <v>78</v>
      </c>
      <c r="E62" s="2" t="s">
        <v>555</v>
      </c>
      <c r="F62" s="2" t="s">
        <v>977</v>
      </c>
      <c r="G62" s="2" t="s">
        <v>4</v>
      </c>
      <c r="H62" s="2" t="s">
        <v>1286</v>
      </c>
      <c r="I62" s="1" t="s">
        <v>1</v>
      </c>
      <c r="J62" s="1" t="s">
        <v>1</v>
      </c>
      <c r="K62" s="1" t="s">
        <v>1</v>
      </c>
      <c r="L62" s="1" t="s">
        <v>1</v>
      </c>
      <c r="M62" s="1">
        <v>0</v>
      </c>
      <c r="N62" s="2" t="s">
        <v>1</v>
      </c>
      <c r="O62" s="2" t="s">
        <v>2</v>
      </c>
      <c r="P62" s="2" t="s">
        <v>1</v>
      </c>
      <c r="Q62" s="3">
        <f t="shared" si="0"/>
        <v>84003949.999999985</v>
      </c>
      <c r="R62" s="3">
        <v>0</v>
      </c>
      <c r="S62" s="3">
        <v>62910107.68</v>
      </c>
      <c r="T62" s="3"/>
      <c r="U62" s="3" t="s">
        <v>0</v>
      </c>
      <c r="V62" s="3"/>
      <c r="W62" s="3">
        <v>18184346.829999998</v>
      </c>
      <c r="X62" s="3" t="s">
        <v>13</v>
      </c>
      <c r="Y62" s="3">
        <v>2909495.49</v>
      </c>
      <c r="Z62" s="3">
        <v>0</v>
      </c>
      <c r="AA62" s="2" t="s">
        <v>0</v>
      </c>
      <c r="AB62" s="1">
        <v>0</v>
      </c>
      <c r="AC62" s="1"/>
      <c r="AD62" s="2" t="s">
        <v>0</v>
      </c>
      <c r="AE62" s="1"/>
    </row>
    <row r="63" spans="1:31" hidden="1" x14ac:dyDescent="0.25">
      <c r="A63" s="2" t="s">
        <v>552</v>
      </c>
      <c r="B63" s="51">
        <v>43929</v>
      </c>
      <c r="C63" s="2" t="s">
        <v>71</v>
      </c>
      <c r="D63" s="2" t="s">
        <v>78</v>
      </c>
      <c r="E63" s="2" t="s">
        <v>551</v>
      </c>
      <c r="F63" s="2" t="s">
        <v>1285</v>
      </c>
      <c r="G63" s="2" t="s">
        <v>4</v>
      </c>
      <c r="H63" s="2" t="s">
        <v>1284</v>
      </c>
      <c r="I63" s="1" t="s">
        <v>1</v>
      </c>
      <c r="J63" s="1" t="s">
        <v>1</v>
      </c>
      <c r="K63" s="1" t="s">
        <v>1</v>
      </c>
      <c r="L63" s="1" t="s">
        <v>1</v>
      </c>
      <c r="M63" s="1">
        <v>0</v>
      </c>
      <c r="N63" s="2" t="s">
        <v>1</v>
      </c>
      <c r="O63" s="2" t="s">
        <v>2</v>
      </c>
      <c r="P63" s="2" t="s">
        <v>1</v>
      </c>
      <c r="Q63" s="3">
        <f t="shared" si="0"/>
        <v>24076633.535599999</v>
      </c>
      <c r="R63" s="3">
        <v>0</v>
      </c>
      <c r="S63" s="3">
        <v>17997006.419999998</v>
      </c>
      <c r="T63" s="3">
        <v>0</v>
      </c>
      <c r="U63" s="3" t="s">
        <v>0</v>
      </c>
      <c r="V63" s="3">
        <v>0</v>
      </c>
      <c r="W63" s="3">
        <v>5088554.4100000011</v>
      </c>
      <c r="X63" s="3" t="s">
        <v>13</v>
      </c>
      <c r="Y63" s="3">
        <v>814168.70559999999</v>
      </c>
      <c r="Z63" s="3">
        <v>0</v>
      </c>
      <c r="AA63" s="2" t="s">
        <v>0</v>
      </c>
      <c r="AB63" s="1">
        <v>0</v>
      </c>
      <c r="AC63" s="1">
        <v>163800</v>
      </c>
      <c r="AD63" s="2" t="s">
        <v>699</v>
      </c>
      <c r="AE63" s="1">
        <v>13104</v>
      </c>
    </row>
    <row r="64" spans="1:31" hidden="1" x14ac:dyDescent="0.25">
      <c r="A64" s="2" t="s">
        <v>548</v>
      </c>
      <c r="B64" s="51">
        <v>43929</v>
      </c>
      <c r="C64" s="2" t="s">
        <v>53</v>
      </c>
      <c r="D64" s="2" t="s">
        <v>78</v>
      </c>
      <c r="E64" s="2" t="s">
        <v>6</v>
      </c>
      <c r="F64" s="2" t="s">
        <v>1123</v>
      </c>
      <c r="G64" s="2" t="s">
        <v>4</v>
      </c>
      <c r="H64" s="2" t="s">
        <v>1283</v>
      </c>
      <c r="I64" s="1" t="s">
        <v>1</v>
      </c>
      <c r="J64" s="1" t="s">
        <v>1</v>
      </c>
      <c r="K64" s="1" t="s">
        <v>1</v>
      </c>
      <c r="L64" s="1" t="s">
        <v>1</v>
      </c>
      <c r="M64" s="1">
        <v>0</v>
      </c>
      <c r="N64" s="2" t="s">
        <v>1</v>
      </c>
      <c r="O64" s="2" t="s">
        <v>2</v>
      </c>
      <c r="P64" s="2" t="s">
        <v>1</v>
      </c>
      <c r="Q64" s="3">
        <f t="shared" si="0"/>
        <v>2760671.3448000001</v>
      </c>
      <c r="R64" s="3">
        <v>0</v>
      </c>
      <c r="S64" s="3">
        <v>1815033.8</v>
      </c>
      <c r="T64" s="3">
        <v>0</v>
      </c>
      <c r="U64" s="3" t="s">
        <v>0</v>
      </c>
      <c r="V64" s="3">
        <v>0</v>
      </c>
      <c r="W64" s="3">
        <v>815204.78</v>
      </c>
      <c r="X64" s="3" t="s">
        <v>13</v>
      </c>
      <c r="Y64" s="3">
        <v>130432.7648</v>
      </c>
      <c r="Z64" s="3">
        <v>0</v>
      </c>
      <c r="AA64" s="2" t="s">
        <v>0</v>
      </c>
      <c r="AB64" s="1">
        <v>0</v>
      </c>
      <c r="AC64" s="1">
        <v>0</v>
      </c>
      <c r="AD64" s="2" t="s">
        <v>0</v>
      </c>
      <c r="AE64" s="1">
        <v>0</v>
      </c>
    </row>
    <row r="65" spans="1:31" hidden="1" x14ac:dyDescent="0.25">
      <c r="A65" s="2" t="s">
        <v>545</v>
      </c>
      <c r="B65" s="51">
        <v>43929</v>
      </c>
      <c r="C65" s="2" t="s">
        <v>53</v>
      </c>
      <c r="D65" s="2" t="s">
        <v>78</v>
      </c>
      <c r="E65" s="2" t="s">
        <v>6</v>
      </c>
      <c r="F65" s="2" t="s">
        <v>1123</v>
      </c>
      <c r="G65" s="2" t="s">
        <v>4</v>
      </c>
      <c r="H65" s="2" t="s">
        <v>1282</v>
      </c>
      <c r="I65" s="1" t="s">
        <v>1</v>
      </c>
      <c r="J65" s="1" t="s">
        <v>1</v>
      </c>
      <c r="K65" s="1" t="s">
        <v>1</v>
      </c>
      <c r="L65" s="1" t="s">
        <v>1</v>
      </c>
      <c r="M65" s="1">
        <v>0</v>
      </c>
      <c r="N65" s="2" t="s">
        <v>1</v>
      </c>
      <c r="O65" s="2" t="s">
        <v>575</v>
      </c>
      <c r="P65" s="2" t="s">
        <v>574</v>
      </c>
      <c r="Q65" s="3">
        <f t="shared" si="0"/>
        <v>3067538.1708</v>
      </c>
      <c r="R65" s="3">
        <v>0</v>
      </c>
      <c r="S65" s="3">
        <v>2457041.33</v>
      </c>
      <c r="T65" s="3">
        <v>526290.38</v>
      </c>
      <c r="U65" s="3" t="s">
        <v>13</v>
      </c>
      <c r="V65" s="3">
        <v>84206.460800000001</v>
      </c>
      <c r="W65" s="3">
        <v>0</v>
      </c>
      <c r="X65" s="3" t="s">
        <v>0</v>
      </c>
      <c r="Y65" s="3">
        <v>0</v>
      </c>
      <c r="Z65" s="3">
        <v>0</v>
      </c>
      <c r="AA65" s="2" t="s">
        <v>0</v>
      </c>
      <c r="AB65" s="1">
        <v>0</v>
      </c>
      <c r="AC65" s="1">
        <v>0</v>
      </c>
      <c r="AD65" s="2" t="s">
        <v>0</v>
      </c>
      <c r="AE65" s="1">
        <v>0</v>
      </c>
    </row>
    <row r="66" spans="1:31" hidden="1" x14ac:dyDescent="0.25">
      <c r="A66" s="2" t="s">
        <v>543</v>
      </c>
      <c r="B66" s="51">
        <v>43929</v>
      </c>
      <c r="C66" s="2" t="s">
        <v>53</v>
      </c>
      <c r="D66" s="2" t="s">
        <v>78</v>
      </c>
      <c r="E66" s="2" t="s">
        <v>6</v>
      </c>
      <c r="F66" s="2" t="s">
        <v>1123</v>
      </c>
      <c r="G66" s="2" t="s">
        <v>4</v>
      </c>
      <c r="H66" s="2" t="s">
        <v>1281</v>
      </c>
      <c r="I66" s="1" t="s">
        <v>1</v>
      </c>
      <c r="J66" s="1" t="s">
        <v>1</v>
      </c>
      <c r="K66" s="1" t="s">
        <v>1</v>
      </c>
      <c r="L66" s="1" t="s">
        <v>1</v>
      </c>
      <c r="M66" s="1">
        <v>0</v>
      </c>
      <c r="N66" s="2" t="s">
        <v>1</v>
      </c>
      <c r="O66" s="2" t="s">
        <v>2</v>
      </c>
      <c r="P66" s="2" t="s">
        <v>1</v>
      </c>
      <c r="Q66" s="3">
        <f t="shared" si="0"/>
        <v>49239147.320300013</v>
      </c>
      <c r="R66" s="3">
        <v>0</v>
      </c>
      <c r="S66" s="3">
        <v>35718971.554000005</v>
      </c>
      <c r="T66" s="3">
        <v>0</v>
      </c>
      <c r="U66" s="3" t="s">
        <v>0</v>
      </c>
      <c r="V66" s="3">
        <v>0</v>
      </c>
      <c r="W66" s="3">
        <v>11655323.936500004</v>
      </c>
      <c r="X66" s="3" t="s">
        <v>0</v>
      </c>
      <c r="Y66" s="3">
        <v>1864851.8297999997</v>
      </c>
      <c r="Z66" s="3">
        <v>0</v>
      </c>
      <c r="AA66" s="2" t="s">
        <v>0</v>
      </c>
      <c r="AB66" s="1">
        <v>0</v>
      </c>
      <c r="AC66" s="1">
        <v>0</v>
      </c>
      <c r="AD66" s="2" t="s">
        <v>0</v>
      </c>
      <c r="AE66" s="1">
        <v>0</v>
      </c>
    </row>
    <row r="67" spans="1:31" hidden="1" x14ac:dyDescent="0.25">
      <c r="A67" s="2" t="s">
        <v>539</v>
      </c>
      <c r="B67" s="51">
        <v>43929</v>
      </c>
      <c r="C67" s="2" t="s">
        <v>53</v>
      </c>
      <c r="D67" s="2" t="s">
        <v>78</v>
      </c>
      <c r="E67" s="2" t="s">
        <v>6</v>
      </c>
      <c r="F67" s="2" t="s">
        <v>1123</v>
      </c>
      <c r="G67" s="2" t="s">
        <v>4</v>
      </c>
      <c r="H67" s="2" t="s">
        <v>1280</v>
      </c>
      <c r="I67" s="1" t="s">
        <v>1</v>
      </c>
      <c r="J67" s="1" t="s">
        <v>1</v>
      </c>
      <c r="K67" s="1" t="s">
        <v>1</v>
      </c>
      <c r="L67" s="1" t="s">
        <v>1</v>
      </c>
      <c r="M67" s="1">
        <v>0</v>
      </c>
      <c r="N67" s="2" t="s">
        <v>1</v>
      </c>
      <c r="O67" s="2" t="s">
        <v>1250</v>
      </c>
      <c r="P67" s="2" t="s">
        <v>1249</v>
      </c>
      <c r="Q67" s="3">
        <f t="shared" ref="Q67:Q130" si="1">SUM(R67:AE67)</f>
        <v>2243430.7952000001</v>
      </c>
      <c r="R67" s="3">
        <v>0</v>
      </c>
      <c r="S67" s="3">
        <v>972655.47</v>
      </c>
      <c r="T67" s="3">
        <v>1095495.97</v>
      </c>
      <c r="U67" s="3" t="s">
        <v>13</v>
      </c>
      <c r="V67" s="3">
        <v>175279.35519999999</v>
      </c>
      <c r="W67" s="3">
        <v>0</v>
      </c>
      <c r="X67" s="3" t="s">
        <v>0</v>
      </c>
      <c r="Y67" s="3">
        <v>0</v>
      </c>
      <c r="Z67" s="3">
        <v>0</v>
      </c>
      <c r="AA67" s="2" t="s">
        <v>0</v>
      </c>
      <c r="AB67" s="1">
        <v>0</v>
      </c>
      <c r="AC67" s="1">
        <v>0</v>
      </c>
      <c r="AD67" s="2" t="s">
        <v>0</v>
      </c>
      <c r="AE67" s="1">
        <v>0</v>
      </c>
    </row>
    <row r="68" spans="1:31" hidden="1" x14ac:dyDescent="0.25">
      <c r="A68" s="2" t="s">
        <v>535</v>
      </c>
      <c r="B68" s="51">
        <v>43929</v>
      </c>
      <c r="C68" s="2" t="s">
        <v>53</v>
      </c>
      <c r="D68" s="2" t="s">
        <v>78</v>
      </c>
      <c r="E68" s="2" t="s">
        <v>6</v>
      </c>
      <c r="F68" s="2" t="s">
        <v>1123</v>
      </c>
      <c r="G68" s="2" t="s">
        <v>4</v>
      </c>
      <c r="H68" s="2" t="s">
        <v>1279</v>
      </c>
      <c r="I68" s="1" t="s">
        <v>1</v>
      </c>
      <c r="J68" s="1" t="s">
        <v>1</v>
      </c>
      <c r="K68" s="1" t="s">
        <v>1</v>
      </c>
      <c r="L68" s="1" t="s">
        <v>1</v>
      </c>
      <c r="M68" s="1">
        <v>0</v>
      </c>
      <c r="N68" s="2" t="s">
        <v>1</v>
      </c>
      <c r="O68" s="2" t="s">
        <v>2</v>
      </c>
      <c r="P68" s="2" t="s">
        <v>1</v>
      </c>
      <c r="Q68" s="3">
        <f t="shared" si="1"/>
        <v>3633730.2733999998</v>
      </c>
      <c r="R68" s="3">
        <v>0</v>
      </c>
      <c r="S68" s="3">
        <v>1796939.3049999999</v>
      </c>
      <c r="T68" s="3">
        <v>0</v>
      </c>
      <c r="U68" s="3" t="s">
        <v>0</v>
      </c>
      <c r="V68" s="3">
        <v>0</v>
      </c>
      <c r="W68" s="3">
        <v>1583440.49</v>
      </c>
      <c r="X68" s="3" t="s">
        <v>0</v>
      </c>
      <c r="Y68" s="3">
        <v>253350.47839999999</v>
      </c>
      <c r="Z68" s="3">
        <v>0</v>
      </c>
      <c r="AA68" s="2" t="s">
        <v>0</v>
      </c>
      <c r="AB68" s="1">
        <v>0</v>
      </c>
      <c r="AC68" s="1">
        <v>0</v>
      </c>
      <c r="AD68" s="2" t="s">
        <v>0</v>
      </c>
      <c r="AE68" s="1">
        <v>0</v>
      </c>
    </row>
    <row r="69" spans="1:31" hidden="1" x14ac:dyDescent="0.25">
      <c r="A69" s="2" t="s">
        <v>533</v>
      </c>
      <c r="B69" s="51">
        <v>43929</v>
      </c>
      <c r="C69" s="2" t="s">
        <v>53</v>
      </c>
      <c r="D69" s="2" t="s">
        <v>78</v>
      </c>
      <c r="E69" s="2" t="s">
        <v>6</v>
      </c>
      <c r="F69" s="2" t="s">
        <v>1123</v>
      </c>
      <c r="G69" s="2" t="s">
        <v>4</v>
      </c>
      <c r="H69" s="2" t="s">
        <v>1278</v>
      </c>
      <c r="I69" s="1" t="s">
        <v>1</v>
      </c>
      <c r="J69" s="1" t="s">
        <v>1</v>
      </c>
      <c r="K69" s="1" t="s">
        <v>1</v>
      </c>
      <c r="L69" s="1" t="s">
        <v>1</v>
      </c>
      <c r="M69" s="1">
        <v>0</v>
      </c>
      <c r="N69" s="2" t="s">
        <v>1</v>
      </c>
      <c r="O69" s="2" t="s">
        <v>267</v>
      </c>
      <c r="P69" s="2" t="s">
        <v>266</v>
      </c>
      <c r="Q69" s="3">
        <f t="shared" si="1"/>
        <v>3539185.7151983799</v>
      </c>
      <c r="R69" s="3">
        <v>0</v>
      </c>
      <c r="S69" s="3">
        <v>1603141.3999971</v>
      </c>
      <c r="T69" s="3">
        <v>1669003.72000122</v>
      </c>
      <c r="U69" s="3" t="s">
        <v>13</v>
      </c>
      <c r="V69" s="3">
        <v>267040.59520005999</v>
      </c>
      <c r="W69" s="3">
        <v>0</v>
      </c>
      <c r="X69" s="3" t="s">
        <v>0</v>
      </c>
      <c r="Y69" s="3">
        <v>0</v>
      </c>
      <c r="Z69" s="3">
        <v>0</v>
      </c>
      <c r="AA69" s="2" t="s">
        <v>0</v>
      </c>
      <c r="AB69" s="1">
        <v>0</v>
      </c>
      <c r="AC69" s="1">
        <v>0</v>
      </c>
      <c r="AD69" s="2" t="s">
        <v>0</v>
      </c>
      <c r="AE69" s="1">
        <v>0</v>
      </c>
    </row>
    <row r="70" spans="1:31" hidden="1" x14ac:dyDescent="0.25">
      <c r="A70" s="2" t="s">
        <v>531</v>
      </c>
      <c r="B70" s="51">
        <v>43929</v>
      </c>
      <c r="C70" s="2" t="s">
        <v>8</v>
      </c>
      <c r="D70" s="2" t="s">
        <v>67</v>
      </c>
      <c r="E70" s="2" t="s">
        <v>542</v>
      </c>
      <c r="F70" s="2" t="s">
        <v>1277</v>
      </c>
      <c r="G70" s="2" t="s">
        <v>4</v>
      </c>
      <c r="H70" s="2" t="s">
        <v>1276</v>
      </c>
      <c r="I70" s="1" t="s">
        <v>1</v>
      </c>
      <c r="J70" s="1" t="s">
        <v>1</v>
      </c>
      <c r="K70" s="1" t="s">
        <v>1</v>
      </c>
      <c r="L70" s="1" t="s">
        <v>1</v>
      </c>
      <c r="M70" s="1">
        <v>0</v>
      </c>
      <c r="N70" s="2" t="s">
        <v>1</v>
      </c>
      <c r="O70" s="2" t="s">
        <v>2</v>
      </c>
      <c r="P70" s="2" t="s">
        <v>1</v>
      </c>
      <c r="Q70" s="3">
        <f t="shared" si="1"/>
        <v>52311310.880000003</v>
      </c>
      <c r="R70" s="3">
        <v>0</v>
      </c>
      <c r="S70" s="3">
        <v>38969710.799999997</v>
      </c>
      <c r="T70" s="3"/>
      <c r="U70" s="3" t="s">
        <v>0</v>
      </c>
      <c r="V70" s="3"/>
      <c r="W70" s="3">
        <v>11501379.380000001</v>
      </c>
      <c r="X70" s="3" t="s">
        <v>13</v>
      </c>
      <c r="Y70" s="3">
        <v>1840220.7</v>
      </c>
      <c r="Z70" s="3">
        <v>0</v>
      </c>
      <c r="AA70" s="2" t="s">
        <v>0</v>
      </c>
      <c r="AB70" s="1">
        <v>0</v>
      </c>
      <c r="AC70" s="1"/>
      <c r="AD70" s="2" t="s">
        <v>0</v>
      </c>
      <c r="AE70" s="1"/>
    </row>
    <row r="71" spans="1:31" hidden="1" x14ac:dyDescent="0.25">
      <c r="A71" s="2" t="s">
        <v>527</v>
      </c>
      <c r="B71" s="51">
        <v>43929</v>
      </c>
      <c r="C71" s="2" t="s">
        <v>8</v>
      </c>
      <c r="D71" s="2" t="s">
        <v>52</v>
      </c>
      <c r="E71" s="2" t="s">
        <v>530</v>
      </c>
      <c r="F71" s="2" t="s">
        <v>1275</v>
      </c>
      <c r="G71" s="2" t="s">
        <v>4</v>
      </c>
      <c r="H71" s="2" t="s">
        <v>1274</v>
      </c>
      <c r="I71" s="1" t="s">
        <v>1</v>
      </c>
      <c r="J71" s="1" t="s">
        <v>1</v>
      </c>
      <c r="K71" s="1" t="s">
        <v>1</v>
      </c>
      <c r="L71" s="1" t="s">
        <v>1</v>
      </c>
      <c r="M71" s="1">
        <v>0</v>
      </c>
      <c r="N71" s="2" t="s">
        <v>1</v>
      </c>
      <c r="O71" s="2" t="s">
        <v>2</v>
      </c>
      <c r="P71" s="2" t="s">
        <v>1</v>
      </c>
      <c r="Q71" s="3">
        <f t="shared" si="1"/>
        <v>83033250.25</v>
      </c>
      <c r="R71" s="3">
        <v>0</v>
      </c>
      <c r="S71" s="3">
        <v>61515351.390000001</v>
      </c>
      <c r="T71" s="3"/>
      <c r="U71" s="3" t="s">
        <v>0</v>
      </c>
      <c r="V71" s="3"/>
      <c r="W71" s="3">
        <v>18549912.809999999</v>
      </c>
      <c r="X71" s="3" t="s">
        <v>13</v>
      </c>
      <c r="Y71" s="3">
        <v>2967986.05</v>
      </c>
      <c r="Z71" s="3">
        <v>0</v>
      </c>
      <c r="AA71" s="2" t="s">
        <v>0</v>
      </c>
      <c r="AB71" s="1">
        <v>0</v>
      </c>
      <c r="AC71" s="1"/>
      <c r="AD71" s="2" t="s">
        <v>0</v>
      </c>
      <c r="AE71" s="1"/>
    </row>
    <row r="72" spans="1:31" hidden="1" x14ac:dyDescent="0.25">
      <c r="A72" s="2" t="s">
        <v>525</v>
      </c>
      <c r="B72" s="51">
        <v>43929</v>
      </c>
      <c r="C72" s="2" t="s">
        <v>53</v>
      </c>
      <c r="D72" s="2" t="s">
        <v>52</v>
      </c>
      <c r="E72" s="2" t="s">
        <v>651</v>
      </c>
      <c r="F72" s="2" t="s">
        <v>1273</v>
      </c>
      <c r="G72" s="2" t="s">
        <v>4</v>
      </c>
      <c r="H72" s="2" t="s">
        <v>1272</v>
      </c>
      <c r="I72" s="1" t="s">
        <v>1</v>
      </c>
      <c r="J72" s="1" t="s">
        <v>1</v>
      </c>
      <c r="K72" s="1" t="s">
        <v>1</v>
      </c>
      <c r="L72" s="1" t="s">
        <v>1</v>
      </c>
      <c r="M72" s="1">
        <v>0</v>
      </c>
      <c r="N72" s="2" t="s">
        <v>1</v>
      </c>
      <c r="O72" s="2" t="s">
        <v>2</v>
      </c>
      <c r="P72" s="2" t="s">
        <v>1</v>
      </c>
      <c r="Q72" s="3">
        <f t="shared" si="1"/>
        <v>62071646.865999989</v>
      </c>
      <c r="R72" s="3">
        <v>0</v>
      </c>
      <c r="S72" s="3">
        <v>45013687.249999985</v>
      </c>
      <c r="T72" s="3">
        <v>0</v>
      </c>
      <c r="U72" s="3" t="s">
        <v>0</v>
      </c>
      <c r="V72" s="3">
        <v>0</v>
      </c>
      <c r="W72" s="3">
        <v>14705137.600000003</v>
      </c>
      <c r="X72" s="3" t="s">
        <v>0</v>
      </c>
      <c r="Y72" s="3">
        <v>2352822.0160000003</v>
      </c>
      <c r="Z72" s="3">
        <v>0</v>
      </c>
      <c r="AA72" s="2" t="s">
        <v>0</v>
      </c>
      <c r="AB72" s="1">
        <v>0</v>
      </c>
      <c r="AC72" s="1">
        <v>0</v>
      </c>
      <c r="AD72" s="2" t="s">
        <v>0</v>
      </c>
      <c r="AE72" s="1">
        <v>0</v>
      </c>
    </row>
    <row r="73" spans="1:31" hidden="1" x14ac:dyDescent="0.25">
      <c r="A73" s="2" t="s">
        <v>521</v>
      </c>
      <c r="B73" s="51">
        <v>43929</v>
      </c>
      <c r="C73" s="2" t="s">
        <v>8</v>
      </c>
      <c r="D73" s="2" t="s">
        <v>48</v>
      </c>
      <c r="E73" s="2" t="s">
        <v>520</v>
      </c>
      <c r="F73" s="2" t="s">
        <v>1271</v>
      </c>
      <c r="G73" s="2" t="s">
        <v>4</v>
      </c>
      <c r="H73" s="2" t="s">
        <v>1270</v>
      </c>
      <c r="I73" s="1" t="s">
        <v>1</v>
      </c>
      <c r="J73" s="1" t="s">
        <v>1</v>
      </c>
      <c r="K73" s="1" t="s">
        <v>1</v>
      </c>
      <c r="L73" s="1" t="s">
        <v>1</v>
      </c>
      <c r="M73" s="1">
        <v>0</v>
      </c>
      <c r="N73" s="2" t="s">
        <v>1</v>
      </c>
      <c r="O73" s="2" t="s">
        <v>2</v>
      </c>
      <c r="P73" s="2" t="s">
        <v>1</v>
      </c>
      <c r="Q73" s="3">
        <f t="shared" si="1"/>
        <v>62704365.160000004</v>
      </c>
      <c r="R73" s="3">
        <v>0</v>
      </c>
      <c r="S73" s="3">
        <v>47460154.329999998</v>
      </c>
      <c r="T73" s="3"/>
      <c r="U73" s="3" t="s">
        <v>0</v>
      </c>
      <c r="V73" s="3"/>
      <c r="W73" s="3">
        <v>13141561.060000001</v>
      </c>
      <c r="X73" s="3" t="s">
        <v>13</v>
      </c>
      <c r="Y73" s="3">
        <v>2102649.77</v>
      </c>
      <c r="Z73" s="3">
        <v>0</v>
      </c>
      <c r="AA73" s="2" t="s">
        <v>0</v>
      </c>
      <c r="AB73" s="1">
        <v>0</v>
      </c>
      <c r="AC73" s="1"/>
      <c r="AD73" s="2" t="s">
        <v>0</v>
      </c>
      <c r="AE73" s="1"/>
    </row>
    <row r="74" spans="1:31" hidden="1" x14ac:dyDescent="0.25">
      <c r="A74" s="2" t="s">
        <v>517</v>
      </c>
      <c r="B74" s="51">
        <v>43929</v>
      </c>
      <c r="C74" s="2" t="s">
        <v>8</v>
      </c>
      <c r="D74" s="2" t="s">
        <v>44</v>
      </c>
      <c r="E74" s="2" t="s">
        <v>516</v>
      </c>
      <c r="F74" s="2" t="s">
        <v>1269</v>
      </c>
      <c r="G74" s="2" t="s">
        <v>4</v>
      </c>
      <c r="H74" s="2" t="s">
        <v>1268</v>
      </c>
      <c r="I74" s="1" t="s">
        <v>1</v>
      </c>
      <c r="J74" s="1" t="s">
        <v>1</v>
      </c>
      <c r="K74" s="1" t="s">
        <v>1</v>
      </c>
      <c r="L74" s="1" t="s">
        <v>1</v>
      </c>
      <c r="M74" s="1">
        <v>0</v>
      </c>
      <c r="N74" s="2" t="s">
        <v>1</v>
      </c>
      <c r="O74" s="2" t="s">
        <v>2</v>
      </c>
      <c r="P74" s="2" t="s">
        <v>1</v>
      </c>
      <c r="Q74" s="3">
        <f t="shared" si="1"/>
        <v>56189978.729999997</v>
      </c>
      <c r="R74" s="3">
        <v>0</v>
      </c>
      <c r="S74" s="3">
        <v>40504963.350000001</v>
      </c>
      <c r="T74" s="3"/>
      <c r="U74" s="3" t="s">
        <v>0</v>
      </c>
      <c r="V74" s="3"/>
      <c r="W74" s="3">
        <v>13521564.98</v>
      </c>
      <c r="X74" s="3" t="s">
        <v>13</v>
      </c>
      <c r="Y74" s="3">
        <v>2163450.4</v>
      </c>
      <c r="Z74" s="3">
        <v>0</v>
      </c>
      <c r="AA74" s="2" t="s">
        <v>0</v>
      </c>
      <c r="AB74" s="1">
        <v>0</v>
      </c>
      <c r="AC74" s="1"/>
      <c r="AD74" s="2" t="s">
        <v>0</v>
      </c>
      <c r="AE74" s="1"/>
    </row>
    <row r="75" spans="1:31" hidden="1" x14ac:dyDescent="0.25">
      <c r="A75" s="2" t="s">
        <v>513</v>
      </c>
      <c r="B75" s="51">
        <v>43929</v>
      </c>
      <c r="C75" s="2" t="s">
        <v>8</v>
      </c>
      <c r="D75" s="2" t="s">
        <v>40</v>
      </c>
      <c r="E75" s="2" t="s">
        <v>500</v>
      </c>
      <c r="F75" s="2" t="s">
        <v>738</v>
      </c>
      <c r="G75" s="2" t="s">
        <v>4</v>
      </c>
      <c r="H75" s="2" t="s">
        <v>1267</v>
      </c>
      <c r="I75" s="1" t="s">
        <v>1</v>
      </c>
      <c r="J75" s="1" t="s">
        <v>1</v>
      </c>
      <c r="K75" s="1" t="s">
        <v>1</v>
      </c>
      <c r="L75" s="1" t="s">
        <v>1</v>
      </c>
      <c r="M75" s="1">
        <v>0</v>
      </c>
      <c r="N75" s="2" t="s">
        <v>1</v>
      </c>
      <c r="O75" s="2" t="s">
        <v>2</v>
      </c>
      <c r="P75" s="2" t="s">
        <v>1</v>
      </c>
      <c r="Q75" s="3">
        <f t="shared" si="1"/>
        <v>51274107.769999996</v>
      </c>
      <c r="R75" s="3">
        <v>0</v>
      </c>
      <c r="S75" s="3">
        <v>38237540.979999997</v>
      </c>
      <c r="T75" s="3"/>
      <c r="U75" s="3" t="s">
        <v>0</v>
      </c>
      <c r="V75" s="3"/>
      <c r="W75" s="3">
        <v>10987868.25</v>
      </c>
      <c r="X75" s="3" t="s">
        <v>13</v>
      </c>
      <c r="Y75" s="3">
        <v>1758058.92</v>
      </c>
      <c r="Z75" s="3">
        <v>0</v>
      </c>
      <c r="AA75" s="2" t="s">
        <v>0</v>
      </c>
      <c r="AB75" s="1">
        <v>0</v>
      </c>
      <c r="AC75" s="1">
        <v>269110.76</v>
      </c>
      <c r="AD75" s="2" t="s">
        <v>0</v>
      </c>
      <c r="AE75" s="1">
        <v>21528.86</v>
      </c>
    </row>
    <row r="76" spans="1:31" hidden="1" x14ac:dyDescent="0.25">
      <c r="A76" s="2" t="s">
        <v>511</v>
      </c>
      <c r="B76" s="51">
        <v>43929</v>
      </c>
      <c r="C76" s="2" t="s">
        <v>8</v>
      </c>
      <c r="D76" s="2" t="s">
        <v>36</v>
      </c>
      <c r="E76" s="2" t="s">
        <v>497</v>
      </c>
      <c r="F76" s="2" t="s">
        <v>874</v>
      </c>
      <c r="G76" s="2" t="s">
        <v>4</v>
      </c>
      <c r="H76" s="2" t="s">
        <v>1266</v>
      </c>
      <c r="I76" s="1" t="s">
        <v>1</v>
      </c>
      <c r="J76" s="1" t="s">
        <v>1</v>
      </c>
      <c r="K76" s="1" t="s">
        <v>1</v>
      </c>
      <c r="L76" s="1" t="s">
        <v>1</v>
      </c>
      <c r="M76" s="1">
        <v>0</v>
      </c>
      <c r="N76" s="2" t="s">
        <v>1</v>
      </c>
      <c r="O76" s="2" t="s">
        <v>2</v>
      </c>
      <c r="P76" s="2" t="s">
        <v>1</v>
      </c>
      <c r="Q76" s="3">
        <f t="shared" si="1"/>
        <v>30280146.530000001</v>
      </c>
      <c r="R76" s="3">
        <v>0</v>
      </c>
      <c r="S76" s="3">
        <v>22434110.120000001</v>
      </c>
      <c r="T76" s="3"/>
      <c r="U76" s="3" t="s">
        <v>0</v>
      </c>
      <c r="V76" s="3"/>
      <c r="W76" s="3">
        <v>6763824.4900000002</v>
      </c>
      <c r="X76" s="3" t="s">
        <v>13</v>
      </c>
      <c r="Y76" s="3">
        <v>1082211.92</v>
      </c>
      <c r="Z76" s="3">
        <v>0</v>
      </c>
      <c r="AA76" s="2" t="s">
        <v>0</v>
      </c>
      <c r="AB76" s="1">
        <v>0</v>
      </c>
      <c r="AC76" s="1"/>
      <c r="AD76" s="2" t="s">
        <v>0</v>
      </c>
      <c r="AE76" s="1"/>
    </row>
    <row r="77" spans="1:31" hidden="1" x14ac:dyDescent="0.25">
      <c r="A77" s="2" t="s">
        <v>507</v>
      </c>
      <c r="B77" s="51">
        <v>43929</v>
      </c>
      <c r="C77" s="2" t="s">
        <v>8</v>
      </c>
      <c r="D77" s="2" t="s">
        <v>32</v>
      </c>
      <c r="E77" s="2" t="s">
        <v>493</v>
      </c>
      <c r="F77" s="2" t="s">
        <v>1264</v>
      </c>
      <c r="G77" s="2" t="s">
        <v>4</v>
      </c>
      <c r="H77" s="2" t="s">
        <v>1265</v>
      </c>
      <c r="I77" s="1" t="s">
        <v>1</v>
      </c>
      <c r="J77" s="1" t="s">
        <v>1</v>
      </c>
      <c r="K77" s="1" t="s">
        <v>1</v>
      </c>
      <c r="L77" s="1" t="s">
        <v>1</v>
      </c>
      <c r="M77" s="1">
        <v>0</v>
      </c>
      <c r="N77" s="2" t="s">
        <v>1</v>
      </c>
      <c r="O77" s="2" t="s">
        <v>2</v>
      </c>
      <c r="P77" s="2" t="s">
        <v>1</v>
      </c>
      <c r="Q77" s="3">
        <f t="shared" si="1"/>
        <v>58043234.049999997</v>
      </c>
      <c r="R77" s="3">
        <v>0</v>
      </c>
      <c r="S77" s="3">
        <v>36770197.649999999</v>
      </c>
      <c r="T77" s="3"/>
      <c r="U77" s="3" t="s">
        <v>0</v>
      </c>
      <c r="V77" s="3"/>
      <c r="W77" s="3">
        <v>18338824.48</v>
      </c>
      <c r="X77" s="3" t="s">
        <v>13</v>
      </c>
      <c r="Y77" s="3">
        <v>2934211.92</v>
      </c>
      <c r="Z77" s="3">
        <v>0</v>
      </c>
      <c r="AA77" s="2" t="s">
        <v>0</v>
      </c>
      <c r="AB77" s="1">
        <v>0</v>
      </c>
      <c r="AC77" s="1"/>
      <c r="AD77" s="2" t="s">
        <v>0</v>
      </c>
      <c r="AE77" s="1"/>
    </row>
    <row r="78" spans="1:31" hidden="1" x14ac:dyDescent="0.25">
      <c r="A78" s="2" t="s">
        <v>505</v>
      </c>
      <c r="B78" s="51">
        <v>43929</v>
      </c>
      <c r="C78" s="2" t="s">
        <v>8</v>
      </c>
      <c r="D78" s="2" t="s">
        <v>32</v>
      </c>
      <c r="E78" s="2" t="s">
        <v>493</v>
      </c>
      <c r="F78" s="2" t="s">
        <v>1264</v>
      </c>
      <c r="G78" s="2" t="s">
        <v>24</v>
      </c>
      <c r="H78" s="2"/>
      <c r="I78" s="2" t="s">
        <v>1263</v>
      </c>
      <c r="J78" s="1" t="s">
        <v>1</v>
      </c>
      <c r="K78" s="1" t="s">
        <v>1</v>
      </c>
      <c r="L78" s="1" t="s">
        <v>1</v>
      </c>
      <c r="M78" s="1">
        <v>0</v>
      </c>
      <c r="N78" s="2" t="s">
        <v>1</v>
      </c>
      <c r="O78" s="2" t="s">
        <v>1262</v>
      </c>
      <c r="P78" s="2" t="s">
        <v>1</v>
      </c>
      <c r="Q78" s="3">
        <f t="shared" si="1"/>
        <v>-80409.45</v>
      </c>
      <c r="R78" s="3">
        <v>0</v>
      </c>
      <c r="S78" s="3">
        <v>-80409.45</v>
      </c>
      <c r="T78" s="3"/>
      <c r="U78" s="3" t="s">
        <v>0</v>
      </c>
      <c r="V78" s="3"/>
      <c r="W78" s="3">
        <v>0</v>
      </c>
      <c r="X78" s="3" t="s">
        <v>13</v>
      </c>
      <c r="Y78" s="3">
        <v>0</v>
      </c>
      <c r="Z78" s="3">
        <v>0</v>
      </c>
      <c r="AA78" s="2" t="s">
        <v>0</v>
      </c>
      <c r="AB78" s="1">
        <v>0</v>
      </c>
      <c r="AC78" s="1"/>
      <c r="AD78" s="2" t="s">
        <v>0</v>
      </c>
      <c r="AE78" s="1"/>
    </row>
    <row r="79" spans="1:31" hidden="1" x14ac:dyDescent="0.25">
      <c r="A79" s="2" t="s">
        <v>501</v>
      </c>
      <c r="B79" s="51">
        <v>43929</v>
      </c>
      <c r="C79" s="2" t="s">
        <v>8</v>
      </c>
      <c r="D79" s="2" t="s">
        <v>26</v>
      </c>
      <c r="E79" s="2" t="s">
        <v>489</v>
      </c>
      <c r="F79" s="2" t="s">
        <v>1261</v>
      </c>
      <c r="G79" s="2" t="s">
        <v>4</v>
      </c>
      <c r="H79" s="2" t="s">
        <v>1260</v>
      </c>
      <c r="I79" s="1" t="s">
        <v>1</v>
      </c>
      <c r="J79" s="1" t="s">
        <v>1</v>
      </c>
      <c r="K79" s="1" t="s">
        <v>1</v>
      </c>
      <c r="L79" s="1" t="s">
        <v>1</v>
      </c>
      <c r="M79" s="1">
        <v>0</v>
      </c>
      <c r="N79" s="2" t="s">
        <v>1</v>
      </c>
      <c r="O79" s="2" t="s">
        <v>2</v>
      </c>
      <c r="P79" s="2" t="s">
        <v>1</v>
      </c>
      <c r="Q79" s="3">
        <f t="shared" si="1"/>
        <v>28068651.349000003</v>
      </c>
      <c r="R79" s="3">
        <v>0</v>
      </c>
      <c r="S79" s="3">
        <v>25705709.425000004</v>
      </c>
      <c r="T79" s="3">
        <v>0</v>
      </c>
      <c r="U79" s="3" t="s">
        <v>0</v>
      </c>
      <c r="V79" s="3">
        <v>0</v>
      </c>
      <c r="W79" s="3">
        <v>2037018.9</v>
      </c>
      <c r="X79" s="3" t="s">
        <v>13</v>
      </c>
      <c r="Y79" s="3">
        <v>325923.02399999998</v>
      </c>
      <c r="Z79" s="3">
        <v>0</v>
      </c>
      <c r="AA79" s="2" t="s">
        <v>0</v>
      </c>
      <c r="AB79" s="1">
        <v>0</v>
      </c>
      <c r="AC79" s="1">
        <v>0</v>
      </c>
      <c r="AD79" s="2" t="s">
        <v>0</v>
      </c>
      <c r="AE79" s="1">
        <v>0</v>
      </c>
    </row>
    <row r="80" spans="1:31" hidden="1" x14ac:dyDescent="0.25">
      <c r="A80" s="2" t="s">
        <v>498</v>
      </c>
      <c r="B80" s="51">
        <v>43929</v>
      </c>
      <c r="C80" s="2" t="s">
        <v>8</v>
      </c>
      <c r="D80" s="2" t="s">
        <v>16</v>
      </c>
      <c r="E80" s="2" t="s">
        <v>483</v>
      </c>
      <c r="F80" s="2" t="s">
        <v>1259</v>
      </c>
      <c r="G80" s="2" t="s">
        <v>4</v>
      </c>
      <c r="H80" s="2" t="s">
        <v>1258</v>
      </c>
      <c r="I80" s="1" t="s">
        <v>1</v>
      </c>
      <c r="J80" s="1" t="s">
        <v>1</v>
      </c>
      <c r="K80" s="1" t="s">
        <v>1</v>
      </c>
      <c r="L80" s="1" t="s">
        <v>1</v>
      </c>
      <c r="M80" s="1">
        <v>0</v>
      </c>
      <c r="N80" s="2" t="s">
        <v>1</v>
      </c>
      <c r="O80" s="2" t="s">
        <v>2</v>
      </c>
      <c r="P80" s="2" t="s">
        <v>1</v>
      </c>
      <c r="Q80" s="3">
        <f t="shared" si="1"/>
        <v>0</v>
      </c>
      <c r="R80" s="3">
        <v>0</v>
      </c>
      <c r="S80" s="3">
        <v>0</v>
      </c>
      <c r="T80" s="3"/>
      <c r="U80" s="3" t="s">
        <v>0</v>
      </c>
      <c r="V80" s="3"/>
      <c r="W80" s="3">
        <v>0</v>
      </c>
      <c r="X80" s="3" t="s">
        <v>13</v>
      </c>
      <c r="Y80" s="3">
        <v>0</v>
      </c>
      <c r="Z80" s="3">
        <v>0</v>
      </c>
      <c r="AA80" s="2" t="s">
        <v>0</v>
      </c>
      <c r="AB80" s="1">
        <v>0</v>
      </c>
      <c r="AC80" s="1"/>
      <c r="AD80" s="2" t="s">
        <v>0</v>
      </c>
      <c r="AE80" s="1"/>
    </row>
    <row r="81" spans="1:31" hidden="1" x14ac:dyDescent="0.25">
      <c r="A81" s="2" t="s">
        <v>494</v>
      </c>
      <c r="B81" s="51">
        <v>43929</v>
      </c>
      <c r="C81" s="2" t="s">
        <v>8</v>
      </c>
      <c r="D81" s="2" t="s">
        <v>11</v>
      </c>
      <c r="E81" s="2" t="s">
        <v>476</v>
      </c>
      <c r="F81" s="2" t="s">
        <v>1257</v>
      </c>
      <c r="G81" s="2" t="s">
        <v>4</v>
      </c>
      <c r="H81" s="2" t="s">
        <v>1256</v>
      </c>
      <c r="I81" s="1" t="s">
        <v>1</v>
      </c>
      <c r="J81" s="1" t="s">
        <v>1</v>
      </c>
      <c r="K81" s="1" t="s">
        <v>1</v>
      </c>
      <c r="L81" s="1" t="s">
        <v>1</v>
      </c>
      <c r="M81" s="1">
        <v>0</v>
      </c>
      <c r="N81" s="2" t="s">
        <v>1</v>
      </c>
      <c r="O81" s="2" t="s">
        <v>2</v>
      </c>
      <c r="P81" s="2" t="s">
        <v>1</v>
      </c>
      <c r="Q81" s="3">
        <f t="shared" si="1"/>
        <v>8433962.8999999985</v>
      </c>
      <c r="R81" s="3">
        <v>0</v>
      </c>
      <c r="S81" s="3">
        <v>3818955.26</v>
      </c>
      <c r="T81" s="3"/>
      <c r="U81" s="3" t="s">
        <v>0</v>
      </c>
      <c r="V81" s="3"/>
      <c r="W81" s="3">
        <v>3978454.86</v>
      </c>
      <c r="X81" s="3" t="s">
        <v>13</v>
      </c>
      <c r="Y81" s="3">
        <v>636552.78</v>
      </c>
      <c r="Z81" s="3">
        <v>0</v>
      </c>
      <c r="AA81" s="2" t="s">
        <v>0</v>
      </c>
      <c r="AB81" s="1">
        <v>0</v>
      </c>
      <c r="AC81" s="1"/>
      <c r="AD81" s="2" t="s">
        <v>0</v>
      </c>
      <c r="AE81" s="1"/>
    </row>
    <row r="82" spans="1:31" hidden="1" x14ac:dyDescent="0.25">
      <c r="A82" s="2" t="s">
        <v>490</v>
      </c>
      <c r="B82" s="51">
        <v>43929</v>
      </c>
      <c r="C82" s="2" t="s">
        <v>8</v>
      </c>
      <c r="D82" s="2" t="s">
        <v>7</v>
      </c>
      <c r="E82" s="2" t="s">
        <v>471</v>
      </c>
      <c r="F82" s="2" t="s">
        <v>537</v>
      </c>
      <c r="G82" s="2" t="s">
        <v>4</v>
      </c>
      <c r="H82" s="2" t="s">
        <v>1255</v>
      </c>
      <c r="I82" s="1" t="s">
        <v>1</v>
      </c>
      <c r="J82" s="1" t="s">
        <v>1</v>
      </c>
      <c r="K82" s="1" t="s">
        <v>1</v>
      </c>
      <c r="L82" s="1" t="s">
        <v>1</v>
      </c>
      <c r="M82" s="1">
        <v>0</v>
      </c>
      <c r="N82" s="2" t="s">
        <v>1</v>
      </c>
      <c r="O82" s="2" t="s">
        <v>2</v>
      </c>
      <c r="P82" s="2" t="s">
        <v>1</v>
      </c>
      <c r="Q82" s="3">
        <f t="shared" si="1"/>
        <v>69007521.219999999</v>
      </c>
      <c r="R82" s="3">
        <v>0</v>
      </c>
      <c r="S82" s="3">
        <v>49877475.600000001</v>
      </c>
      <c r="T82" s="3"/>
      <c r="U82" s="3"/>
      <c r="V82" s="3"/>
      <c r="W82" s="3">
        <v>16491418.640000001</v>
      </c>
      <c r="X82" s="3"/>
      <c r="Y82" s="3">
        <v>2638626.98</v>
      </c>
      <c r="Z82" s="3">
        <v>0</v>
      </c>
      <c r="AA82" s="2" t="s">
        <v>0</v>
      </c>
      <c r="AB82" s="1">
        <v>0</v>
      </c>
      <c r="AC82" s="1"/>
      <c r="AD82" s="2" t="s">
        <v>0</v>
      </c>
      <c r="AE82" s="1"/>
    </row>
    <row r="83" spans="1:31" hidden="1" x14ac:dyDescent="0.25">
      <c r="A83" s="2" t="s">
        <v>486</v>
      </c>
      <c r="B83" s="51">
        <v>43930</v>
      </c>
      <c r="C83" s="2" t="s">
        <v>8</v>
      </c>
      <c r="D83" s="2" t="s">
        <v>107</v>
      </c>
      <c r="E83" s="2" t="s">
        <v>596</v>
      </c>
      <c r="F83" s="2" t="s">
        <v>1254</v>
      </c>
      <c r="G83" s="2" t="s">
        <v>4</v>
      </c>
      <c r="H83" s="2" t="s">
        <v>1253</v>
      </c>
      <c r="I83" s="1" t="s">
        <v>1</v>
      </c>
      <c r="J83" s="1" t="s">
        <v>1</v>
      </c>
      <c r="K83" s="1" t="s">
        <v>1</v>
      </c>
      <c r="L83" s="1" t="s">
        <v>1</v>
      </c>
      <c r="M83" s="1">
        <v>0</v>
      </c>
      <c r="N83" s="2" t="s">
        <v>1</v>
      </c>
      <c r="O83" s="2" t="s">
        <v>2</v>
      </c>
      <c r="P83" s="2" t="s">
        <v>1</v>
      </c>
      <c r="Q83" s="3">
        <f t="shared" si="1"/>
        <v>66820418.210000001</v>
      </c>
      <c r="R83" s="3">
        <v>0</v>
      </c>
      <c r="S83" s="3">
        <v>52462498.200000003</v>
      </c>
      <c r="T83" s="3"/>
      <c r="U83" s="3" t="s">
        <v>0</v>
      </c>
      <c r="V83" s="3"/>
      <c r="W83" s="3">
        <v>12377517.25</v>
      </c>
      <c r="X83" s="3" t="s">
        <v>0</v>
      </c>
      <c r="Y83" s="3">
        <v>1980402.76</v>
      </c>
      <c r="Z83" s="3">
        <v>0</v>
      </c>
      <c r="AA83" s="2" t="s">
        <v>0</v>
      </c>
      <c r="AB83" s="1">
        <v>0</v>
      </c>
      <c r="AC83" s="1"/>
      <c r="AD83" s="2" t="s">
        <v>0</v>
      </c>
      <c r="AE83" s="1"/>
    </row>
    <row r="84" spans="1:31" hidden="1" x14ac:dyDescent="0.25">
      <c r="A84" s="2" t="s">
        <v>484</v>
      </c>
      <c r="B84" s="51">
        <v>43930</v>
      </c>
      <c r="C84" s="2" t="s">
        <v>53</v>
      </c>
      <c r="D84" s="2" t="s">
        <v>107</v>
      </c>
      <c r="E84" s="2" t="s">
        <v>572</v>
      </c>
      <c r="F84" s="2" t="s">
        <v>876</v>
      </c>
      <c r="G84" s="2" t="s">
        <v>4</v>
      </c>
      <c r="H84" s="2" t="s">
        <v>1252</v>
      </c>
      <c r="I84" s="1" t="s">
        <v>1</v>
      </c>
      <c r="J84" s="1" t="s">
        <v>1</v>
      </c>
      <c r="K84" s="1" t="s">
        <v>1</v>
      </c>
      <c r="L84" s="1" t="s">
        <v>1</v>
      </c>
      <c r="M84" s="1">
        <v>0</v>
      </c>
      <c r="N84" s="2" t="s">
        <v>1</v>
      </c>
      <c r="O84" s="2" t="s">
        <v>2</v>
      </c>
      <c r="P84" s="2" t="s">
        <v>1</v>
      </c>
      <c r="Q84" s="3">
        <f t="shared" si="1"/>
        <v>77236511.096601143</v>
      </c>
      <c r="R84" s="3">
        <v>0</v>
      </c>
      <c r="S84" s="3">
        <v>51665860.933201976</v>
      </c>
      <c r="T84" s="3">
        <v>0</v>
      </c>
      <c r="U84" s="3" t="s">
        <v>0</v>
      </c>
      <c r="V84" s="3">
        <v>0</v>
      </c>
      <c r="W84" s="3">
        <v>21793112.536699083</v>
      </c>
      <c r="X84" s="3" t="s">
        <v>0</v>
      </c>
      <c r="Y84" s="3">
        <v>3486898.0059000808</v>
      </c>
      <c r="Z84" s="3">
        <v>0</v>
      </c>
      <c r="AA84" s="2" t="s">
        <v>0</v>
      </c>
      <c r="AB84" s="1">
        <v>0</v>
      </c>
      <c r="AC84" s="1">
        <v>269110.76</v>
      </c>
      <c r="AD84" s="2" t="s">
        <v>699</v>
      </c>
      <c r="AE84" s="1">
        <v>21528.860799999999</v>
      </c>
    </row>
    <row r="85" spans="1:31" hidden="1" x14ac:dyDescent="0.25">
      <c r="A85" s="2" t="s">
        <v>477</v>
      </c>
      <c r="B85" s="51">
        <v>43930</v>
      </c>
      <c r="C85" s="2" t="s">
        <v>53</v>
      </c>
      <c r="D85" s="2" t="s">
        <v>107</v>
      </c>
      <c r="E85" s="2" t="s">
        <v>572</v>
      </c>
      <c r="F85" s="2" t="s">
        <v>876</v>
      </c>
      <c r="G85" s="2" t="s">
        <v>4</v>
      </c>
      <c r="H85" s="2" t="s">
        <v>1251</v>
      </c>
      <c r="I85" s="1" t="s">
        <v>1</v>
      </c>
      <c r="J85" s="1" t="s">
        <v>1</v>
      </c>
      <c r="K85" s="1" t="s">
        <v>1</v>
      </c>
      <c r="L85" s="1" t="s">
        <v>1</v>
      </c>
      <c r="M85" s="1">
        <v>0</v>
      </c>
      <c r="N85" s="2" t="s">
        <v>1</v>
      </c>
      <c r="O85" s="2" t="s">
        <v>1250</v>
      </c>
      <c r="P85" s="2" t="s">
        <v>1249</v>
      </c>
      <c r="Q85" s="3">
        <f t="shared" si="1"/>
        <v>5503250.0467999997</v>
      </c>
      <c r="R85" s="3">
        <v>0</v>
      </c>
      <c r="S85" s="3">
        <v>4047565.1999999997</v>
      </c>
      <c r="T85" s="3">
        <v>1254900.73</v>
      </c>
      <c r="U85" s="3" t="s">
        <v>13</v>
      </c>
      <c r="V85" s="3">
        <v>200784.11679999999</v>
      </c>
      <c r="W85" s="3">
        <v>0</v>
      </c>
      <c r="X85" s="3" t="s">
        <v>0</v>
      </c>
      <c r="Y85" s="3">
        <v>0</v>
      </c>
      <c r="Z85" s="3">
        <v>0</v>
      </c>
      <c r="AA85" s="2" t="s">
        <v>0</v>
      </c>
      <c r="AB85" s="1">
        <v>0</v>
      </c>
      <c r="AC85" s="1">
        <v>0</v>
      </c>
      <c r="AD85" s="2" t="s">
        <v>0</v>
      </c>
      <c r="AE85" s="1">
        <v>0</v>
      </c>
    </row>
    <row r="86" spans="1:31" hidden="1" x14ac:dyDescent="0.25">
      <c r="A86" s="2" t="s">
        <v>473</v>
      </c>
      <c r="B86" s="51">
        <v>43930</v>
      </c>
      <c r="C86" s="2" t="s">
        <v>53</v>
      </c>
      <c r="D86" s="2" t="s">
        <v>107</v>
      </c>
      <c r="E86" s="2" t="s">
        <v>572</v>
      </c>
      <c r="F86" s="2" t="s">
        <v>876</v>
      </c>
      <c r="G86" s="2" t="s">
        <v>4</v>
      </c>
      <c r="H86" s="2" t="s">
        <v>1248</v>
      </c>
      <c r="I86" s="1" t="s">
        <v>1</v>
      </c>
      <c r="J86" s="1" t="s">
        <v>1</v>
      </c>
      <c r="K86" s="1" t="s">
        <v>1</v>
      </c>
      <c r="L86" s="1" t="s">
        <v>1</v>
      </c>
      <c r="M86" s="1">
        <v>0</v>
      </c>
      <c r="N86" s="2" t="s">
        <v>1</v>
      </c>
      <c r="O86" s="2" t="s">
        <v>2</v>
      </c>
      <c r="P86" s="2" t="s">
        <v>1</v>
      </c>
      <c r="Q86" s="3">
        <f t="shared" si="1"/>
        <v>3686761.5918000005</v>
      </c>
      <c r="R86" s="3">
        <v>0</v>
      </c>
      <c r="S86" s="3">
        <v>3424740.2350000003</v>
      </c>
      <c r="T86" s="3">
        <v>0</v>
      </c>
      <c r="U86" s="3" t="s">
        <v>0</v>
      </c>
      <c r="V86" s="3">
        <v>0</v>
      </c>
      <c r="W86" s="3">
        <v>225880.48</v>
      </c>
      <c r="X86" s="3" t="s">
        <v>0</v>
      </c>
      <c r="Y86" s="3">
        <v>36140.876800000005</v>
      </c>
      <c r="Z86" s="3">
        <v>0</v>
      </c>
      <c r="AA86" s="2" t="s">
        <v>0</v>
      </c>
      <c r="AB86" s="1">
        <v>0</v>
      </c>
      <c r="AC86" s="1">
        <v>0</v>
      </c>
      <c r="AD86" s="2" t="s">
        <v>0</v>
      </c>
      <c r="AE86" s="1">
        <v>0</v>
      </c>
    </row>
    <row r="87" spans="1:31" hidden="1" x14ac:dyDescent="0.25">
      <c r="A87" s="2" t="s">
        <v>468</v>
      </c>
      <c r="B87" s="51">
        <v>43930</v>
      </c>
      <c r="C87" s="2" t="s">
        <v>53</v>
      </c>
      <c r="D87" s="2" t="s">
        <v>107</v>
      </c>
      <c r="E87" s="2" t="s">
        <v>572</v>
      </c>
      <c r="F87" s="2" t="s">
        <v>876</v>
      </c>
      <c r="G87" s="2" t="s">
        <v>4</v>
      </c>
      <c r="H87" s="2" t="s">
        <v>1247</v>
      </c>
      <c r="I87" s="1" t="s">
        <v>1</v>
      </c>
      <c r="J87" s="1" t="s">
        <v>1</v>
      </c>
      <c r="K87" s="1" t="s">
        <v>1</v>
      </c>
      <c r="L87" s="1" t="s">
        <v>1</v>
      </c>
      <c r="M87" s="1">
        <v>0</v>
      </c>
      <c r="N87" s="2" t="s">
        <v>1</v>
      </c>
      <c r="O87" s="2" t="s">
        <v>1246</v>
      </c>
      <c r="P87" s="2" t="s">
        <v>1245</v>
      </c>
      <c r="Q87" s="3">
        <f t="shared" si="1"/>
        <v>8416708.6373999994</v>
      </c>
      <c r="R87" s="3">
        <v>0</v>
      </c>
      <c r="S87" s="3">
        <v>4533372.4149999991</v>
      </c>
      <c r="T87" s="3">
        <v>3347703.64</v>
      </c>
      <c r="U87" s="3" t="s">
        <v>13</v>
      </c>
      <c r="V87" s="3">
        <v>535632.58239999996</v>
      </c>
      <c r="W87" s="3">
        <v>0</v>
      </c>
      <c r="X87" s="3" t="s">
        <v>0</v>
      </c>
      <c r="Y87" s="3">
        <v>0</v>
      </c>
      <c r="Z87" s="3">
        <v>0</v>
      </c>
      <c r="AA87" s="2" t="s">
        <v>0</v>
      </c>
      <c r="AB87" s="1">
        <v>0</v>
      </c>
      <c r="AC87" s="1">
        <v>0</v>
      </c>
      <c r="AD87" s="2" t="s">
        <v>0</v>
      </c>
      <c r="AE87" s="1">
        <v>0</v>
      </c>
    </row>
    <row r="88" spans="1:31" hidden="1" x14ac:dyDescent="0.25">
      <c r="A88" s="2" t="s">
        <v>465</v>
      </c>
      <c r="B88" s="51">
        <v>43930</v>
      </c>
      <c r="C88" s="2" t="s">
        <v>8</v>
      </c>
      <c r="D88" s="2" t="s">
        <v>88</v>
      </c>
      <c r="E88" s="2" t="s">
        <v>569</v>
      </c>
      <c r="F88" s="2" t="s">
        <v>308</v>
      </c>
      <c r="G88" s="2" t="s">
        <v>4</v>
      </c>
      <c r="H88" s="2" t="s">
        <v>1244</v>
      </c>
      <c r="I88" s="1" t="s">
        <v>1</v>
      </c>
      <c r="J88" s="1" t="s">
        <v>1</v>
      </c>
      <c r="K88" s="1" t="s">
        <v>1</v>
      </c>
      <c r="L88" s="1" t="s">
        <v>1</v>
      </c>
      <c r="M88" s="1">
        <v>0</v>
      </c>
      <c r="N88" s="2" t="s">
        <v>1</v>
      </c>
      <c r="O88" s="2" t="s">
        <v>2</v>
      </c>
      <c r="P88" s="2" t="s">
        <v>1</v>
      </c>
      <c r="Q88" s="3">
        <f t="shared" si="1"/>
        <v>69321454.370000005</v>
      </c>
      <c r="R88" s="3">
        <v>0</v>
      </c>
      <c r="S88" s="3">
        <v>49001726.57</v>
      </c>
      <c r="T88" s="3"/>
      <c r="U88" s="3" t="s">
        <v>0</v>
      </c>
      <c r="V88" s="3"/>
      <c r="W88" s="3">
        <v>17266455.329999998</v>
      </c>
      <c r="X88" s="3" t="s">
        <v>0</v>
      </c>
      <c r="Y88" s="3">
        <v>2762632.85</v>
      </c>
      <c r="Z88" s="3">
        <v>0</v>
      </c>
      <c r="AA88" s="2" t="s">
        <v>0</v>
      </c>
      <c r="AB88" s="1">
        <v>0</v>
      </c>
      <c r="AC88" s="1">
        <v>269110.76</v>
      </c>
      <c r="AD88" s="2" t="s">
        <v>0</v>
      </c>
      <c r="AE88" s="1">
        <v>21528.86</v>
      </c>
    </row>
    <row r="89" spans="1:31" hidden="1" x14ac:dyDescent="0.25">
      <c r="A89" s="2" t="s">
        <v>463</v>
      </c>
      <c r="B89" s="51">
        <v>43930</v>
      </c>
      <c r="C89" s="2" t="s">
        <v>8</v>
      </c>
      <c r="D89" s="2" t="s">
        <v>88</v>
      </c>
      <c r="E89" s="2" t="s">
        <v>563</v>
      </c>
      <c r="F89" s="2" t="s">
        <v>1072</v>
      </c>
      <c r="G89" s="2" t="s">
        <v>4</v>
      </c>
      <c r="H89" s="2" t="s">
        <v>1243</v>
      </c>
      <c r="I89" s="1" t="s">
        <v>1</v>
      </c>
      <c r="J89" s="1" t="s">
        <v>1</v>
      </c>
      <c r="K89" s="1" t="s">
        <v>1</v>
      </c>
      <c r="L89" s="1" t="s">
        <v>1</v>
      </c>
      <c r="M89" s="1">
        <v>0</v>
      </c>
      <c r="N89" s="2" t="s">
        <v>1</v>
      </c>
      <c r="O89" s="2" t="s">
        <v>2</v>
      </c>
      <c r="P89" s="2" t="s">
        <v>1</v>
      </c>
      <c r="Q89" s="3">
        <f t="shared" si="1"/>
        <v>11817610.23</v>
      </c>
      <c r="R89" s="3">
        <v>0</v>
      </c>
      <c r="S89" s="3">
        <v>11817610.23</v>
      </c>
      <c r="T89" s="3"/>
      <c r="U89" s="3" t="s">
        <v>0</v>
      </c>
      <c r="V89" s="3"/>
      <c r="W89" s="3"/>
      <c r="X89" s="3" t="s">
        <v>0</v>
      </c>
      <c r="Y89" s="3"/>
      <c r="Z89" s="3">
        <v>0</v>
      </c>
      <c r="AA89" s="2" t="s">
        <v>0</v>
      </c>
      <c r="AB89" s="1">
        <v>0</v>
      </c>
      <c r="AC89" s="1"/>
      <c r="AD89" s="2" t="s">
        <v>0</v>
      </c>
      <c r="AE89" s="1"/>
    </row>
    <row r="90" spans="1:31" hidden="1" x14ac:dyDescent="0.25">
      <c r="A90" s="2" t="s">
        <v>459</v>
      </c>
      <c r="B90" s="51">
        <v>43930</v>
      </c>
      <c r="C90" s="2" t="s">
        <v>71</v>
      </c>
      <c r="D90" s="2" t="s">
        <v>88</v>
      </c>
      <c r="E90" s="2" t="s">
        <v>566</v>
      </c>
      <c r="F90" s="2" t="s">
        <v>989</v>
      </c>
      <c r="G90" s="2" t="s">
        <v>4</v>
      </c>
      <c r="H90" s="2" t="s">
        <v>1242</v>
      </c>
      <c r="I90" s="1" t="s">
        <v>1</v>
      </c>
      <c r="J90" s="1" t="s">
        <v>1</v>
      </c>
      <c r="K90" s="1" t="s">
        <v>1</v>
      </c>
      <c r="L90" s="1" t="s">
        <v>1</v>
      </c>
      <c r="M90" s="1">
        <v>0</v>
      </c>
      <c r="N90" s="2" t="s">
        <v>1</v>
      </c>
      <c r="O90" s="2" t="s">
        <v>2</v>
      </c>
      <c r="P90" s="2" t="s">
        <v>1</v>
      </c>
      <c r="Q90" s="3">
        <f t="shared" si="1"/>
        <v>25698696.881800003</v>
      </c>
      <c r="R90" s="3">
        <v>0</v>
      </c>
      <c r="S90" s="3">
        <v>22746932.465</v>
      </c>
      <c r="T90" s="3">
        <v>0</v>
      </c>
      <c r="U90" s="3" t="s">
        <v>0</v>
      </c>
      <c r="V90" s="3">
        <v>0</v>
      </c>
      <c r="W90" s="3">
        <v>2294073.1000000006</v>
      </c>
      <c r="X90" s="3" t="s">
        <v>0</v>
      </c>
      <c r="Y90" s="3">
        <v>367051.696</v>
      </c>
      <c r="Z90" s="3">
        <v>0</v>
      </c>
      <c r="AA90" s="2" t="s">
        <v>0</v>
      </c>
      <c r="AB90" s="1">
        <v>0</v>
      </c>
      <c r="AC90" s="1">
        <v>269110.76</v>
      </c>
      <c r="AD90" s="2" t="s">
        <v>699</v>
      </c>
      <c r="AE90" s="1">
        <v>21528.860799999999</v>
      </c>
    </row>
    <row r="91" spans="1:31" hidden="1" x14ac:dyDescent="0.25">
      <c r="A91" s="2" t="s">
        <v>457</v>
      </c>
      <c r="B91" s="51">
        <v>43930</v>
      </c>
      <c r="C91" s="2" t="s">
        <v>53</v>
      </c>
      <c r="D91" s="2" t="s">
        <v>88</v>
      </c>
      <c r="E91" s="2" t="s">
        <v>558</v>
      </c>
      <c r="F91" s="2" t="s">
        <v>913</v>
      </c>
      <c r="G91" s="2" t="s">
        <v>4</v>
      </c>
      <c r="H91" s="2" t="s">
        <v>1241</v>
      </c>
      <c r="I91" s="1" t="s">
        <v>1</v>
      </c>
      <c r="J91" s="1" t="s">
        <v>1</v>
      </c>
      <c r="K91" s="1" t="s">
        <v>1</v>
      </c>
      <c r="L91" s="1" t="s">
        <v>1</v>
      </c>
      <c r="M91" s="1">
        <v>0</v>
      </c>
      <c r="N91" s="2" t="s">
        <v>1</v>
      </c>
      <c r="O91" s="2" t="s">
        <v>2</v>
      </c>
      <c r="P91" s="2" t="s">
        <v>1</v>
      </c>
      <c r="Q91" s="3">
        <f t="shared" si="1"/>
        <v>10013346.9838</v>
      </c>
      <c r="R91" s="3">
        <v>0</v>
      </c>
      <c r="S91" s="3">
        <v>7213907.1750000007</v>
      </c>
      <c r="T91" s="3">
        <v>0</v>
      </c>
      <c r="U91" s="3" t="s">
        <v>0</v>
      </c>
      <c r="V91" s="3">
        <v>0</v>
      </c>
      <c r="W91" s="3">
        <v>2413310.1799999997</v>
      </c>
      <c r="X91" s="3" t="s">
        <v>0</v>
      </c>
      <c r="Y91" s="3">
        <v>386129.62880000001</v>
      </c>
      <c r="Z91" s="3">
        <v>0</v>
      </c>
      <c r="AA91" s="2" t="s">
        <v>0</v>
      </c>
      <c r="AB91" s="1">
        <v>0</v>
      </c>
      <c r="AC91" s="1">
        <v>0</v>
      </c>
      <c r="AD91" s="2" t="s">
        <v>0</v>
      </c>
      <c r="AE91" s="1">
        <v>0</v>
      </c>
    </row>
    <row r="92" spans="1:31" hidden="1" x14ac:dyDescent="0.25">
      <c r="A92" s="2" t="s">
        <v>455</v>
      </c>
      <c r="B92" s="51">
        <v>43930</v>
      </c>
      <c r="C92" s="2" t="s">
        <v>8</v>
      </c>
      <c r="D92" s="2" t="s">
        <v>78</v>
      </c>
      <c r="E92" s="2" t="s">
        <v>555</v>
      </c>
      <c r="F92" s="2" t="s">
        <v>918</v>
      </c>
      <c r="G92" s="2" t="s">
        <v>4</v>
      </c>
      <c r="H92" s="2" t="s">
        <v>1240</v>
      </c>
      <c r="I92" s="1" t="s">
        <v>1</v>
      </c>
      <c r="J92" s="1" t="s">
        <v>1</v>
      </c>
      <c r="K92" s="1" t="s">
        <v>1</v>
      </c>
      <c r="L92" s="1" t="s">
        <v>1</v>
      </c>
      <c r="M92" s="1">
        <v>0</v>
      </c>
      <c r="N92" s="2" t="s">
        <v>1</v>
      </c>
      <c r="O92" s="2" t="s">
        <v>2</v>
      </c>
      <c r="P92" s="2" t="s">
        <v>1</v>
      </c>
      <c r="Q92" s="3">
        <f t="shared" si="1"/>
        <v>39154145.25</v>
      </c>
      <c r="R92" s="3">
        <v>0</v>
      </c>
      <c r="S92" s="3">
        <v>29609621.940000001</v>
      </c>
      <c r="T92" s="3"/>
      <c r="U92" s="3" t="s">
        <v>0</v>
      </c>
      <c r="V92" s="3"/>
      <c r="W92" s="3">
        <v>8228037.3399999999</v>
      </c>
      <c r="X92" s="3" t="s">
        <v>0</v>
      </c>
      <c r="Y92" s="3">
        <v>1316485.97</v>
      </c>
      <c r="Z92" s="3">
        <v>0</v>
      </c>
      <c r="AA92" s="2" t="s">
        <v>0</v>
      </c>
      <c r="AB92" s="1">
        <v>0</v>
      </c>
      <c r="AC92" s="1"/>
      <c r="AD92" s="2" t="s">
        <v>0</v>
      </c>
      <c r="AE92" s="1"/>
    </row>
    <row r="93" spans="1:31" hidden="1" x14ac:dyDescent="0.25">
      <c r="A93" s="2" t="s">
        <v>451</v>
      </c>
      <c r="B93" s="51">
        <v>43930</v>
      </c>
      <c r="C93" s="2" t="s">
        <v>71</v>
      </c>
      <c r="D93" s="2" t="s">
        <v>78</v>
      </c>
      <c r="E93" s="2" t="s">
        <v>551</v>
      </c>
      <c r="F93" s="2" t="s">
        <v>1231</v>
      </c>
      <c r="G93" s="2" t="s">
        <v>4</v>
      </c>
      <c r="H93" s="2" t="s">
        <v>1239</v>
      </c>
      <c r="I93" s="1" t="s">
        <v>1</v>
      </c>
      <c r="J93" s="1" t="s">
        <v>1</v>
      </c>
      <c r="K93" s="1" t="s">
        <v>1</v>
      </c>
      <c r="L93" s="1" t="s">
        <v>1</v>
      </c>
      <c r="M93" s="1">
        <v>0</v>
      </c>
      <c r="N93" s="2" t="s">
        <v>1</v>
      </c>
      <c r="O93" s="2" t="s">
        <v>2</v>
      </c>
      <c r="P93" s="2" t="s">
        <v>1</v>
      </c>
      <c r="Q93" s="3">
        <f t="shared" si="1"/>
        <v>1661688.4</v>
      </c>
      <c r="R93" s="3">
        <v>0</v>
      </c>
      <c r="S93" s="3">
        <v>1661688.4</v>
      </c>
      <c r="T93" s="3">
        <v>0</v>
      </c>
      <c r="U93" s="3" t="s">
        <v>0</v>
      </c>
      <c r="V93" s="3">
        <v>0</v>
      </c>
      <c r="W93" s="3">
        <v>0</v>
      </c>
      <c r="X93" s="3" t="s">
        <v>0</v>
      </c>
      <c r="Y93" s="3">
        <v>0</v>
      </c>
      <c r="Z93" s="3">
        <v>0</v>
      </c>
      <c r="AA93" s="2" t="s">
        <v>0</v>
      </c>
      <c r="AB93" s="1">
        <v>0</v>
      </c>
      <c r="AC93" s="1">
        <v>0</v>
      </c>
      <c r="AD93" s="2" t="s">
        <v>0</v>
      </c>
      <c r="AE93" s="1">
        <v>0</v>
      </c>
    </row>
    <row r="94" spans="1:31" hidden="1" x14ac:dyDescent="0.25">
      <c r="A94" s="2" t="s">
        <v>449</v>
      </c>
      <c r="B94" s="51">
        <v>43930</v>
      </c>
      <c r="C94" s="2" t="s">
        <v>71</v>
      </c>
      <c r="D94" s="2" t="s">
        <v>78</v>
      </c>
      <c r="E94" s="2" t="s">
        <v>551</v>
      </c>
      <c r="F94" s="2" t="s">
        <v>1231</v>
      </c>
      <c r="G94" s="2" t="s">
        <v>4</v>
      </c>
      <c r="H94" s="2" t="s">
        <v>1238</v>
      </c>
      <c r="I94" s="1" t="s">
        <v>1</v>
      </c>
      <c r="J94" s="1" t="s">
        <v>1</v>
      </c>
      <c r="K94" s="1" t="s">
        <v>1</v>
      </c>
      <c r="L94" s="1" t="s">
        <v>1</v>
      </c>
      <c r="M94" s="1">
        <v>0</v>
      </c>
      <c r="N94" s="2" t="s">
        <v>1</v>
      </c>
      <c r="O94" s="2" t="s">
        <v>1237</v>
      </c>
      <c r="P94" s="2" t="s">
        <v>1236</v>
      </c>
      <c r="Q94" s="3">
        <f t="shared" si="1"/>
        <v>357028</v>
      </c>
      <c r="R94" s="3">
        <v>0</v>
      </c>
      <c r="S94" s="3">
        <v>357028</v>
      </c>
      <c r="T94" s="3">
        <v>0</v>
      </c>
      <c r="U94" s="3" t="s">
        <v>0</v>
      </c>
      <c r="V94" s="3">
        <v>0</v>
      </c>
      <c r="W94" s="3">
        <v>0</v>
      </c>
      <c r="X94" s="3" t="s">
        <v>0</v>
      </c>
      <c r="Y94" s="3">
        <v>0</v>
      </c>
      <c r="Z94" s="3">
        <v>0</v>
      </c>
      <c r="AA94" s="2" t="s">
        <v>0</v>
      </c>
      <c r="AB94" s="1">
        <v>0</v>
      </c>
      <c r="AC94" s="1">
        <v>0</v>
      </c>
      <c r="AD94" s="2" t="s">
        <v>0</v>
      </c>
      <c r="AE94" s="1">
        <v>0</v>
      </c>
    </row>
    <row r="95" spans="1:31" hidden="1" x14ac:dyDescent="0.25">
      <c r="A95" s="2" t="s">
        <v>446</v>
      </c>
      <c r="B95" s="51">
        <v>43930</v>
      </c>
      <c r="C95" s="2" t="s">
        <v>71</v>
      </c>
      <c r="D95" s="2" t="s">
        <v>78</v>
      </c>
      <c r="E95" s="2" t="s">
        <v>551</v>
      </c>
      <c r="F95" s="2" t="s">
        <v>1231</v>
      </c>
      <c r="G95" s="2" t="s">
        <v>4</v>
      </c>
      <c r="H95" s="2" t="s">
        <v>1235</v>
      </c>
      <c r="I95" s="1" t="s">
        <v>1</v>
      </c>
      <c r="J95" s="1" t="s">
        <v>1</v>
      </c>
      <c r="K95" s="1" t="s">
        <v>1</v>
      </c>
      <c r="L95" s="1" t="s">
        <v>1</v>
      </c>
      <c r="M95" s="1">
        <v>0</v>
      </c>
      <c r="N95" s="2" t="s">
        <v>1</v>
      </c>
      <c r="O95" s="2" t="s">
        <v>2</v>
      </c>
      <c r="P95" s="2" t="s">
        <v>1</v>
      </c>
      <c r="Q95" s="3">
        <f t="shared" si="1"/>
        <v>12515244.525799999</v>
      </c>
      <c r="R95" s="3">
        <v>0</v>
      </c>
      <c r="S95" s="3">
        <v>11155434.375</v>
      </c>
      <c r="T95" s="3">
        <v>0</v>
      </c>
      <c r="U95" s="3" t="s">
        <v>0</v>
      </c>
      <c r="V95" s="3">
        <v>0</v>
      </c>
      <c r="W95" s="3">
        <v>1172250.1299999999</v>
      </c>
      <c r="X95" s="3" t="s">
        <v>0</v>
      </c>
      <c r="Y95" s="3">
        <v>187560.0208</v>
      </c>
      <c r="Z95" s="3">
        <v>0</v>
      </c>
      <c r="AA95" s="2" t="s">
        <v>0</v>
      </c>
      <c r="AB95" s="1">
        <v>0</v>
      </c>
      <c r="AC95" s="1">
        <v>0</v>
      </c>
      <c r="AD95" s="2" t="s">
        <v>0</v>
      </c>
      <c r="AE95" s="1">
        <v>0</v>
      </c>
    </row>
    <row r="96" spans="1:31" hidden="1" x14ac:dyDescent="0.25">
      <c r="A96" s="2" t="s">
        <v>444</v>
      </c>
      <c r="B96" s="51">
        <v>43930</v>
      </c>
      <c r="C96" s="2" t="s">
        <v>71</v>
      </c>
      <c r="D96" s="2" t="s">
        <v>78</v>
      </c>
      <c r="E96" s="2" t="s">
        <v>551</v>
      </c>
      <c r="F96" s="2" t="s">
        <v>1231</v>
      </c>
      <c r="G96" s="2" t="s">
        <v>4</v>
      </c>
      <c r="H96" s="2" t="s">
        <v>1234</v>
      </c>
      <c r="I96" s="1" t="s">
        <v>1</v>
      </c>
      <c r="J96" s="1" t="s">
        <v>1</v>
      </c>
      <c r="K96" s="1" t="s">
        <v>1</v>
      </c>
      <c r="L96" s="1" t="s">
        <v>1</v>
      </c>
      <c r="M96" s="1">
        <v>0</v>
      </c>
      <c r="N96" s="2" t="s">
        <v>1</v>
      </c>
      <c r="O96" s="2" t="s">
        <v>1233</v>
      </c>
      <c r="P96" s="2" t="s">
        <v>1232</v>
      </c>
      <c r="Q96" s="3">
        <f t="shared" si="1"/>
        <v>197778</v>
      </c>
      <c r="R96" s="3">
        <v>0</v>
      </c>
      <c r="S96" s="3">
        <v>197778</v>
      </c>
      <c r="T96" s="3">
        <v>0</v>
      </c>
      <c r="U96" s="3" t="s">
        <v>0</v>
      </c>
      <c r="V96" s="3">
        <v>0</v>
      </c>
      <c r="W96" s="3">
        <v>0</v>
      </c>
      <c r="X96" s="3" t="s">
        <v>0</v>
      </c>
      <c r="Y96" s="3">
        <v>0</v>
      </c>
      <c r="Z96" s="3">
        <v>0</v>
      </c>
      <c r="AA96" s="2" t="s">
        <v>0</v>
      </c>
      <c r="AB96" s="1">
        <v>0</v>
      </c>
      <c r="AC96" s="1">
        <v>0</v>
      </c>
      <c r="AD96" s="2" t="s">
        <v>0</v>
      </c>
      <c r="AE96" s="1">
        <v>0</v>
      </c>
    </row>
    <row r="97" spans="1:31" hidden="1" x14ac:dyDescent="0.25">
      <c r="A97" s="2" t="s">
        <v>442</v>
      </c>
      <c r="B97" s="51">
        <v>43930</v>
      </c>
      <c r="C97" s="2" t="s">
        <v>71</v>
      </c>
      <c r="D97" s="2" t="s">
        <v>78</v>
      </c>
      <c r="E97" s="2" t="s">
        <v>551</v>
      </c>
      <c r="F97" s="2" t="s">
        <v>1231</v>
      </c>
      <c r="G97" s="2" t="s">
        <v>4</v>
      </c>
      <c r="H97" s="2" t="s">
        <v>1230</v>
      </c>
      <c r="I97" s="1" t="s">
        <v>1</v>
      </c>
      <c r="J97" s="1" t="s">
        <v>1</v>
      </c>
      <c r="K97" s="1" t="s">
        <v>1</v>
      </c>
      <c r="L97" s="1" t="s">
        <v>1</v>
      </c>
      <c r="M97" s="1">
        <v>0</v>
      </c>
      <c r="N97" s="2" t="s">
        <v>1</v>
      </c>
      <c r="O97" s="2" t="s">
        <v>2</v>
      </c>
      <c r="P97" s="2" t="s">
        <v>1</v>
      </c>
      <c r="Q97" s="3">
        <f t="shared" si="1"/>
        <v>18070871.926599998</v>
      </c>
      <c r="R97" s="3">
        <v>0</v>
      </c>
      <c r="S97" s="3">
        <v>14983919.215799998</v>
      </c>
      <c r="T97" s="3">
        <v>0</v>
      </c>
      <c r="U97" s="3" t="s">
        <v>0</v>
      </c>
      <c r="V97" s="3">
        <v>0</v>
      </c>
      <c r="W97" s="3">
        <v>2661166.13</v>
      </c>
      <c r="X97" s="3" t="s">
        <v>0</v>
      </c>
      <c r="Y97" s="3">
        <v>425786.5808</v>
      </c>
      <c r="Z97" s="3">
        <v>0</v>
      </c>
      <c r="AA97" s="2" t="s">
        <v>0</v>
      </c>
      <c r="AB97" s="1">
        <v>0</v>
      </c>
      <c r="AC97" s="1">
        <v>0</v>
      </c>
      <c r="AD97" s="2" t="s">
        <v>0</v>
      </c>
      <c r="AE97" s="1">
        <v>0</v>
      </c>
    </row>
    <row r="98" spans="1:31" hidden="1" x14ac:dyDescent="0.25">
      <c r="A98" s="2" t="s">
        <v>439</v>
      </c>
      <c r="B98" s="51">
        <v>43930</v>
      </c>
      <c r="C98" s="2" t="s">
        <v>53</v>
      </c>
      <c r="D98" s="2" t="s">
        <v>78</v>
      </c>
      <c r="E98" s="2" t="s">
        <v>6</v>
      </c>
      <c r="F98" s="2" t="s">
        <v>1062</v>
      </c>
      <c r="G98" s="2" t="s">
        <v>4</v>
      </c>
      <c r="H98" s="2" t="s">
        <v>1229</v>
      </c>
      <c r="I98" s="1" t="s">
        <v>1</v>
      </c>
      <c r="J98" s="1" t="s">
        <v>1</v>
      </c>
      <c r="K98" s="1" t="s">
        <v>1</v>
      </c>
      <c r="L98" s="1" t="s">
        <v>1</v>
      </c>
      <c r="M98" s="1">
        <v>0</v>
      </c>
      <c r="N98" s="2" t="s">
        <v>1</v>
      </c>
      <c r="O98" s="2" t="s">
        <v>2</v>
      </c>
      <c r="P98" s="2" t="s">
        <v>1</v>
      </c>
      <c r="Q98" s="3">
        <f t="shared" si="1"/>
        <v>59004658.083549991</v>
      </c>
      <c r="R98" s="3">
        <v>0</v>
      </c>
      <c r="S98" s="3">
        <v>33656351.689999983</v>
      </c>
      <c r="T98" s="3">
        <v>0</v>
      </c>
      <c r="U98" s="3" t="s">
        <v>0</v>
      </c>
      <c r="V98" s="3">
        <v>0</v>
      </c>
      <c r="W98" s="3">
        <v>21851988.270250004</v>
      </c>
      <c r="X98" s="3" t="s">
        <v>0</v>
      </c>
      <c r="Y98" s="3">
        <v>3496318.1233000006</v>
      </c>
      <c r="Z98" s="3">
        <v>0</v>
      </c>
      <c r="AA98" s="2" t="s">
        <v>0</v>
      </c>
      <c r="AB98" s="1">
        <v>0</v>
      </c>
      <c r="AC98" s="1">
        <v>0</v>
      </c>
      <c r="AD98" s="2" t="s">
        <v>0</v>
      </c>
      <c r="AE98" s="1">
        <v>0</v>
      </c>
    </row>
    <row r="99" spans="1:31" hidden="1" x14ac:dyDescent="0.25">
      <c r="A99" s="2" t="s">
        <v>436</v>
      </c>
      <c r="B99" s="51">
        <v>43930</v>
      </c>
      <c r="C99" s="2" t="s">
        <v>53</v>
      </c>
      <c r="D99" s="2" t="s">
        <v>78</v>
      </c>
      <c r="E99" s="2" t="s">
        <v>6</v>
      </c>
      <c r="F99" s="2" t="s">
        <v>1062</v>
      </c>
      <c r="G99" s="2" t="s">
        <v>4</v>
      </c>
      <c r="H99" s="2" t="s">
        <v>1228</v>
      </c>
      <c r="I99" s="1" t="s">
        <v>1</v>
      </c>
      <c r="J99" s="1" t="s">
        <v>1</v>
      </c>
      <c r="K99" s="1" t="s">
        <v>1</v>
      </c>
      <c r="L99" s="1" t="s">
        <v>1</v>
      </c>
      <c r="M99" s="1">
        <v>0</v>
      </c>
      <c r="N99" s="2" t="s">
        <v>1</v>
      </c>
      <c r="O99" s="2" t="s">
        <v>1227</v>
      </c>
      <c r="P99" s="2" t="s">
        <v>1226</v>
      </c>
      <c r="Q99" s="3">
        <f t="shared" si="1"/>
        <v>8081083.1781000001</v>
      </c>
      <c r="R99" s="3">
        <v>0</v>
      </c>
      <c r="S99" s="3">
        <v>5899313.3200000003</v>
      </c>
      <c r="T99" s="3">
        <v>1880836.0845999999</v>
      </c>
      <c r="U99" s="3" t="s">
        <v>13</v>
      </c>
      <c r="V99" s="3">
        <v>300933.77350000001</v>
      </c>
      <c r="W99" s="3">
        <v>0</v>
      </c>
      <c r="X99" s="3" t="s">
        <v>0</v>
      </c>
      <c r="Y99" s="3">
        <v>0</v>
      </c>
      <c r="Z99" s="3">
        <v>0</v>
      </c>
      <c r="AA99" s="2" t="s">
        <v>0</v>
      </c>
      <c r="AB99" s="1">
        <v>0</v>
      </c>
      <c r="AC99" s="1">
        <v>0</v>
      </c>
      <c r="AD99" s="2" t="s">
        <v>0</v>
      </c>
      <c r="AE99" s="1">
        <v>0</v>
      </c>
    </row>
    <row r="100" spans="1:31" hidden="1" x14ac:dyDescent="0.25">
      <c r="A100" s="2" t="s">
        <v>434</v>
      </c>
      <c r="B100" s="51">
        <v>43930</v>
      </c>
      <c r="C100" s="2" t="s">
        <v>53</v>
      </c>
      <c r="D100" s="2" t="s">
        <v>78</v>
      </c>
      <c r="E100" s="2" t="s">
        <v>6</v>
      </c>
      <c r="F100" s="2" t="s">
        <v>1062</v>
      </c>
      <c r="G100" s="2" t="s">
        <v>4</v>
      </c>
      <c r="H100" s="2" t="s">
        <v>1225</v>
      </c>
      <c r="I100" s="1" t="s">
        <v>1</v>
      </c>
      <c r="J100" s="1" t="s">
        <v>1</v>
      </c>
      <c r="K100" s="1" t="s">
        <v>1</v>
      </c>
      <c r="L100" s="1" t="s">
        <v>1</v>
      </c>
      <c r="M100" s="1">
        <v>0</v>
      </c>
      <c r="N100" s="2" t="s">
        <v>1</v>
      </c>
      <c r="O100" s="2" t="s">
        <v>2</v>
      </c>
      <c r="P100" s="2" t="s">
        <v>1</v>
      </c>
      <c r="Q100" s="3">
        <f t="shared" si="1"/>
        <v>34553081.706600003</v>
      </c>
      <c r="R100" s="3">
        <v>0</v>
      </c>
      <c r="S100" s="3">
        <v>26318120.41</v>
      </c>
      <c r="T100" s="3">
        <v>0</v>
      </c>
      <c r="U100" s="3" t="s">
        <v>0</v>
      </c>
      <c r="V100" s="3">
        <v>0</v>
      </c>
      <c r="W100" s="3">
        <v>7099104.5659999996</v>
      </c>
      <c r="X100" s="3" t="s">
        <v>13</v>
      </c>
      <c r="Y100" s="3">
        <v>1135856.7305999999</v>
      </c>
      <c r="Z100" s="3">
        <v>0</v>
      </c>
      <c r="AA100" s="2" t="s">
        <v>0</v>
      </c>
      <c r="AB100" s="1">
        <v>0</v>
      </c>
      <c r="AC100" s="1">
        <v>0</v>
      </c>
      <c r="AD100" s="2" t="s">
        <v>0</v>
      </c>
      <c r="AE100" s="1">
        <v>0</v>
      </c>
    </row>
    <row r="101" spans="1:31" hidden="1" x14ac:dyDescent="0.25">
      <c r="A101" s="2" t="s">
        <v>431</v>
      </c>
      <c r="B101" s="51">
        <v>43930</v>
      </c>
      <c r="C101" s="2" t="s">
        <v>53</v>
      </c>
      <c r="D101" s="2" t="s">
        <v>78</v>
      </c>
      <c r="E101" s="2" t="s">
        <v>6</v>
      </c>
      <c r="F101" s="2" t="s">
        <v>1062</v>
      </c>
      <c r="G101" s="2" t="s">
        <v>24</v>
      </c>
      <c r="H101" s="2" t="s">
        <v>1</v>
      </c>
      <c r="I101" s="1" t="s">
        <v>1224</v>
      </c>
      <c r="J101" s="1" t="s">
        <v>1</v>
      </c>
      <c r="K101" s="1" t="s">
        <v>1223</v>
      </c>
      <c r="L101" s="1" t="s">
        <v>1222</v>
      </c>
      <c r="M101" s="1">
        <v>10350</v>
      </c>
      <c r="N101" s="2" t="s">
        <v>20</v>
      </c>
      <c r="O101" s="2" t="s">
        <v>1221</v>
      </c>
      <c r="P101" s="2" t="s">
        <v>1220</v>
      </c>
      <c r="Q101" s="3">
        <f t="shared" si="1"/>
        <v>-29345.665000000001</v>
      </c>
      <c r="R101" s="3">
        <v>0</v>
      </c>
      <c r="S101" s="3">
        <v>-29345.665000000001</v>
      </c>
      <c r="T101" s="3">
        <v>0</v>
      </c>
      <c r="U101" s="3" t="s">
        <v>0</v>
      </c>
      <c r="V101" s="3">
        <v>0</v>
      </c>
      <c r="W101" s="3">
        <v>0</v>
      </c>
      <c r="X101" s="3" t="s">
        <v>0</v>
      </c>
      <c r="Y101" s="3">
        <v>0</v>
      </c>
      <c r="Z101" s="3">
        <v>0</v>
      </c>
      <c r="AA101" s="2" t="s">
        <v>0</v>
      </c>
      <c r="AB101" s="1">
        <v>0</v>
      </c>
      <c r="AC101" s="1">
        <v>0</v>
      </c>
      <c r="AD101" s="2" t="s">
        <v>0</v>
      </c>
      <c r="AE101" s="1">
        <v>0</v>
      </c>
    </row>
    <row r="102" spans="1:31" hidden="1" x14ac:dyDescent="0.25">
      <c r="A102" s="2" t="s">
        <v>428</v>
      </c>
      <c r="B102" s="51">
        <v>43930</v>
      </c>
      <c r="C102" s="2" t="s">
        <v>8</v>
      </c>
      <c r="D102" s="2" t="s">
        <v>67</v>
      </c>
      <c r="E102" s="2" t="s">
        <v>542</v>
      </c>
      <c r="F102" s="2" t="s">
        <v>1219</v>
      </c>
      <c r="G102" s="2" t="s">
        <v>4</v>
      </c>
      <c r="H102" s="2" t="s">
        <v>1218</v>
      </c>
      <c r="I102" s="1" t="s">
        <v>1</v>
      </c>
      <c r="J102" s="1" t="s">
        <v>1</v>
      </c>
      <c r="K102" s="1" t="s">
        <v>1</v>
      </c>
      <c r="L102" s="1" t="s">
        <v>1</v>
      </c>
      <c r="M102" s="1">
        <v>0</v>
      </c>
      <c r="N102" s="2" t="s">
        <v>1</v>
      </c>
      <c r="O102" s="2" t="s">
        <v>2</v>
      </c>
      <c r="P102" s="2" t="s">
        <v>1</v>
      </c>
      <c r="Q102" s="3">
        <f t="shared" si="1"/>
        <v>61005224.839999996</v>
      </c>
      <c r="R102" s="3">
        <v>0</v>
      </c>
      <c r="S102" s="3">
        <v>48412416.990000002</v>
      </c>
      <c r="T102" s="3"/>
      <c r="U102" s="3" t="s">
        <v>0</v>
      </c>
      <c r="V102" s="3"/>
      <c r="W102" s="3">
        <v>10855868.84</v>
      </c>
      <c r="X102" s="3" t="s">
        <v>0</v>
      </c>
      <c r="Y102" s="3">
        <v>1736939.01</v>
      </c>
      <c r="Z102" s="3">
        <v>0</v>
      </c>
      <c r="AA102" s="2" t="s">
        <v>0</v>
      </c>
      <c r="AB102" s="1">
        <v>0</v>
      </c>
      <c r="AC102" s="1"/>
      <c r="AD102" s="2" t="s">
        <v>0</v>
      </c>
      <c r="AE102" s="1"/>
    </row>
    <row r="103" spans="1:31" hidden="1" x14ac:dyDescent="0.25">
      <c r="A103" s="2" t="s">
        <v>425</v>
      </c>
      <c r="B103" s="51">
        <v>43930</v>
      </c>
      <c r="C103" s="2" t="s">
        <v>53</v>
      </c>
      <c r="D103" s="2" t="s">
        <v>67</v>
      </c>
      <c r="E103" s="2" t="s">
        <v>66</v>
      </c>
      <c r="F103" s="2" t="s">
        <v>1180</v>
      </c>
      <c r="G103" s="2" t="s">
        <v>4</v>
      </c>
      <c r="H103" s="2" t="s">
        <v>1217</v>
      </c>
      <c r="I103" s="1" t="s">
        <v>1</v>
      </c>
      <c r="J103" s="1" t="s">
        <v>1</v>
      </c>
      <c r="K103" s="1" t="s">
        <v>1</v>
      </c>
      <c r="L103" s="1" t="s">
        <v>1</v>
      </c>
      <c r="M103" s="1">
        <v>0</v>
      </c>
      <c r="N103" s="2" t="s">
        <v>1</v>
      </c>
      <c r="O103" s="2" t="s">
        <v>1216</v>
      </c>
      <c r="P103" s="2" t="s">
        <v>1215</v>
      </c>
      <c r="Q103" s="3">
        <f t="shared" si="1"/>
        <v>257050</v>
      </c>
      <c r="R103" s="3">
        <v>0</v>
      </c>
      <c r="S103" s="3">
        <v>142500</v>
      </c>
      <c r="T103" s="3">
        <v>98750</v>
      </c>
      <c r="U103" s="3" t="s">
        <v>13</v>
      </c>
      <c r="V103" s="3">
        <v>15800</v>
      </c>
      <c r="W103" s="3">
        <v>0</v>
      </c>
      <c r="X103" s="3" t="s">
        <v>0</v>
      </c>
      <c r="Y103" s="3">
        <v>0</v>
      </c>
      <c r="Z103" s="3">
        <v>0</v>
      </c>
      <c r="AA103" s="2" t="s">
        <v>0</v>
      </c>
      <c r="AB103" s="1">
        <v>0</v>
      </c>
      <c r="AC103" s="1">
        <v>0</v>
      </c>
      <c r="AD103" s="2" t="s">
        <v>0</v>
      </c>
      <c r="AE103" s="1">
        <v>0</v>
      </c>
    </row>
    <row r="104" spans="1:31" hidden="1" x14ac:dyDescent="0.25">
      <c r="A104" s="2" t="s">
        <v>422</v>
      </c>
      <c r="B104" s="51">
        <v>43930</v>
      </c>
      <c r="C104" s="2" t="s">
        <v>53</v>
      </c>
      <c r="D104" s="2" t="s">
        <v>67</v>
      </c>
      <c r="E104" s="2" t="s">
        <v>66</v>
      </c>
      <c r="F104" s="2" t="s">
        <v>1180</v>
      </c>
      <c r="G104" s="2" t="s">
        <v>4</v>
      </c>
      <c r="H104" s="2" t="s">
        <v>1214</v>
      </c>
      <c r="I104" s="1" t="s">
        <v>1</v>
      </c>
      <c r="J104" s="1" t="s">
        <v>1</v>
      </c>
      <c r="K104" s="1" t="s">
        <v>1</v>
      </c>
      <c r="L104" s="1" t="s">
        <v>1</v>
      </c>
      <c r="M104" s="1">
        <v>0</v>
      </c>
      <c r="N104" s="2" t="s">
        <v>1</v>
      </c>
      <c r="O104" s="2" t="s">
        <v>2</v>
      </c>
      <c r="P104" s="2" t="s">
        <v>1</v>
      </c>
      <c r="Q104" s="3">
        <f t="shared" si="1"/>
        <v>22548487.553600002</v>
      </c>
      <c r="R104" s="3">
        <v>0</v>
      </c>
      <c r="S104" s="3">
        <v>13952949.66</v>
      </c>
      <c r="T104" s="3">
        <v>0</v>
      </c>
      <c r="U104" s="3" t="s">
        <v>0</v>
      </c>
      <c r="V104" s="3">
        <v>0</v>
      </c>
      <c r="W104" s="3">
        <v>7409946.46</v>
      </c>
      <c r="X104" s="3" t="s">
        <v>13</v>
      </c>
      <c r="Y104" s="3">
        <v>1185591.4336000001</v>
      </c>
      <c r="Z104" s="3">
        <v>0</v>
      </c>
      <c r="AA104" s="2" t="s">
        <v>0</v>
      </c>
      <c r="AB104" s="1">
        <v>0</v>
      </c>
      <c r="AC104" s="1">
        <v>0</v>
      </c>
      <c r="AD104" s="2" t="s">
        <v>0</v>
      </c>
      <c r="AE104" s="1">
        <v>0</v>
      </c>
    </row>
    <row r="105" spans="1:31" hidden="1" x14ac:dyDescent="0.25">
      <c r="A105" s="2" t="s">
        <v>420</v>
      </c>
      <c r="B105" s="51">
        <v>43930</v>
      </c>
      <c r="C105" s="2" t="s">
        <v>8</v>
      </c>
      <c r="D105" s="2" t="s">
        <v>52</v>
      </c>
      <c r="E105" s="2" t="s">
        <v>530</v>
      </c>
      <c r="F105" s="2" t="s">
        <v>1213</v>
      </c>
      <c r="G105" s="2" t="s">
        <v>4</v>
      </c>
      <c r="H105" s="2" t="s">
        <v>1212</v>
      </c>
      <c r="I105" s="1" t="s">
        <v>1</v>
      </c>
      <c r="J105" s="1" t="s">
        <v>1</v>
      </c>
      <c r="K105" s="1" t="s">
        <v>1</v>
      </c>
      <c r="L105" s="1" t="s">
        <v>1</v>
      </c>
      <c r="M105" s="1">
        <v>0</v>
      </c>
      <c r="N105" s="2" t="s">
        <v>1</v>
      </c>
      <c r="O105" s="2" t="s">
        <v>2</v>
      </c>
      <c r="P105" s="2" t="s">
        <v>1</v>
      </c>
      <c r="Q105" s="3">
        <f t="shared" si="1"/>
        <v>62474940.050000004</v>
      </c>
      <c r="R105" s="3">
        <v>0</v>
      </c>
      <c r="S105" s="3">
        <v>40490151.890000001</v>
      </c>
      <c r="T105" s="3"/>
      <c r="U105" s="3" t="s">
        <v>0</v>
      </c>
      <c r="V105" s="3"/>
      <c r="W105" s="3">
        <v>18952403.59</v>
      </c>
      <c r="X105" s="3" t="s">
        <v>0</v>
      </c>
      <c r="Y105" s="3">
        <v>3032384.57</v>
      </c>
      <c r="Z105" s="3">
        <v>0</v>
      </c>
      <c r="AA105" s="2" t="s">
        <v>0</v>
      </c>
      <c r="AB105" s="1">
        <v>0</v>
      </c>
      <c r="AC105" s="1"/>
      <c r="AD105" s="2" t="s">
        <v>0</v>
      </c>
      <c r="AE105" s="1"/>
    </row>
    <row r="106" spans="1:31" hidden="1" x14ac:dyDescent="0.25">
      <c r="A106" s="2" t="s">
        <v>414</v>
      </c>
      <c r="B106" s="51">
        <v>43930</v>
      </c>
      <c r="C106" s="2" t="s">
        <v>53</v>
      </c>
      <c r="D106" s="2" t="s">
        <v>52</v>
      </c>
      <c r="E106" s="2" t="s">
        <v>651</v>
      </c>
      <c r="F106" s="2" t="s">
        <v>1211</v>
      </c>
      <c r="G106" s="2" t="s">
        <v>4</v>
      </c>
      <c r="H106" s="2" t="s">
        <v>1210</v>
      </c>
      <c r="I106" s="1" t="s">
        <v>1</v>
      </c>
      <c r="J106" s="1" t="s">
        <v>1</v>
      </c>
      <c r="K106" s="1" t="s">
        <v>1</v>
      </c>
      <c r="L106" s="1" t="s">
        <v>1</v>
      </c>
      <c r="M106" s="1">
        <v>0</v>
      </c>
      <c r="N106" s="2" t="s">
        <v>1</v>
      </c>
      <c r="O106" s="2" t="s">
        <v>2</v>
      </c>
      <c r="P106" s="2" t="s">
        <v>1</v>
      </c>
      <c r="Q106" s="3">
        <f t="shared" si="1"/>
        <v>39606304.921049997</v>
      </c>
      <c r="R106" s="3">
        <v>0</v>
      </c>
      <c r="S106" s="3">
        <v>26878724.57720001</v>
      </c>
      <c r="T106" s="3">
        <v>0</v>
      </c>
      <c r="U106" s="3" t="s">
        <v>0</v>
      </c>
      <c r="V106" s="3">
        <v>0</v>
      </c>
      <c r="W106" s="3">
        <v>10721500.623349998</v>
      </c>
      <c r="X106" s="3" t="s">
        <v>0</v>
      </c>
      <c r="Y106" s="3">
        <v>1715440.0996999997</v>
      </c>
      <c r="Z106" s="3">
        <v>0</v>
      </c>
      <c r="AA106" s="2" t="s">
        <v>0</v>
      </c>
      <c r="AB106" s="1">
        <v>0</v>
      </c>
      <c r="AC106" s="1">
        <v>269110.76</v>
      </c>
      <c r="AD106" s="2" t="s">
        <v>699</v>
      </c>
      <c r="AE106" s="1">
        <v>21528.860799999999</v>
      </c>
    </row>
    <row r="107" spans="1:31" hidden="1" x14ac:dyDescent="0.25">
      <c r="A107" s="2" t="s">
        <v>411</v>
      </c>
      <c r="B107" s="51">
        <v>43930</v>
      </c>
      <c r="C107" s="2" t="s">
        <v>8</v>
      </c>
      <c r="D107" s="2" t="s">
        <v>48</v>
      </c>
      <c r="E107" s="2" t="s">
        <v>520</v>
      </c>
      <c r="F107" s="2" t="s">
        <v>1209</v>
      </c>
      <c r="G107" s="2" t="s">
        <v>4</v>
      </c>
      <c r="H107" s="2" t="s">
        <v>1208</v>
      </c>
      <c r="I107" s="1" t="s">
        <v>1</v>
      </c>
      <c r="J107" s="1" t="s">
        <v>1</v>
      </c>
      <c r="K107" s="1" t="s">
        <v>1</v>
      </c>
      <c r="L107" s="1" t="s">
        <v>1</v>
      </c>
      <c r="M107" s="1">
        <v>0</v>
      </c>
      <c r="N107" s="2" t="s">
        <v>1</v>
      </c>
      <c r="O107" s="2" t="s">
        <v>2</v>
      </c>
      <c r="P107" s="2" t="s">
        <v>1</v>
      </c>
      <c r="Q107" s="3">
        <f t="shared" si="1"/>
        <v>39534762.620000005</v>
      </c>
      <c r="R107" s="3">
        <v>0</v>
      </c>
      <c r="S107" s="3">
        <v>27210043.57</v>
      </c>
      <c r="T107" s="3"/>
      <c r="U107" s="3" t="s">
        <v>0</v>
      </c>
      <c r="V107" s="3"/>
      <c r="W107" s="3">
        <v>10624757.800000001</v>
      </c>
      <c r="X107" s="3" t="s">
        <v>0</v>
      </c>
      <c r="Y107" s="3">
        <v>1699961.25</v>
      </c>
      <c r="Z107" s="3">
        <v>0</v>
      </c>
      <c r="AA107" s="2" t="s">
        <v>0</v>
      </c>
      <c r="AB107" s="1">
        <v>0</v>
      </c>
      <c r="AC107" s="1"/>
      <c r="AD107" s="2" t="s">
        <v>0</v>
      </c>
      <c r="AE107" s="1"/>
    </row>
    <row r="108" spans="1:31" hidden="1" x14ac:dyDescent="0.25">
      <c r="A108" s="2" t="s">
        <v>408</v>
      </c>
      <c r="B108" s="51">
        <v>43930</v>
      </c>
      <c r="C108" s="2" t="s">
        <v>8</v>
      </c>
      <c r="D108" s="2" t="s">
        <v>44</v>
      </c>
      <c r="E108" s="2" t="s">
        <v>516</v>
      </c>
      <c r="F108" s="2" t="s">
        <v>1207</v>
      </c>
      <c r="G108" s="2" t="s">
        <v>4</v>
      </c>
      <c r="H108" s="2" t="s">
        <v>1206</v>
      </c>
      <c r="I108" s="1" t="s">
        <v>1</v>
      </c>
      <c r="J108" s="1" t="s">
        <v>1</v>
      </c>
      <c r="K108" s="1" t="s">
        <v>1</v>
      </c>
      <c r="L108" s="1" t="s">
        <v>1</v>
      </c>
      <c r="M108" s="1">
        <v>0</v>
      </c>
      <c r="N108" s="2" t="s">
        <v>1</v>
      </c>
      <c r="O108" s="2" t="s">
        <v>2</v>
      </c>
      <c r="P108" s="2" t="s">
        <v>1</v>
      </c>
      <c r="Q108" s="3">
        <f t="shared" si="1"/>
        <v>59767813.459999993</v>
      </c>
      <c r="R108" s="3">
        <v>0</v>
      </c>
      <c r="S108" s="3">
        <v>40890195.259999998</v>
      </c>
      <c r="T108" s="3"/>
      <c r="U108" s="3" t="s">
        <v>0</v>
      </c>
      <c r="V108" s="3"/>
      <c r="W108" s="3">
        <v>16273808.789999999</v>
      </c>
      <c r="X108" s="3" t="s">
        <v>0</v>
      </c>
      <c r="Y108" s="3">
        <v>2603809.41</v>
      </c>
      <c r="Z108" s="3">
        <v>0</v>
      </c>
      <c r="AA108" s="2" t="s">
        <v>0</v>
      </c>
      <c r="AB108" s="1">
        <v>0</v>
      </c>
      <c r="AC108" s="1"/>
      <c r="AD108" s="2" t="s">
        <v>0</v>
      </c>
      <c r="AE108" s="1"/>
    </row>
    <row r="109" spans="1:31" hidden="1" x14ac:dyDescent="0.25">
      <c r="A109" s="2" t="s">
        <v>406</v>
      </c>
      <c r="B109" s="51">
        <v>43930</v>
      </c>
      <c r="C109" s="2" t="s">
        <v>8</v>
      </c>
      <c r="D109" s="2" t="s">
        <v>40</v>
      </c>
      <c r="E109" s="2" t="s">
        <v>500</v>
      </c>
      <c r="F109" s="2" t="s">
        <v>647</v>
      </c>
      <c r="G109" s="2" t="s">
        <v>4</v>
      </c>
      <c r="H109" s="2" t="s">
        <v>1205</v>
      </c>
      <c r="I109" s="1" t="s">
        <v>1</v>
      </c>
      <c r="J109" s="1" t="s">
        <v>1</v>
      </c>
      <c r="K109" s="1" t="s">
        <v>1</v>
      </c>
      <c r="L109" s="1" t="s">
        <v>1</v>
      </c>
      <c r="M109" s="1">
        <v>0</v>
      </c>
      <c r="N109" s="2" t="s">
        <v>1</v>
      </c>
      <c r="O109" s="2" t="s">
        <v>2</v>
      </c>
      <c r="P109" s="2" t="s">
        <v>1</v>
      </c>
      <c r="Q109" s="3">
        <f t="shared" si="1"/>
        <v>75050498.010000005</v>
      </c>
      <c r="R109" s="3">
        <v>0</v>
      </c>
      <c r="S109" s="3">
        <v>49620767.950000003</v>
      </c>
      <c r="T109" s="3"/>
      <c r="U109" s="3" t="s">
        <v>0</v>
      </c>
      <c r="V109" s="3"/>
      <c r="W109" s="3">
        <v>21922181.09</v>
      </c>
      <c r="X109" s="3" t="s">
        <v>0</v>
      </c>
      <c r="Y109" s="3">
        <v>3507548.97</v>
      </c>
      <c r="Z109" s="3">
        <v>0</v>
      </c>
      <c r="AA109" s="2" t="s">
        <v>0</v>
      </c>
      <c r="AB109" s="1">
        <v>0</v>
      </c>
      <c r="AC109" s="1"/>
      <c r="AD109" s="2" t="s">
        <v>0</v>
      </c>
      <c r="AE109" s="1"/>
    </row>
    <row r="110" spans="1:31" hidden="1" x14ac:dyDescent="0.25">
      <c r="A110" s="2" t="s">
        <v>402</v>
      </c>
      <c r="B110" s="51">
        <v>43930</v>
      </c>
      <c r="C110" s="2" t="s">
        <v>8</v>
      </c>
      <c r="D110" s="2" t="s">
        <v>36</v>
      </c>
      <c r="E110" s="2" t="s">
        <v>497</v>
      </c>
      <c r="F110" s="2" t="s">
        <v>818</v>
      </c>
      <c r="G110" s="2" t="s">
        <v>4</v>
      </c>
      <c r="H110" s="2" t="s">
        <v>1204</v>
      </c>
      <c r="I110" s="1" t="s">
        <v>1</v>
      </c>
      <c r="J110" s="1" t="s">
        <v>1</v>
      </c>
      <c r="K110" s="1" t="s">
        <v>1</v>
      </c>
      <c r="L110" s="1" t="s">
        <v>1</v>
      </c>
      <c r="M110" s="1">
        <v>0</v>
      </c>
      <c r="N110" s="2" t="s">
        <v>1</v>
      </c>
      <c r="O110" s="2" t="s">
        <v>2</v>
      </c>
      <c r="P110" s="2" t="s">
        <v>1</v>
      </c>
      <c r="Q110" s="3">
        <f t="shared" si="1"/>
        <v>62246154.449999996</v>
      </c>
      <c r="R110" s="3">
        <v>0</v>
      </c>
      <c r="S110" s="3">
        <v>45986068.619999997</v>
      </c>
      <c r="T110" s="3"/>
      <c r="U110" s="3" t="s">
        <v>0</v>
      </c>
      <c r="V110" s="3"/>
      <c r="W110" s="3">
        <v>14017315.369999999</v>
      </c>
      <c r="X110" s="3" t="s">
        <v>0</v>
      </c>
      <c r="Y110" s="3">
        <v>2242770.46</v>
      </c>
      <c r="Z110" s="3">
        <v>0</v>
      </c>
      <c r="AA110" s="2" t="s">
        <v>0</v>
      </c>
      <c r="AB110" s="1">
        <v>0</v>
      </c>
      <c r="AC110" s="1"/>
      <c r="AD110" s="2" t="s">
        <v>0</v>
      </c>
      <c r="AE110" s="1"/>
    </row>
    <row r="111" spans="1:31" hidden="1" x14ac:dyDescent="0.25">
      <c r="A111" s="2" t="s">
        <v>399</v>
      </c>
      <c r="B111" s="51">
        <v>43930</v>
      </c>
      <c r="C111" s="2" t="s">
        <v>8</v>
      </c>
      <c r="D111" s="2" t="s">
        <v>32</v>
      </c>
      <c r="E111" s="2" t="s">
        <v>493</v>
      </c>
      <c r="F111" s="2" t="s">
        <v>1203</v>
      </c>
      <c r="G111" s="2" t="s">
        <v>4</v>
      </c>
      <c r="H111" s="2" t="s">
        <v>1202</v>
      </c>
      <c r="I111" s="1" t="s">
        <v>1</v>
      </c>
      <c r="J111" s="1" t="s">
        <v>1</v>
      </c>
      <c r="K111" s="1" t="s">
        <v>1</v>
      </c>
      <c r="L111" s="1" t="s">
        <v>1</v>
      </c>
      <c r="M111" s="1">
        <v>0</v>
      </c>
      <c r="N111" s="2" t="s">
        <v>1</v>
      </c>
      <c r="O111" s="2" t="s">
        <v>2</v>
      </c>
      <c r="P111" s="2" t="s">
        <v>1</v>
      </c>
      <c r="Q111" s="3">
        <f t="shared" si="1"/>
        <v>38149124.039999999</v>
      </c>
      <c r="R111" s="3">
        <v>0</v>
      </c>
      <c r="S111" s="3">
        <v>29969818.34</v>
      </c>
      <c r="T111" s="3"/>
      <c r="U111" s="3" t="s">
        <v>0</v>
      </c>
      <c r="V111" s="3"/>
      <c r="W111" s="3">
        <v>7051125.5999999996</v>
      </c>
      <c r="X111" s="3" t="s">
        <v>0</v>
      </c>
      <c r="Y111" s="3">
        <v>1128180.1000000001</v>
      </c>
      <c r="Z111" s="3">
        <v>0</v>
      </c>
      <c r="AA111" s="2" t="s">
        <v>0</v>
      </c>
      <c r="AB111" s="1">
        <v>0</v>
      </c>
      <c r="AC111" s="1"/>
      <c r="AD111" s="2" t="s">
        <v>0</v>
      </c>
      <c r="AE111" s="1"/>
    </row>
    <row r="112" spans="1:31" hidden="1" x14ac:dyDescent="0.25">
      <c r="A112" s="2" t="s">
        <v>396</v>
      </c>
      <c r="B112" s="51">
        <v>43930</v>
      </c>
      <c r="C112" s="2" t="s">
        <v>8</v>
      </c>
      <c r="D112" s="2" t="s">
        <v>26</v>
      </c>
      <c r="E112" s="2" t="s">
        <v>489</v>
      </c>
      <c r="F112" s="2" t="s">
        <v>1201</v>
      </c>
      <c r="G112" s="2" t="s">
        <v>4</v>
      </c>
      <c r="H112" s="2" t="s">
        <v>1200</v>
      </c>
      <c r="I112" s="1" t="s">
        <v>1</v>
      </c>
      <c r="J112" s="1" t="s">
        <v>1</v>
      </c>
      <c r="K112" s="1" t="s">
        <v>1</v>
      </c>
      <c r="L112" s="1" t="s">
        <v>1</v>
      </c>
      <c r="M112" s="1">
        <v>0</v>
      </c>
      <c r="N112" s="2" t="s">
        <v>1</v>
      </c>
      <c r="O112" s="2" t="s">
        <v>2</v>
      </c>
      <c r="P112" s="2" t="s">
        <v>1</v>
      </c>
      <c r="Q112" s="3">
        <f t="shared" si="1"/>
        <v>26706749.634999994</v>
      </c>
      <c r="R112" s="3">
        <v>0</v>
      </c>
      <c r="S112" s="3">
        <v>24328762.974999994</v>
      </c>
      <c r="T112" s="3">
        <v>0</v>
      </c>
      <c r="U112" s="3" t="s">
        <v>0</v>
      </c>
      <c r="V112" s="3">
        <v>0</v>
      </c>
      <c r="W112" s="3">
        <v>2049988.5</v>
      </c>
      <c r="X112" s="3" t="s">
        <v>0</v>
      </c>
      <c r="Y112" s="3">
        <v>327998.15999999997</v>
      </c>
      <c r="Z112" s="3">
        <v>0</v>
      </c>
      <c r="AA112" s="2" t="s">
        <v>0</v>
      </c>
      <c r="AB112" s="1">
        <v>0</v>
      </c>
      <c r="AC112" s="1">
        <v>0</v>
      </c>
      <c r="AD112" s="2" t="s">
        <v>0</v>
      </c>
      <c r="AE112" s="1">
        <v>0</v>
      </c>
    </row>
    <row r="113" spans="1:31" hidden="1" x14ac:dyDescent="0.25">
      <c r="A113" s="2" t="s">
        <v>393</v>
      </c>
      <c r="B113" s="51">
        <v>43930</v>
      </c>
      <c r="C113" s="2" t="s">
        <v>8</v>
      </c>
      <c r="D113" s="2" t="s">
        <v>16</v>
      </c>
      <c r="E113" s="2" t="s">
        <v>483</v>
      </c>
      <c r="F113" s="2" t="s">
        <v>1199</v>
      </c>
      <c r="G113" s="2" t="s">
        <v>4</v>
      </c>
      <c r="H113" s="2" t="s">
        <v>1198</v>
      </c>
      <c r="I113" s="1" t="s">
        <v>1</v>
      </c>
      <c r="J113" s="1" t="s">
        <v>1</v>
      </c>
      <c r="K113" s="1" t="s">
        <v>1</v>
      </c>
      <c r="L113" s="1" t="s">
        <v>1</v>
      </c>
      <c r="M113" s="1">
        <v>0</v>
      </c>
      <c r="N113" s="2" t="s">
        <v>1</v>
      </c>
      <c r="O113" s="2" t="s">
        <v>2</v>
      </c>
      <c r="P113" s="2" t="s">
        <v>1</v>
      </c>
      <c r="Q113" s="3">
        <f t="shared" si="1"/>
        <v>7251272.4700000007</v>
      </c>
      <c r="R113" s="3">
        <v>0</v>
      </c>
      <c r="S113" s="3">
        <v>2304768.59</v>
      </c>
      <c r="T113" s="3"/>
      <c r="U113" s="3" t="s">
        <v>0</v>
      </c>
      <c r="V113" s="3"/>
      <c r="W113" s="3">
        <v>4264227.4800000004</v>
      </c>
      <c r="X113" s="3" t="s">
        <v>0</v>
      </c>
      <c r="Y113" s="3">
        <v>682276.4</v>
      </c>
      <c r="Z113" s="3">
        <v>0</v>
      </c>
      <c r="AA113" s="2" t="s">
        <v>0</v>
      </c>
      <c r="AB113" s="1">
        <v>0</v>
      </c>
      <c r="AC113" s="1"/>
      <c r="AD113" s="2" t="s">
        <v>0</v>
      </c>
      <c r="AE113" s="1"/>
    </row>
    <row r="114" spans="1:31" hidden="1" x14ac:dyDescent="0.25">
      <c r="A114" s="2" t="s">
        <v>390</v>
      </c>
      <c r="B114" s="51">
        <v>43930</v>
      </c>
      <c r="C114" s="2" t="s">
        <v>8</v>
      </c>
      <c r="D114" s="2" t="s">
        <v>1048</v>
      </c>
      <c r="E114" s="2" t="s">
        <v>538</v>
      </c>
      <c r="F114" s="2" t="s">
        <v>1197</v>
      </c>
      <c r="G114" s="2" t="s">
        <v>4</v>
      </c>
      <c r="H114" s="2" t="s">
        <v>1196</v>
      </c>
      <c r="I114" s="1" t="s">
        <v>1</v>
      </c>
      <c r="J114" s="1" t="s">
        <v>1</v>
      </c>
      <c r="K114" s="1" t="s">
        <v>1</v>
      </c>
      <c r="L114" s="1" t="s">
        <v>1</v>
      </c>
      <c r="M114" s="1">
        <v>0</v>
      </c>
      <c r="N114" s="2" t="s">
        <v>1</v>
      </c>
      <c r="O114" s="2" t="s">
        <v>2</v>
      </c>
      <c r="P114" s="2" t="s">
        <v>1</v>
      </c>
      <c r="Q114" s="3">
        <f t="shared" si="1"/>
        <v>9588838.973600002</v>
      </c>
      <c r="R114" s="3">
        <v>0</v>
      </c>
      <c r="S114" s="3">
        <v>8701575.0300000012</v>
      </c>
      <c r="T114" s="3">
        <v>0</v>
      </c>
      <c r="U114" s="3" t="s">
        <v>0</v>
      </c>
      <c r="V114" s="3">
        <v>0</v>
      </c>
      <c r="W114" s="3">
        <v>764882.71</v>
      </c>
      <c r="X114" s="3" t="s">
        <v>0</v>
      </c>
      <c r="Y114" s="3">
        <v>122381.23359999999</v>
      </c>
      <c r="Z114" s="3">
        <v>0</v>
      </c>
      <c r="AA114" s="2" t="s">
        <v>0</v>
      </c>
      <c r="AB114" s="1">
        <v>0</v>
      </c>
      <c r="AC114" s="1">
        <v>0</v>
      </c>
      <c r="AD114" s="2" t="s">
        <v>0</v>
      </c>
      <c r="AE114" s="1">
        <v>0</v>
      </c>
    </row>
    <row r="115" spans="1:31" hidden="1" x14ac:dyDescent="0.25">
      <c r="A115" s="2" t="s">
        <v>387</v>
      </c>
      <c r="B115" s="51">
        <v>43930</v>
      </c>
      <c r="C115" s="2" t="s">
        <v>8</v>
      </c>
      <c r="D115" s="2" t="s">
        <v>11</v>
      </c>
      <c r="E115" s="2" t="s">
        <v>476</v>
      </c>
      <c r="F115" s="2" t="s">
        <v>1060</v>
      </c>
      <c r="G115" s="2" t="s">
        <v>4</v>
      </c>
      <c r="H115" s="2" t="s">
        <v>1195</v>
      </c>
      <c r="I115" s="1" t="s">
        <v>1</v>
      </c>
      <c r="J115" s="1" t="s">
        <v>1</v>
      </c>
      <c r="K115" s="1" t="s">
        <v>1</v>
      </c>
      <c r="L115" s="1" t="s">
        <v>1</v>
      </c>
      <c r="M115" s="1">
        <v>0</v>
      </c>
      <c r="N115" s="2" t="s">
        <v>1</v>
      </c>
      <c r="O115" s="2" t="s">
        <v>2</v>
      </c>
      <c r="P115" s="2" t="s">
        <v>1</v>
      </c>
      <c r="Q115" s="3">
        <f t="shared" si="1"/>
        <v>2803141.9899999998</v>
      </c>
      <c r="R115" s="3">
        <v>0</v>
      </c>
      <c r="S115" s="3">
        <v>390592.55</v>
      </c>
      <c r="T115" s="3"/>
      <c r="U115" s="3" t="s">
        <v>0</v>
      </c>
      <c r="V115" s="3"/>
      <c r="W115" s="3">
        <v>2079784</v>
      </c>
      <c r="X115" s="3" t="s">
        <v>0</v>
      </c>
      <c r="Y115" s="3">
        <v>332765.44</v>
      </c>
      <c r="Z115" s="3">
        <v>0</v>
      </c>
      <c r="AA115" s="2" t="s">
        <v>0</v>
      </c>
      <c r="AB115" s="1">
        <v>0</v>
      </c>
      <c r="AC115" s="1"/>
      <c r="AD115" s="2" t="s">
        <v>0</v>
      </c>
      <c r="AE115" s="1"/>
    </row>
    <row r="116" spans="1:31" hidden="1" x14ac:dyDescent="0.25">
      <c r="A116" s="2" t="s">
        <v>385</v>
      </c>
      <c r="B116" s="51">
        <v>43930</v>
      </c>
      <c r="C116" s="2" t="s">
        <v>8</v>
      </c>
      <c r="D116" s="2" t="s">
        <v>7</v>
      </c>
      <c r="E116" s="2" t="s">
        <v>471</v>
      </c>
      <c r="F116" s="2" t="s">
        <v>430</v>
      </c>
      <c r="G116" s="2" t="s">
        <v>4</v>
      </c>
      <c r="H116" s="2" t="s">
        <v>1194</v>
      </c>
      <c r="I116" s="1" t="s">
        <v>1</v>
      </c>
      <c r="J116" s="1" t="s">
        <v>1</v>
      </c>
      <c r="K116" s="1" t="s">
        <v>1</v>
      </c>
      <c r="L116" s="1" t="s">
        <v>1</v>
      </c>
      <c r="M116" s="1">
        <v>0</v>
      </c>
      <c r="N116" s="2" t="s">
        <v>1</v>
      </c>
      <c r="O116" s="2" t="s">
        <v>2</v>
      </c>
      <c r="P116" s="2" t="s">
        <v>1</v>
      </c>
      <c r="Q116" s="3">
        <f t="shared" si="1"/>
        <v>64226199.159999996</v>
      </c>
      <c r="R116" s="3">
        <v>0</v>
      </c>
      <c r="S116" s="3">
        <v>49557609.659999996</v>
      </c>
      <c r="T116" s="3"/>
      <c r="U116" s="3"/>
      <c r="V116" s="3"/>
      <c r="W116" s="3">
        <v>12645335.779999999</v>
      </c>
      <c r="X116" s="3"/>
      <c r="Y116" s="3">
        <v>2023253.72</v>
      </c>
      <c r="Z116" s="3">
        <v>0</v>
      </c>
      <c r="AA116" s="2" t="s">
        <v>0</v>
      </c>
      <c r="AB116" s="1">
        <v>0</v>
      </c>
      <c r="AC116" s="1"/>
      <c r="AD116" s="2" t="s">
        <v>0</v>
      </c>
      <c r="AE116" s="1"/>
    </row>
    <row r="117" spans="1:31" hidden="1" x14ac:dyDescent="0.25">
      <c r="A117" s="2" t="s">
        <v>381</v>
      </c>
      <c r="B117" s="51">
        <v>43931</v>
      </c>
      <c r="C117" s="2" t="s">
        <v>8</v>
      </c>
      <c r="D117" s="2" t="s">
        <v>107</v>
      </c>
      <c r="E117" s="2" t="s">
        <v>596</v>
      </c>
      <c r="F117" s="2" t="s">
        <v>1193</v>
      </c>
      <c r="G117" s="2" t="s">
        <v>4</v>
      </c>
      <c r="H117" s="2" t="s">
        <v>1192</v>
      </c>
      <c r="I117" s="1" t="s">
        <v>1</v>
      </c>
      <c r="J117" s="1" t="s">
        <v>1</v>
      </c>
      <c r="K117" s="1" t="s">
        <v>1</v>
      </c>
      <c r="L117" s="1" t="s">
        <v>1</v>
      </c>
      <c r="M117" s="1">
        <v>0</v>
      </c>
      <c r="N117" s="2" t="s">
        <v>1</v>
      </c>
      <c r="O117" s="2" t="s">
        <v>2</v>
      </c>
      <c r="P117" s="2" t="s">
        <v>1</v>
      </c>
      <c r="Q117" s="3">
        <f t="shared" si="1"/>
        <v>36498322.410000004</v>
      </c>
      <c r="R117" s="3">
        <v>0</v>
      </c>
      <c r="S117" s="3">
        <v>27299187.890000001</v>
      </c>
      <c r="T117" s="3"/>
      <c r="U117" s="3" t="s">
        <v>0</v>
      </c>
      <c r="V117" s="3"/>
      <c r="W117" s="3">
        <v>7930288.3799999999</v>
      </c>
      <c r="X117" s="3" t="s">
        <v>0</v>
      </c>
      <c r="Y117" s="3">
        <v>1268846.1399999999</v>
      </c>
      <c r="Z117" s="3">
        <v>0</v>
      </c>
      <c r="AA117" s="2" t="s">
        <v>0</v>
      </c>
      <c r="AB117" s="1">
        <v>0</v>
      </c>
      <c r="AC117" s="1"/>
      <c r="AD117" s="2" t="s">
        <v>0</v>
      </c>
      <c r="AE117" s="1"/>
    </row>
    <row r="118" spans="1:31" hidden="1" x14ac:dyDescent="0.25">
      <c r="A118" s="2" t="s">
        <v>378</v>
      </c>
      <c r="B118" s="51">
        <v>43931</v>
      </c>
      <c r="C118" s="2" t="s">
        <v>53</v>
      </c>
      <c r="D118" s="2" t="s">
        <v>107</v>
      </c>
      <c r="E118" s="2" t="s">
        <v>572</v>
      </c>
      <c r="F118" s="2" t="s">
        <v>984</v>
      </c>
      <c r="G118" s="2" t="s">
        <v>4</v>
      </c>
      <c r="H118" s="2" t="s">
        <v>1191</v>
      </c>
      <c r="I118" s="1" t="s">
        <v>1</v>
      </c>
      <c r="J118" s="1" t="s">
        <v>1</v>
      </c>
      <c r="K118" s="1" t="s">
        <v>1</v>
      </c>
      <c r="L118" s="1" t="s">
        <v>1</v>
      </c>
      <c r="M118" s="1">
        <v>0</v>
      </c>
      <c r="N118" s="2" t="s">
        <v>1</v>
      </c>
      <c r="O118" s="2" t="s">
        <v>2</v>
      </c>
      <c r="P118" s="2" t="s">
        <v>1</v>
      </c>
      <c r="Q118" s="3">
        <f t="shared" si="1"/>
        <v>58233111.531600013</v>
      </c>
      <c r="R118" s="3">
        <v>0</v>
      </c>
      <c r="S118" s="3">
        <v>38828858.752400011</v>
      </c>
      <c r="T118" s="3">
        <v>0</v>
      </c>
      <c r="U118" s="3" t="s">
        <v>0</v>
      </c>
      <c r="V118" s="3">
        <v>0</v>
      </c>
      <c r="W118" s="3">
        <v>16727804.120000001</v>
      </c>
      <c r="X118" s="3" t="s">
        <v>13</v>
      </c>
      <c r="Y118" s="3">
        <v>2676448.6592000001</v>
      </c>
      <c r="Z118" s="3">
        <v>0</v>
      </c>
      <c r="AA118" s="2" t="s">
        <v>0</v>
      </c>
      <c r="AB118" s="1">
        <v>0</v>
      </c>
      <c r="AC118" s="1">
        <v>0</v>
      </c>
      <c r="AD118" s="2" t="s">
        <v>0</v>
      </c>
      <c r="AE118" s="1">
        <v>0</v>
      </c>
    </row>
    <row r="119" spans="1:31" hidden="1" x14ac:dyDescent="0.25">
      <c r="A119" s="2" t="s">
        <v>376</v>
      </c>
      <c r="B119" s="51">
        <v>43931</v>
      </c>
      <c r="C119" s="2" t="s">
        <v>8</v>
      </c>
      <c r="D119" s="2" t="s">
        <v>88</v>
      </c>
      <c r="E119" s="2" t="s">
        <v>569</v>
      </c>
      <c r="F119" s="2" t="s">
        <v>220</v>
      </c>
      <c r="G119" s="2" t="s">
        <v>4</v>
      </c>
      <c r="H119" s="2" t="s">
        <v>1190</v>
      </c>
      <c r="I119" s="1" t="s">
        <v>1</v>
      </c>
      <c r="J119" s="1" t="s">
        <v>1</v>
      </c>
      <c r="K119" s="1" t="s">
        <v>1</v>
      </c>
      <c r="L119" s="1" t="s">
        <v>1</v>
      </c>
      <c r="M119" s="1">
        <v>0</v>
      </c>
      <c r="N119" s="2" t="s">
        <v>1</v>
      </c>
      <c r="O119" s="2" t="s">
        <v>2</v>
      </c>
      <c r="P119" s="2" t="s">
        <v>1</v>
      </c>
      <c r="Q119" s="3">
        <f t="shared" si="1"/>
        <v>44567450.110000007</v>
      </c>
      <c r="R119" s="3">
        <v>0</v>
      </c>
      <c r="S119" s="3">
        <v>31783106.260000002</v>
      </c>
      <c r="T119" s="3"/>
      <c r="U119" s="3" t="s">
        <v>0</v>
      </c>
      <c r="V119" s="3"/>
      <c r="W119" s="3">
        <v>11020986.08</v>
      </c>
      <c r="X119" s="3" t="s">
        <v>0</v>
      </c>
      <c r="Y119" s="3">
        <v>1763357.77</v>
      </c>
      <c r="Z119" s="3">
        <v>0</v>
      </c>
      <c r="AA119" s="2" t="s">
        <v>0</v>
      </c>
      <c r="AB119" s="1">
        <v>0</v>
      </c>
      <c r="AC119" s="1"/>
      <c r="AD119" s="2" t="s">
        <v>0</v>
      </c>
      <c r="AE119" s="1"/>
    </row>
    <row r="120" spans="1:31" hidden="1" x14ac:dyDescent="0.25">
      <c r="A120" s="2" t="s">
        <v>373</v>
      </c>
      <c r="B120" s="51">
        <v>43931</v>
      </c>
      <c r="C120" s="2" t="s">
        <v>8</v>
      </c>
      <c r="D120" s="2" t="s">
        <v>88</v>
      </c>
      <c r="E120" s="2" t="s">
        <v>563</v>
      </c>
      <c r="F120" s="2" t="s">
        <v>1030</v>
      </c>
      <c r="G120" s="2" t="s">
        <v>4</v>
      </c>
      <c r="H120" s="2" t="s">
        <v>1189</v>
      </c>
      <c r="I120" s="1" t="s">
        <v>1</v>
      </c>
      <c r="J120" s="1" t="s">
        <v>1</v>
      </c>
      <c r="K120" s="1" t="s">
        <v>1</v>
      </c>
      <c r="L120" s="1" t="s">
        <v>1</v>
      </c>
      <c r="M120" s="1">
        <v>0</v>
      </c>
      <c r="N120" s="2" t="s">
        <v>1</v>
      </c>
      <c r="O120" s="2" t="s">
        <v>2</v>
      </c>
      <c r="P120" s="2" t="s">
        <v>1</v>
      </c>
      <c r="Q120" s="3">
        <f t="shared" si="1"/>
        <v>4691703.13</v>
      </c>
      <c r="R120" s="3">
        <v>0</v>
      </c>
      <c r="S120" s="3">
        <v>4691703.13</v>
      </c>
      <c r="T120" s="3"/>
      <c r="U120" s="3" t="s">
        <v>0</v>
      </c>
      <c r="V120" s="3"/>
      <c r="W120" s="3"/>
      <c r="X120" s="3" t="s">
        <v>0</v>
      </c>
      <c r="Y120" s="3"/>
      <c r="Z120" s="3">
        <v>0</v>
      </c>
      <c r="AA120" s="2" t="s">
        <v>0</v>
      </c>
      <c r="AB120" s="1">
        <v>0</v>
      </c>
      <c r="AC120" s="1"/>
      <c r="AD120" s="2" t="s">
        <v>0</v>
      </c>
      <c r="AE120" s="1"/>
    </row>
    <row r="121" spans="1:31" hidden="1" x14ac:dyDescent="0.25">
      <c r="A121" s="2" t="s">
        <v>371</v>
      </c>
      <c r="B121" s="51">
        <v>43931</v>
      </c>
      <c r="C121" s="2" t="s">
        <v>71</v>
      </c>
      <c r="D121" s="2" t="s">
        <v>88</v>
      </c>
      <c r="E121" s="2" t="s">
        <v>566</v>
      </c>
      <c r="F121" s="2" t="s">
        <v>925</v>
      </c>
      <c r="G121" s="2" t="s">
        <v>4</v>
      </c>
      <c r="H121" s="2" t="s">
        <v>1188</v>
      </c>
      <c r="I121" s="1" t="s">
        <v>1</v>
      </c>
      <c r="J121" s="1" t="s">
        <v>1</v>
      </c>
      <c r="K121" s="1" t="s">
        <v>1</v>
      </c>
      <c r="L121" s="1" t="s">
        <v>1</v>
      </c>
      <c r="M121" s="1">
        <v>0</v>
      </c>
      <c r="N121" s="2" t="s">
        <v>1</v>
      </c>
      <c r="O121" s="2" t="s">
        <v>2</v>
      </c>
      <c r="P121" s="2" t="s">
        <v>1</v>
      </c>
      <c r="Q121" s="3">
        <f t="shared" si="1"/>
        <v>2617328.1720000003</v>
      </c>
      <c r="R121" s="3">
        <v>0</v>
      </c>
      <c r="S121" s="3">
        <v>2111021</v>
      </c>
      <c r="T121" s="3">
        <v>0</v>
      </c>
      <c r="U121" s="3" t="s">
        <v>0</v>
      </c>
      <c r="V121" s="3">
        <v>0</v>
      </c>
      <c r="W121" s="3">
        <v>436471.7</v>
      </c>
      <c r="X121" s="3" t="s">
        <v>0</v>
      </c>
      <c r="Y121" s="3">
        <v>69835.472000000009</v>
      </c>
      <c r="Z121" s="3">
        <v>0</v>
      </c>
      <c r="AA121" s="2" t="s">
        <v>0</v>
      </c>
      <c r="AB121" s="1">
        <v>0</v>
      </c>
      <c r="AC121" s="1">
        <v>0</v>
      </c>
      <c r="AD121" s="2" t="s">
        <v>0</v>
      </c>
      <c r="AE121" s="1">
        <v>0</v>
      </c>
    </row>
    <row r="122" spans="1:31" hidden="1" x14ac:dyDescent="0.25">
      <c r="A122" s="2" t="s">
        <v>365</v>
      </c>
      <c r="B122" s="51">
        <v>43931</v>
      </c>
      <c r="C122" s="2" t="s">
        <v>71</v>
      </c>
      <c r="D122" s="2" t="s">
        <v>88</v>
      </c>
      <c r="E122" s="2" t="s">
        <v>566</v>
      </c>
      <c r="F122" s="2" t="s">
        <v>925</v>
      </c>
      <c r="G122" s="2" t="s">
        <v>4</v>
      </c>
      <c r="H122" s="2" t="s">
        <v>1187</v>
      </c>
      <c r="I122" s="1" t="s">
        <v>1</v>
      </c>
      <c r="J122" s="1" t="s">
        <v>1</v>
      </c>
      <c r="K122" s="1" t="s">
        <v>1</v>
      </c>
      <c r="L122" s="1" t="s">
        <v>1</v>
      </c>
      <c r="M122" s="1">
        <v>0</v>
      </c>
      <c r="N122" s="2" t="s">
        <v>1</v>
      </c>
      <c r="O122" s="2" t="s">
        <v>1186</v>
      </c>
      <c r="P122" s="2" t="s">
        <v>1185</v>
      </c>
      <c r="Q122" s="3">
        <f t="shared" si="1"/>
        <v>163408.285</v>
      </c>
      <c r="R122" s="3">
        <v>0</v>
      </c>
      <c r="S122" s="3">
        <v>163408.285</v>
      </c>
      <c r="T122" s="3">
        <v>0</v>
      </c>
      <c r="U122" s="3" t="s">
        <v>0</v>
      </c>
      <c r="V122" s="3">
        <v>0</v>
      </c>
      <c r="W122" s="3">
        <v>0</v>
      </c>
      <c r="X122" s="3" t="s">
        <v>0</v>
      </c>
      <c r="Y122" s="3">
        <v>0</v>
      </c>
      <c r="Z122" s="3">
        <v>0</v>
      </c>
      <c r="AA122" s="2" t="s">
        <v>0</v>
      </c>
      <c r="AB122" s="1">
        <v>0</v>
      </c>
      <c r="AC122" s="1">
        <v>0</v>
      </c>
      <c r="AD122" s="2" t="s">
        <v>0</v>
      </c>
      <c r="AE122" s="1">
        <v>0</v>
      </c>
    </row>
    <row r="123" spans="1:31" hidden="1" x14ac:dyDescent="0.25">
      <c r="A123" s="2" t="s">
        <v>363</v>
      </c>
      <c r="B123" s="51">
        <v>43931</v>
      </c>
      <c r="C123" s="2" t="s">
        <v>71</v>
      </c>
      <c r="D123" s="2" t="s">
        <v>88</v>
      </c>
      <c r="E123" s="2" t="s">
        <v>566</v>
      </c>
      <c r="F123" s="2" t="s">
        <v>925</v>
      </c>
      <c r="G123" s="2" t="s">
        <v>4</v>
      </c>
      <c r="H123" s="2" t="s">
        <v>1184</v>
      </c>
      <c r="I123" s="1" t="s">
        <v>1</v>
      </c>
      <c r="J123" s="1" t="s">
        <v>1</v>
      </c>
      <c r="K123" s="1" t="s">
        <v>1</v>
      </c>
      <c r="L123" s="1" t="s">
        <v>1</v>
      </c>
      <c r="M123" s="1">
        <v>0</v>
      </c>
      <c r="N123" s="2" t="s">
        <v>1</v>
      </c>
      <c r="O123" s="2" t="s">
        <v>2</v>
      </c>
      <c r="P123" s="2" t="s">
        <v>1</v>
      </c>
      <c r="Q123" s="3">
        <f t="shared" si="1"/>
        <v>26717376.910599995</v>
      </c>
      <c r="R123" s="3">
        <v>0</v>
      </c>
      <c r="S123" s="3">
        <v>24999423.684999995</v>
      </c>
      <c r="T123" s="3">
        <v>0</v>
      </c>
      <c r="U123" s="3" t="s">
        <v>0</v>
      </c>
      <c r="V123" s="3">
        <v>0</v>
      </c>
      <c r="W123" s="3">
        <v>1480994.1600000001</v>
      </c>
      <c r="X123" s="3" t="s">
        <v>0</v>
      </c>
      <c r="Y123" s="3">
        <v>236959.0656</v>
      </c>
      <c r="Z123" s="3">
        <v>0</v>
      </c>
      <c r="AA123" s="2" t="s">
        <v>0</v>
      </c>
      <c r="AB123" s="1">
        <v>0</v>
      </c>
      <c r="AC123" s="1">
        <v>0</v>
      </c>
      <c r="AD123" s="2" t="s">
        <v>0</v>
      </c>
      <c r="AE123" s="1">
        <v>0</v>
      </c>
    </row>
    <row r="124" spans="1:31" hidden="1" x14ac:dyDescent="0.25">
      <c r="A124" s="2" t="s">
        <v>361</v>
      </c>
      <c r="B124" s="51">
        <v>43931</v>
      </c>
      <c r="C124" s="2" t="s">
        <v>8</v>
      </c>
      <c r="D124" s="2" t="s">
        <v>78</v>
      </c>
      <c r="E124" s="2" t="s">
        <v>555</v>
      </c>
      <c r="F124" s="2" t="s">
        <v>878</v>
      </c>
      <c r="G124" s="2" t="s">
        <v>4</v>
      </c>
      <c r="H124" s="2" t="s">
        <v>1183</v>
      </c>
      <c r="I124" s="1" t="s">
        <v>1</v>
      </c>
      <c r="J124" s="1" t="s">
        <v>1</v>
      </c>
      <c r="K124" s="1" t="s">
        <v>1</v>
      </c>
      <c r="L124" s="1" t="s">
        <v>1</v>
      </c>
      <c r="M124" s="1">
        <v>0</v>
      </c>
      <c r="N124" s="2" t="s">
        <v>1</v>
      </c>
      <c r="O124" s="2" t="s">
        <v>2</v>
      </c>
      <c r="P124" s="2" t="s">
        <v>1</v>
      </c>
      <c r="Q124" s="3">
        <f t="shared" si="1"/>
        <v>42106560.160000004</v>
      </c>
      <c r="R124" s="3">
        <v>0</v>
      </c>
      <c r="S124" s="3">
        <v>32425318.07</v>
      </c>
      <c r="T124" s="3"/>
      <c r="U124" s="3" t="s">
        <v>0</v>
      </c>
      <c r="V124" s="3"/>
      <c r="W124" s="3">
        <v>8345898.3499999996</v>
      </c>
      <c r="X124" s="3" t="s">
        <v>0</v>
      </c>
      <c r="Y124" s="3">
        <v>1335343.74</v>
      </c>
      <c r="Z124" s="3">
        <v>0</v>
      </c>
      <c r="AA124" s="2" t="s">
        <v>0</v>
      </c>
      <c r="AB124" s="1">
        <v>0</v>
      </c>
      <c r="AC124" s="1"/>
      <c r="AD124" s="2" t="s">
        <v>0</v>
      </c>
      <c r="AE124" s="1"/>
    </row>
    <row r="125" spans="1:31" hidden="1" x14ac:dyDescent="0.25">
      <c r="A125" s="2" t="s">
        <v>358</v>
      </c>
      <c r="B125" s="51">
        <v>43931</v>
      </c>
      <c r="C125" s="2" t="s">
        <v>71</v>
      </c>
      <c r="D125" s="2" t="s">
        <v>78</v>
      </c>
      <c r="E125" s="2" t="s">
        <v>551</v>
      </c>
      <c r="F125" s="2" t="s">
        <v>1182</v>
      </c>
      <c r="G125" s="2" t="s">
        <v>4</v>
      </c>
      <c r="H125" s="2" t="s">
        <v>1181</v>
      </c>
      <c r="I125" s="1" t="s">
        <v>1</v>
      </c>
      <c r="J125" s="1" t="s">
        <v>1</v>
      </c>
      <c r="K125" s="1" t="s">
        <v>1</v>
      </c>
      <c r="L125" s="1" t="s">
        <v>1</v>
      </c>
      <c r="M125" s="1">
        <v>0</v>
      </c>
      <c r="N125" s="2" t="s">
        <v>1</v>
      </c>
      <c r="O125" s="2" t="s">
        <v>2</v>
      </c>
      <c r="P125" s="2" t="s">
        <v>1</v>
      </c>
      <c r="Q125" s="3">
        <f t="shared" si="1"/>
        <v>20539173.888799999</v>
      </c>
      <c r="R125" s="3">
        <v>0</v>
      </c>
      <c r="S125" s="3">
        <v>19689770.059999999</v>
      </c>
      <c r="T125" s="3">
        <v>0</v>
      </c>
      <c r="U125" s="3" t="s">
        <v>0</v>
      </c>
      <c r="V125" s="3">
        <v>0</v>
      </c>
      <c r="W125" s="3">
        <v>732244.68</v>
      </c>
      <c r="X125" s="3" t="s">
        <v>13</v>
      </c>
      <c r="Y125" s="3">
        <v>117159.1488</v>
      </c>
      <c r="Z125" s="3">
        <v>0</v>
      </c>
      <c r="AA125" s="2" t="s">
        <v>0</v>
      </c>
      <c r="AB125" s="1">
        <v>0</v>
      </c>
      <c r="AC125" s="1">
        <v>0</v>
      </c>
      <c r="AD125" s="2" t="s">
        <v>0</v>
      </c>
      <c r="AE125" s="1">
        <v>0</v>
      </c>
    </row>
    <row r="126" spans="1:31" hidden="1" x14ac:dyDescent="0.25">
      <c r="A126" s="2" t="s">
        <v>355</v>
      </c>
      <c r="B126" s="51">
        <v>43931</v>
      </c>
      <c r="C126" s="2" t="s">
        <v>53</v>
      </c>
      <c r="D126" s="2" t="s">
        <v>78</v>
      </c>
      <c r="E126" s="2" t="s">
        <v>6</v>
      </c>
      <c r="F126" s="2" t="s">
        <v>1180</v>
      </c>
      <c r="G126" s="2" t="s">
        <v>4</v>
      </c>
      <c r="H126" s="2" t="s">
        <v>1179</v>
      </c>
      <c r="I126" s="1" t="s">
        <v>1</v>
      </c>
      <c r="J126" s="1" t="s">
        <v>1</v>
      </c>
      <c r="K126" s="1" t="s">
        <v>1</v>
      </c>
      <c r="L126" s="1" t="s">
        <v>1</v>
      </c>
      <c r="M126" s="1">
        <v>0</v>
      </c>
      <c r="N126" s="2" t="s">
        <v>1</v>
      </c>
      <c r="O126" s="2" t="s">
        <v>2</v>
      </c>
      <c r="P126" s="2" t="s">
        <v>1</v>
      </c>
      <c r="Q126" s="3">
        <f t="shared" si="1"/>
        <v>68472703.766294777</v>
      </c>
      <c r="R126" s="3">
        <v>0</v>
      </c>
      <c r="S126" s="3">
        <v>39690522.996395729</v>
      </c>
      <c r="T126" s="3">
        <v>0</v>
      </c>
      <c r="U126" s="3" t="s">
        <v>0</v>
      </c>
      <c r="V126" s="3">
        <v>0</v>
      </c>
      <c r="W126" s="3">
        <v>24812224.801699601</v>
      </c>
      <c r="X126" s="3" t="s">
        <v>0</v>
      </c>
      <c r="Y126" s="3">
        <v>3969955.9681994501</v>
      </c>
      <c r="Z126" s="3">
        <v>0</v>
      </c>
      <c r="AA126" s="2" t="s">
        <v>0</v>
      </c>
      <c r="AB126" s="1">
        <v>0</v>
      </c>
      <c r="AC126" s="1">
        <v>0</v>
      </c>
      <c r="AD126" s="2" t="s">
        <v>0</v>
      </c>
      <c r="AE126" s="1">
        <v>0</v>
      </c>
    </row>
    <row r="127" spans="1:31" hidden="1" x14ac:dyDescent="0.25">
      <c r="A127" s="2" t="s">
        <v>353</v>
      </c>
      <c r="B127" s="51">
        <v>43931</v>
      </c>
      <c r="C127" s="2" t="s">
        <v>8</v>
      </c>
      <c r="D127" s="2" t="s">
        <v>67</v>
      </c>
      <c r="E127" s="2" t="s">
        <v>542</v>
      </c>
      <c r="F127" s="2" t="s">
        <v>1178</v>
      </c>
      <c r="G127" s="2" t="s">
        <v>4</v>
      </c>
      <c r="H127" s="2" t="s">
        <v>1177</v>
      </c>
      <c r="I127" s="1" t="s">
        <v>1</v>
      </c>
      <c r="J127" s="1" t="s">
        <v>1</v>
      </c>
      <c r="K127" s="1" t="s">
        <v>1</v>
      </c>
      <c r="L127" s="1" t="s">
        <v>1</v>
      </c>
      <c r="M127" s="1">
        <v>0</v>
      </c>
      <c r="N127" s="2" t="s">
        <v>1</v>
      </c>
      <c r="O127" s="2" t="s">
        <v>2</v>
      </c>
      <c r="P127" s="2" t="s">
        <v>1</v>
      </c>
      <c r="Q127" s="3">
        <f t="shared" si="1"/>
        <v>44161050.270000003</v>
      </c>
      <c r="R127" s="3">
        <v>0</v>
      </c>
      <c r="S127" s="3">
        <v>30500354.84</v>
      </c>
      <c r="T127" s="3"/>
      <c r="U127" s="3" t="s">
        <v>0</v>
      </c>
      <c r="V127" s="3"/>
      <c r="W127" s="3">
        <v>11776461.58</v>
      </c>
      <c r="X127" s="3" t="s">
        <v>0</v>
      </c>
      <c r="Y127" s="3">
        <v>1884233.85</v>
      </c>
      <c r="Z127" s="3">
        <v>0</v>
      </c>
      <c r="AA127" s="2" t="s">
        <v>0</v>
      </c>
      <c r="AB127" s="1">
        <v>0</v>
      </c>
      <c r="AC127" s="1"/>
      <c r="AD127" s="2" t="s">
        <v>0</v>
      </c>
      <c r="AE127" s="1"/>
    </row>
    <row r="128" spans="1:31" hidden="1" x14ac:dyDescent="0.25">
      <c r="A128" s="2" t="s">
        <v>351</v>
      </c>
      <c r="B128" s="51">
        <v>43931</v>
      </c>
      <c r="C128" s="2" t="s">
        <v>53</v>
      </c>
      <c r="D128" s="2" t="s">
        <v>67</v>
      </c>
      <c r="E128" s="2" t="s">
        <v>66</v>
      </c>
      <c r="F128" s="2" t="s">
        <v>974</v>
      </c>
      <c r="G128" s="2" t="s">
        <v>4</v>
      </c>
      <c r="H128" s="2" t="s">
        <v>1176</v>
      </c>
      <c r="I128" s="1" t="s">
        <v>1</v>
      </c>
      <c r="J128" s="1" t="s">
        <v>1</v>
      </c>
      <c r="K128" s="1" t="s">
        <v>1</v>
      </c>
      <c r="L128" s="1" t="s">
        <v>1</v>
      </c>
      <c r="M128" s="1">
        <v>0</v>
      </c>
      <c r="N128" s="2" t="s">
        <v>1</v>
      </c>
      <c r="O128" s="2" t="s">
        <v>2</v>
      </c>
      <c r="P128" s="2" t="s">
        <v>1</v>
      </c>
      <c r="Q128" s="3">
        <f t="shared" si="1"/>
        <v>39787817.703949995</v>
      </c>
      <c r="R128" s="3">
        <v>0</v>
      </c>
      <c r="S128" s="3">
        <v>22023540.905000001</v>
      </c>
      <c r="T128" s="3">
        <v>0</v>
      </c>
      <c r="U128" s="3" t="s">
        <v>0</v>
      </c>
      <c r="V128" s="3">
        <v>0</v>
      </c>
      <c r="W128" s="3">
        <v>15063480.32595</v>
      </c>
      <c r="X128" s="3" t="s">
        <v>0</v>
      </c>
      <c r="Y128" s="3">
        <v>2410156.8522000001</v>
      </c>
      <c r="Z128" s="3">
        <v>0</v>
      </c>
      <c r="AA128" s="2" t="s">
        <v>0</v>
      </c>
      <c r="AB128" s="1">
        <v>0</v>
      </c>
      <c r="AC128" s="1">
        <v>269110.76</v>
      </c>
      <c r="AD128" s="2" t="s">
        <v>699</v>
      </c>
      <c r="AE128" s="1">
        <v>21528.860799999999</v>
      </c>
    </row>
    <row r="129" spans="1:31" hidden="1" x14ac:dyDescent="0.25">
      <c r="A129" s="2" t="s">
        <v>348</v>
      </c>
      <c r="B129" s="51">
        <v>43931</v>
      </c>
      <c r="C129" s="2" t="s">
        <v>8</v>
      </c>
      <c r="D129" s="2" t="s">
        <v>52</v>
      </c>
      <c r="E129" s="2" t="s">
        <v>530</v>
      </c>
      <c r="F129" s="2" t="s">
        <v>1175</v>
      </c>
      <c r="G129" s="2" t="s">
        <v>4</v>
      </c>
      <c r="H129" s="2" t="s">
        <v>1174</v>
      </c>
      <c r="I129" s="1" t="s">
        <v>1</v>
      </c>
      <c r="J129" s="1" t="s">
        <v>1</v>
      </c>
      <c r="K129" s="1" t="s">
        <v>1</v>
      </c>
      <c r="L129" s="1" t="s">
        <v>1</v>
      </c>
      <c r="M129" s="1">
        <v>0</v>
      </c>
      <c r="N129" s="2" t="s">
        <v>1</v>
      </c>
      <c r="O129" s="2" t="s">
        <v>2</v>
      </c>
      <c r="P129" s="2" t="s">
        <v>1</v>
      </c>
      <c r="Q129" s="3">
        <f t="shared" si="1"/>
        <v>71080250.599999994</v>
      </c>
      <c r="R129" s="3">
        <v>0</v>
      </c>
      <c r="S129" s="3">
        <v>58008514.369999997</v>
      </c>
      <c r="T129" s="3"/>
      <c r="U129" s="3" t="s">
        <v>0</v>
      </c>
      <c r="V129" s="3"/>
      <c r="W129" s="3">
        <v>11018186.73</v>
      </c>
      <c r="X129" s="3" t="s">
        <v>0</v>
      </c>
      <c r="Y129" s="3">
        <v>1762909.88</v>
      </c>
      <c r="Z129" s="3">
        <v>0</v>
      </c>
      <c r="AA129" s="2" t="s">
        <v>0</v>
      </c>
      <c r="AB129" s="1">
        <v>0</v>
      </c>
      <c r="AC129" s="1">
        <v>269110.76</v>
      </c>
      <c r="AD129" s="2" t="s">
        <v>0</v>
      </c>
      <c r="AE129" s="1">
        <v>21528.86</v>
      </c>
    </row>
    <row r="130" spans="1:31" hidden="1" x14ac:dyDescent="0.25">
      <c r="A130" s="2" t="s">
        <v>345</v>
      </c>
      <c r="B130" s="51">
        <v>43931</v>
      </c>
      <c r="C130" s="2" t="s">
        <v>53</v>
      </c>
      <c r="D130" s="2" t="s">
        <v>52</v>
      </c>
      <c r="E130" s="2" t="s">
        <v>651</v>
      </c>
      <c r="F130" s="2" t="s">
        <v>1169</v>
      </c>
      <c r="G130" s="2" t="s">
        <v>4</v>
      </c>
      <c r="H130" s="2" t="s">
        <v>1173</v>
      </c>
      <c r="I130" s="1" t="s">
        <v>1</v>
      </c>
      <c r="J130" s="1" t="s">
        <v>1</v>
      </c>
      <c r="K130" s="1" t="s">
        <v>1</v>
      </c>
      <c r="L130" s="1" t="s">
        <v>1</v>
      </c>
      <c r="M130" s="1">
        <v>0</v>
      </c>
      <c r="N130" s="2" t="s">
        <v>1</v>
      </c>
      <c r="O130" s="2" t="s">
        <v>2</v>
      </c>
      <c r="P130" s="2" t="s">
        <v>1</v>
      </c>
      <c r="Q130" s="3">
        <f t="shared" si="1"/>
        <v>17610947.555000003</v>
      </c>
      <c r="R130" s="3">
        <v>0</v>
      </c>
      <c r="S130" s="3">
        <v>12389278.326600002</v>
      </c>
      <c r="T130" s="3">
        <v>0</v>
      </c>
      <c r="U130" s="3" t="s">
        <v>0</v>
      </c>
      <c r="V130" s="3">
        <v>0</v>
      </c>
      <c r="W130" s="3">
        <v>4501438.99</v>
      </c>
      <c r="X130" s="3" t="s">
        <v>13</v>
      </c>
      <c r="Y130" s="3">
        <v>720230.23840000003</v>
      </c>
      <c r="Z130" s="3">
        <v>0</v>
      </c>
      <c r="AA130" s="2" t="s">
        <v>0</v>
      </c>
      <c r="AB130" s="1">
        <v>0</v>
      </c>
      <c r="AC130" s="1">
        <v>0</v>
      </c>
      <c r="AD130" s="2" t="s">
        <v>0</v>
      </c>
      <c r="AE130" s="1">
        <v>0</v>
      </c>
    </row>
    <row r="131" spans="1:31" hidden="1" x14ac:dyDescent="0.25">
      <c r="A131" s="2" t="s">
        <v>343</v>
      </c>
      <c r="B131" s="51">
        <v>43931</v>
      </c>
      <c r="C131" s="2" t="s">
        <v>53</v>
      </c>
      <c r="D131" s="2" t="s">
        <v>52</v>
      </c>
      <c r="E131" s="2" t="s">
        <v>651</v>
      </c>
      <c r="F131" s="2" t="s">
        <v>1169</v>
      </c>
      <c r="G131" s="2" t="s">
        <v>4</v>
      </c>
      <c r="H131" s="2" t="s">
        <v>1172</v>
      </c>
      <c r="I131" s="1" t="s">
        <v>1</v>
      </c>
      <c r="J131" s="1" t="s">
        <v>1</v>
      </c>
      <c r="K131" s="1" t="s">
        <v>1</v>
      </c>
      <c r="L131" s="1" t="s">
        <v>1</v>
      </c>
      <c r="M131" s="1">
        <v>0</v>
      </c>
      <c r="N131" s="2" t="s">
        <v>1</v>
      </c>
      <c r="O131" s="2" t="s">
        <v>1171</v>
      </c>
      <c r="P131" s="2" t="s">
        <v>1170</v>
      </c>
      <c r="Q131" s="3">
        <f t="shared" ref="Q131:Q194" si="2">SUM(R131:AE131)</f>
        <v>55341</v>
      </c>
      <c r="R131" s="3">
        <v>0</v>
      </c>
      <c r="S131" s="3">
        <v>55341</v>
      </c>
      <c r="T131" s="3">
        <v>0</v>
      </c>
      <c r="U131" s="3" t="s">
        <v>0</v>
      </c>
      <c r="V131" s="3">
        <v>0</v>
      </c>
      <c r="W131" s="3">
        <v>0</v>
      </c>
      <c r="X131" s="3" t="s">
        <v>0</v>
      </c>
      <c r="Y131" s="3">
        <v>0</v>
      </c>
      <c r="Z131" s="3">
        <v>0</v>
      </c>
      <c r="AA131" s="2" t="s">
        <v>0</v>
      </c>
      <c r="AB131" s="1">
        <v>0</v>
      </c>
      <c r="AC131" s="1">
        <v>0</v>
      </c>
      <c r="AD131" s="2" t="s">
        <v>0</v>
      </c>
      <c r="AE131" s="1">
        <v>0</v>
      </c>
    </row>
    <row r="132" spans="1:31" hidden="1" x14ac:dyDescent="0.25">
      <c r="A132" s="2" t="s">
        <v>340</v>
      </c>
      <c r="B132" s="51">
        <v>43931</v>
      </c>
      <c r="C132" s="2" t="s">
        <v>53</v>
      </c>
      <c r="D132" s="2" t="s">
        <v>52</v>
      </c>
      <c r="E132" s="2" t="s">
        <v>651</v>
      </c>
      <c r="F132" s="2" t="s">
        <v>1169</v>
      </c>
      <c r="G132" s="2" t="s">
        <v>4</v>
      </c>
      <c r="H132" s="2" t="s">
        <v>1168</v>
      </c>
      <c r="I132" s="1" t="s">
        <v>1</v>
      </c>
      <c r="J132" s="1" t="s">
        <v>1</v>
      </c>
      <c r="K132" s="1" t="s">
        <v>1</v>
      </c>
      <c r="L132" s="1" t="s">
        <v>1</v>
      </c>
      <c r="M132" s="1">
        <v>0</v>
      </c>
      <c r="N132" s="2" t="s">
        <v>1</v>
      </c>
      <c r="O132" s="2" t="s">
        <v>2</v>
      </c>
      <c r="P132" s="2" t="s">
        <v>1</v>
      </c>
      <c r="Q132" s="3">
        <f t="shared" si="2"/>
        <v>37047264.181500003</v>
      </c>
      <c r="R132" s="3">
        <v>0</v>
      </c>
      <c r="S132" s="3">
        <v>25647745.735000003</v>
      </c>
      <c r="T132" s="3">
        <v>0</v>
      </c>
      <c r="U132" s="3" t="s">
        <v>0</v>
      </c>
      <c r="V132" s="3">
        <v>0</v>
      </c>
      <c r="W132" s="3">
        <v>9827171.0745999999</v>
      </c>
      <c r="X132" s="3" t="s">
        <v>13</v>
      </c>
      <c r="Y132" s="3">
        <v>1572347.3719000004</v>
      </c>
      <c r="Z132" s="3">
        <v>0</v>
      </c>
      <c r="AA132" s="2" t="s">
        <v>0</v>
      </c>
      <c r="AB132" s="1">
        <v>0</v>
      </c>
      <c r="AC132" s="1">
        <v>0</v>
      </c>
      <c r="AD132" s="2" t="s">
        <v>0</v>
      </c>
      <c r="AE132" s="1">
        <v>0</v>
      </c>
    </row>
    <row r="133" spans="1:31" hidden="1" x14ac:dyDescent="0.25">
      <c r="A133" s="2" t="s">
        <v>337</v>
      </c>
      <c r="B133" s="51">
        <v>43931</v>
      </c>
      <c r="C133" s="2" t="s">
        <v>8</v>
      </c>
      <c r="D133" s="2" t="s">
        <v>48</v>
      </c>
      <c r="E133" s="2" t="s">
        <v>520</v>
      </c>
      <c r="F133" s="2" t="s">
        <v>1167</v>
      </c>
      <c r="G133" s="2" t="s">
        <v>4</v>
      </c>
      <c r="H133" s="2" t="s">
        <v>1166</v>
      </c>
      <c r="I133" s="1" t="s">
        <v>1</v>
      </c>
      <c r="J133" s="1" t="s">
        <v>1</v>
      </c>
      <c r="K133" s="1" t="s">
        <v>1</v>
      </c>
      <c r="L133" s="1" t="s">
        <v>1</v>
      </c>
      <c r="M133" s="1">
        <v>0</v>
      </c>
      <c r="N133" s="2" t="s">
        <v>1</v>
      </c>
      <c r="O133" s="2" t="s">
        <v>2</v>
      </c>
      <c r="P133" s="2" t="s">
        <v>1</v>
      </c>
      <c r="Q133" s="3">
        <f t="shared" si="2"/>
        <v>68272749.049999997</v>
      </c>
      <c r="R133" s="3">
        <v>0</v>
      </c>
      <c r="S133" s="3">
        <v>48476726.829999998</v>
      </c>
      <c r="T133" s="3"/>
      <c r="U133" s="3" t="s">
        <v>0</v>
      </c>
      <c r="V133" s="3"/>
      <c r="W133" s="3">
        <v>17065536.399999999</v>
      </c>
      <c r="X133" s="3" t="s">
        <v>0</v>
      </c>
      <c r="Y133" s="3">
        <v>2730485.82</v>
      </c>
      <c r="Z133" s="3">
        <v>0</v>
      </c>
      <c r="AA133" s="2" t="s">
        <v>0</v>
      </c>
      <c r="AB133" s="1">
        <v>0</v>
      </c>
      <c r="AC133" s="1"/>
      <c r="AD133" s="2" t="s">
        <v>0</v>
      </c>
      <c r="AE133" s="1"/>
    </row>
    <row r="134" spans="1:31" hidden="1" x14ac:dyDescent="0.25">
      <c r="A134" s="2" t="s">
        <v>335</v>
      </c>
      <c r="B134" s="51">
        <v>43931</v>
      </c>
      <c r="C134" s="2" t="s">
        <v>8</v>
      </c>
      <c r="D134" s="2" t="s">
        <v>44</v>
      </c>
      <c r="E134" s="2" t="s">
        <v>516</v>
      </c>
      <c r="F134" s="2" t="s">
        <v>1165</v>
      </c>
      <c r="G134" s="2" t="s">
        <v>4</v>
      </c>
      <c r="H134" s="2" t="s">
        <v>1164</v>
      </c>
      <c r="I134" s="1" t="s">
        <v>1</v>
      </c>
      <c r="J134" s="1" t="s">
        <v>1</v>
      </c>
      <c r="K134" s="1" t="s">
        <v>1</v>
      </c>
      <c r="L134" s="1" t="s">
        <v>1</v>
      </c>
      <c r="M134" s="1">
        <v>0</v>
      </c>
      <c r="N134" s="2" t="s">
        <v>1</v>
      </c>
      <c r="O134" s="2" t="s">
        <v>2</v>
      </c>
      <c r="P134" s="2" t="s">
        <v>1</v>
      </c>
      <c r="Q134" s="3">
        <f t="shared" si="2"/>
        <v>28015384.479999997</v>
      </c>
      <c r="R134" s="3">
        <v>0</v>
      </c>
      <c r="S134" s="3">
        <v>22259789.449999999</v>
      </c>
      <c r="T134" s="3"/>
      <c r="U134" s="3" t="s">
        <v>0</v>
      </c>
      <c r="V134" s="3"/>
      <c r="W134" s="3">
        <v>4961719.8499999996</v>
      </c>
      <c r="X134" s="3" t="s">
        <v>0</v>
      </c>
      <c r="Y134" s="3">
        <v>793875.18</v>
      </c>
      <c r="Z134" s="3">
        <v>0</v>
      </c>
      <c r="AA134" s="2" t="s">
        <v>0</v>
      </c>
      <c r="AB134" s="1">
        <v>0</v>
      </c>
      <c r="AC134" s="1"/>
      <c r="AD134" s="2" t="s">
        <v>0</v>
      </c>
      <c r="AE134" s="1"/>
    </row>
    <row r="135" spans="1:31" hidden="1" x14ac:dyDescent="0.25">
      <c r="A135" s="2" t="s">
        <v>329</v>
      </c>
      <c r="B135" s="51">
        <v>43931</v>
      </c>
      <c r="C135" s="2" t="s">
        <v>8</v>
      </c>
      <c r="D135" s="2" t="s">
        <v>40</v>
      </c>
      <c r="E135" s="2" t="s">
        <v>500</v>
      </c>
      <c r="F135" s="2" t="s">
        <v>519</v>
      </c>
      <c r="G135" s="2" t="s">
        <v>4</v>
      </c>
      <c r="H135" s="2" t="s">
        <v>1163</v>
      </c>
      <c r="I135" s="1" t="s">
        <v>1</v>
      </c>
      <c r="J135" s="1" t="s">
        <v>1</v>
      </c>
      <c r="K135" s="1" t="s">
        <v>1</v>
      </c>
      <c r="L135" s="1" t="s">
        <v>1</v>
      </c>
      <c r="M135" s="1">
        <v>0</v>
      </c>
      <c r="N135" s="2" t="s">
        <v>1</v>
      </c>
      <c r="O135" s="2" t="s">
        <v>2</v>
      </c>
      <c r="P135" s="2" t="s">
        <v>1</v>
      </c>
      <c r="Q135" s="3">
        <f t="shared" si="2"/>
        <v>26712189.770000003</v>
      </c>
      <c r="R135" s="3">
        <v>0</v>
      </c>
      <c r="S135" s="3">
        <v>17414299.690000001</v>
      </c>
      <c r="T135" s="3"/>
      <c r="U135" s="3" t="s">
        <v>0</v>
      </c>
      <c r="V135" s="3"/>
      <c r="W135" s="3">
        <v>7764871.0899999999</v>
      </c>
      <c r="X135" s="3" t="s">
        <v>0</v>
      </c>
      <c r="Y135" s="3">
        <v>1242379.3700000001</v>
      </c>
      <c r="Z135" s="3">
        <v>0</v>
      </c>
      <c r="AA135" s="2" t="s">
        <v>0</v>
      </c>
      <c r="AB135" s="1">
        <v>0</v>
      </c>
      <c r="AC135" s="1">
        <v>269110.76</v>
      </c>
      <c r="AD135" s="2" t="s">
        <v>0</v>
      </c>
      <c r="AE135" s="1">
        <v>21528.86</v>
      </c>
    </row>
    <row r="136" spans="1:31" hidden="1" x14ac:dyDescent="0.25">
      <c r="A136" s="2" t="s">
        <v>326</v>
      </c>
      <c r="B136" s="51">
        <v>43931</v>
      </c>
      <c r="C136" s="2" t="s">
        <v>8</v>
      </c>
      <c r="D136" s="2" t="s">
        <v>36</v>
      </c>
      <c r="E136" s="2" t="s">
        <v>497</v>
      </c>
      <c r="F136" s="2" t="s">
        <v>774</v>
      </c>
      <c r="G136" s="2" t="s">
        <v>4</v>
      </c>
      <c r="H136" s="2" t="s">
        <v>1162</v>
      </c>
      <c r="I136" s="1" t="s">
        <v>1</v>
      </c>
      <c r="J136" s="1" t="s">
        <v>1</v>
      </c>
      <c r="K136" s="1" t="s">
        <v>1</v>
      </c>
      <c r="L136" s="1" t="s">
        <v>1</v>
      </c>
      <c r="M136" s="1">
        <v>0</v>
      </c>
      <c r="N136" s="2" t="s">
        <v>1</v>
      </c>
      <c r="O136" s="2" t="s">
        <v>2</v>
      </c>
      <c r="P136" s="2" t="s">
        <v>1</v>
      </c>
      <c r="Q136" s="3">
        <f t="shared" si="2"/>
        <v>21733775.939999998</v>
      </c>
      <c r="R136" s="3">
        <v>0</v>
      </c>
      <c r="S136" s="3">
        <v>15382432.26</v>
      </c>
      <c r="T136" s="3"/>
      <c r="U136" s="3" t="s">
        <v>0</v>
      </c>
      <c r="V136" s="3"/>
      <c r="W136" s="3">
        <v>5475296.2800000003</v>
      </c>
      <c r="X136" s="3" t="s">
        <v>0</v>
      </c>
      <c r="Y136" s="3">
        <v>876047.4</v>
      </c>
      <c r="Z136" s="3">
        <v>0</v>
      </c>
      <c r="AA136" s="2" t="s">
        <v>0</v>
      </c>
      <c r="AB136" s="1">
        <v>0</v>
      </c>
      <c r="AC136" s="1"/>
      <c r="AD136" s="2" t="s">
        <v>0</v>
      </c>
      <c r="AE136" s="1"/>
    </row>
    <row r="137" spans="1:31" hidden="1" x14ac:dyDescent="0.25">
      <c r="A137" s="2" t="s">
        <v>323</v>
      </c>
      <c r="B137" s="51">
        <v>43931</v>
      </c>
      <c r="C137" s="2" t="s">
        <v>8</v>
      </c>
      <c r="D137" s="2" t="s">
        <v>32</v>
      </c>
      <c r="E137" s="2" t="s">
        <v>493</v>
      </c>
      <c r="F137" s="2" t="s">
        <v>1161</v>
      </c>
      <c r="G137" s="2" t="s">
        <v>4</v>
      </c>
      <c r="H137" s="2" t="s">
        <v>1160</v>
      </c>
      <c r="I137" s="1" t="s">
        <v>1</v>
      </c>
      <c r="J137" s="1" t="s">
        <v>1</v>
      </c>
      <c r="K137" s="1" t="s">
        <v>1</v>
      </c>
      <c r="L137" s="1" t="s">
        <v>1</v>
      </c>
      <c r="M137" s="1">
        <v>0</v>
      </c>
      <c r="N137" s="2" t="s">
        <v>1</v>
      </c>
      <c r="O137" s="2" t="s">
        <v>2</v>
      </c>
      <c r="P137" s="2" t="s">
        <v>1</v>
      </c>
      <c r="Q137" s="3">
        <f t="shared" si="2"/>
        <v>19315820.09</v>
      </c>
      <c r="R137" s="3">
        <v>0</v>
      </c>
      <c r="S137" s="3">
        <v>13986365.869999999</v>
      </c>
      <c r="T137" s="3"/>
      <c r="U137" s="3" t="s">
        <v>0</v>
      </c>
      <c r="V137" s="3"/>
      <c r="W137" s="3">
        <v>4594357.09</v>
      </c>
      <c r="X137" s="3" t="s">
        <v>0</v>
      </c>
      <c r="Y137" s="3">
        <v>735097.13</v>
      </c>
      <c r="Z137" s="3">
        <v>0</v>
      </c>
      <c r="AA137" s="2" t="s">
        <v>0</v>
      </c>
      <c r="AB137" s="1">
        <v>0</v>
      </c>
      <c r="AC137" s="1"/>
      <c r="AD137" s="2" t="s">
        <v>0</v>
      </c>
      <c r="AE137" s="1"/>
    </row>
    <row r="138" spans="1:31" hidden="1" x14ac:dyDescent="0.25">
      <c r="A138" s="2" t="s">
        <v>321</v>
      </c>
      <c r="B138" s="51">
        <v>43931</v>
      </c>
      <c r="C138" s="2" t="s">
        <v>8</v>
      </c>
      <c r="D138" s="2" t="s">
        <v>26</v>
      </c>
      <c r="E138" s="2" t="s">
        <v>489</v>
      </c>
      <c r="F138" s="2" t="s">
        <v>1159</v>
      </c>
      <c r="G138" s="2" t="s">
        <v>4</v>
      </c>
      <c r="H138" s="2" t="s">
        <v>1158</v>
      </c>
      <c r="I138" s="1" t="s">
        <v>1</v>
      </c>
      <c r="J138" s="1" t="s">
        <v>1</v>
      </c>
      <c r="K138" s="1" t="s">
        <v>1</v>
      </c>
      <c r="L138" s="1" t="s">
        <v>1</v>
      </c>
      <c r="M138" s="1">
        <v>0</v>
      </c>
      <c r="N138" s="2" t="s">
        <v>1</v>
      </c>
      <c r="O138" s="2" t="s">
        <v>2</v>
      </c>
      <c r="P138" s="2" t="s">
        <v>1</v>
      </c>
      <c r="Q138" s="3">
        <f t="shared" si="2"/>
        <v>26137030.6182</v>
      </c>
      <c r="R138" s="3">
        <v>0</v>
      </c>
      <c r="S138" s="3">
        <v>24744445.607000001</v>
      </c>
      <c r="T138" s="3">
        <v>0</v>
      </c>
      <c r="U138" s="3" t="s">
        <v>0</v>
      </c>
      <c r="V138" s="3">
        <v>0</v>
      </c>
      <c r="W138" s="3">
        <v>1200504.3200000001</v>
      </c>
      <c r="X138" s="3" t="s">
        <v>0</v>
      </c>
      <c r="Y138" s="3">
        <v>192080.6912</v>
      </c>
      <c r="Z138" s="3">
        <v>0</v>
      </c>
      <c r="AA138" s="2" t="s">
        <v>0</v>
      </c>
      <c r="AB138" s="1">
        <v>0</v>
      </c>
      <c r="AC138" s="1">
        <v>0</v>
      </c>
      <c r="AD138" s="2" t="s">
        <v>0</v>
      </c>
      <c r="AE138" s="1">
        <v>0</v>
      </c>
    </row>
    <row r="139" spans="1:31" hidden="1" x14ac:dyDescent="0.25">
      <c r="A139" s="2" t="s">
        <v>318</v>
      </c>
      <c r="B139" s="51">
        <v>43931</v>
      </c>
      <c r="C139" s="2" t="s">
        <v>8</v>
      </c>
      <c r="D139" s="2" t="s">
        <v>16</v>
      </c>
      <c r="E139" s="2" t="s">
        <v>483</v>
      </c>
      <c r="F139" s="2" t="s">
        <v>1157</v>
      </c>
      <c r="G139" s="2" t="s">
        <v>4</v>
      </c>
      <c r="H139" s="2" t="s">
        <v>1156</v>
      </c>
      <c r="I139" s="1" t="s">
        <v>1</v>
      </c>
      <c r="J139" s="1" t="s">
        <v>1</v>
      </c>
      <c r="K139" s="1" t="s">
        <v>1</v>
      </c>
      <c r="L139" s="1" t="s">
        <v>1</v>
      </c>
      <c r="M139" s="1">
        <v>0</v>
      </c>
      <c r="N139" s="2" t="s">
        <v>1</v>
      </c>
      <c r="O139" s="2" t="s">
        <v>2</v>
      </c>
      <c r="P139" s="2" t="s">
        <v>1</v>
      </c>
      <c r="Q139" s="3">
        <f t="shared" si="2"/>
        <v>22342194.370000001</v>
      </c>
      <c r="R139" s="3">
        <v>0</v>
      </c>
      <c r="S139" s="3">
        <v>9132465.1199999992</v>
      </c>
      <c r="T139" s="3"/>
      <c r="U139" s="3" t="s">
        <v>0</v>
      </c>
      <c r="V139" s="3"/>
      <c r="W139" s="3">
        <v>11387697.630000001</v>
      </c>
      <c r="X139" s="3" t="s">
        <v>0</v>
      </c>
      <c r="Y139" s="3">
        <v>1822031.62</v>
      </c>
      <c r="Z139" s="3">
        <v>0</v>
      </c>
      <c r="AA139" s="2" t="s">
        <v>0</v>
      </c>
      <c r="AB139" s="1">
        <v>0</v>
      </c>
      <c r="AC139" s="1"/>
      <c r="AD139" s="2" t="s">
        <v>0</v>
      </c>
      <c r="AE139" s="1"/>
    </row>
    <row r="140" spans="1:31" hidden="1" x14ac:dyDescent="0.25">
      <c r="A140" s="2" t="s">
        <v>316</v>
      </c>
      <c r="B140" s="51">
        <v>43931</v>
      </c>
      <c r="C140" s="2" t="s">
        <v>8</v>
      </c>
      <c r="D140" s="2" t="s">
        <v>1048</v>
      </c>
      <c r="E140" s="2" t="s">
        <v>538</v>
      </c>
      <c r="F140" s="2" t="s">
        <v>1155</v>
      </c>
      <c r="G140" s="2" t="s">
        <v>4</v>
      </c>
      <c r="H140" s="2" t="s">
        <v>1154</v>
      </c>
      <c r="I140" s="1" t="s">
        <v>1</v>
      </c>
      <c r="J140" s="1" t="s">
        <v>1</v>
      </c>
      <c r="K140" s="1" t="s">
        <v>1</v>
      </c>
      <c r="L140" s="1" t="s">
        <v>1</v>
      </c>
      <c r="M140" s="1">
        <v>0</v>
      </c>
      <c r="N140" s="2" t="s">
        <v>1</v>
      </c>
      <c r="O140" s="2" t="s">
        <v>2</v>
      </c>
      <c r="P140" s="2" t="s">
        <v>1</v>
      </c>
      <c r="Q140" s="3">
        <f t="shared" si="2"/>
        <v>11205253.579600001</v>
      </c>
      <c r="R140" s="3">
        <v>0</v>
      </c>
      <c r="S140" s="3">
        <v>10566863.17</v>
      </c>
      <c r="T140" s="3">
        <v>0</v>
      </c>
      <c r="U140" s="3" t="s">
        <v>0</v>
      </c>
      <c r="V140" s="3">
        <v>0</v>
      </c>
      <c r="W140" s="3">
        <v>550336.55999999994</v>
      </c>
      <c r="X140" s="3" t="s">
        <v>0</v>
      </c>
      <c r="Y140" s="3">
        <v>88053.849600000001</v>
      </c>
      <c r="Z140" s="3">
        <v>0</v>
      </c>
      <c r="AA140" s="2" t="s">
        <v>0</v>
      </c>
      <c r="AB140" s="1">
        <v>0</v>
      </c>
      <c r="AC140" s="1">
        <v>0</v>
      </c>
      <c r="AD140" s="2" t="s">
        <v>0</v>
      </c>
      <c r="AE140" s="1">
        <v>0</v>
      </c>
    </row>
    <row r="141" spans="1:31" hidden="1" x14ac:dyDescent="0.25">
      <c r="A141" s="2" t="s">
        <v>312</v>
      </c>
      <c r="B141" s="51">
        <v>43931</v>
      </c>
      <c r="C141" s="2" t="s">
        <v>8</v>
      </c>
      <c r="D141" s="2" t="s">
        <v>11</v>
      </c>
      <c r="E141" s="2" t="s">
        <v>476</v>
      </c>
      <c r="F141" s="2" t="s">
        <v>1023</v>
      </c>
      <c r="G141" s="2" t="s">
        <v>4</v>
      </c>
      <c r="H141" s="2" t="s">
        <v>1153</v>
      </c>
      <c r="I141" s="1" t="s">
        <v>1</v>
      </c>
      <c r="J141" s="1" t="s">
        <v>1</v>
      </c>
      <c r="K141" s="1" t="s">
        <v>1</v>
      </c>
      <c r="L141" s="1" t="s">
        <v>1</v>
      </c>
      <c r="M141" s="1">
        <v>0</v>
      </c>
      <c r="N141" s="2" t="s">
        <v>1</v>
      </c>
      <c r="O141" s="2" t="s">
        <v>2</v>
      </c>
      <c r="P141" s="2" t="s">
        <v>1</v>
      </c>
      <c r="Q141" s="3">
        <f t="shared" si="2"/>
        <v>724950</v>
      </c>
      <c r="R141" s="3">
        <v>0</v>
      </c>
      <c r="S141" s="3">
        <v>624900</v>
      </c>
      <c r="T141" s="3"/>
      <c r="U141" s="3" t="s">
        <v>0</v>
      </c>
      <c r="V141" s="3"/>
      <c r="W141" s="3">
        <v>86250</v>
      </c>
      <c r="X141" s="3" t="s">
        <v>0</v>
      </c>
      <c r="Y141" s="3">
        <v>13800</v>
      </c>
      <c r="Z141" s="3">
        <v>0</v>
      </c>
      <c r="AA141" s="2" t="s">
        <v>0</v>
      </c>
      <c r="AB141" s="1">
        <v>0</v>
      </c>
      <c r="AC141" s="1"/>
      <c r="AD141" s="2" t="s">
        <v>0</v>
      </c>
      <c r="AE141" s="1"/>
    </row>
    <row r="142" spans="1:31" hidden="1" x14ac:dyDescent="0.25">
      <c r="A142" s="2" t="s">
        <v>309</v>
      </c>
      <c r="B142" s="51">
        <v>43931</v>
      </c>
      <c r="C142" s="2" t="s">
        <v>8</v>
      </c>
      <c r="D142" s="2" t="s">
        <v>7</v>
      </c>
      <c r="E142" s="2" t="s">
        <v>471</v>
      </c>
      <c r="F142" s="2" t="s">
        <v>325</v>
      </c>
      <c r="G142" s="2" t="s">
        <v>4</v>
      </c>
      <c r="H142" s="2" t="s">
        <v>1152</v>
      </c>
      <c r="I142" s="1" t="s">
        <v>1</v>
      </c>
      <c r="J142" s="1" t="s">
        <v>1</v>
      </c>
      <c r="K142" s="1" t="s">
        <v>1</v>
      </c>
      <c r="L142" s="1" t="s">
        <v>1</v>
      </c>
      <c r="M142" s="1">
        <v>0</v>
      </c>
      <c r="N142" s="2" t="s">
        <v>1</v>
      </c>
      <c r="O142" s="2" t="s">
        <v>2</v>
      </c>
      <c r="P142" s="2" t="s">
        <v>1</v>
      </c>
      <c r="Q142" s="3">
        <f t="shared" si="2"/>
        <v>33949460.869999997</v>
      </c>
      <c r="R142" s="3">
        <v>0</v>
      </c>
      <c r="S142" s="3">
        <v>26810512.25</v>
      </c>
      <c r="T142" s="3"/>
      <c r="U142" s="3"/>
      <c r="V142" s="3"/>
      <c r="W142" s="3">
        <v>6154266.0499999998</v>
      </c>
      <c r="X142" s="3"/>
      <c r="Y142" s="3">
        <v>984682.57</v>
      </c>
      <c r="Z142" s="3">
        <v>0</v>
      </c>
      <c r="AA142" s="2" t="s">
        <v>0</v>
      </c>
      <c r="AB142" s="1">
        <v>0</v>
      </c>
      <c r="AC142" s="1"/>
      <c r="AD142" s="2" t="s">
        <v>0</v>
      </c>
      <c r="AE142" s="1"/>
    </row>
    <row r="143" spans="1:31" hidden="1" x14ac:dyDescent="0.25">
      <c r="A143" s="2" t="s">
        <v>306</v>
      </c>
      <c r="B143" s="51">
        <v>43932</v>
      </c>
      <c r="C143" s="2" t="s">
        <v>8</v>
      </c>
      <c r="D143" s="2" t="s">
        <v>107</v>
      </c>
      <c r="E143" s="2" t="s">
        <v>596</v>
      </c>
      <c r="F143" s="2" t="s">
        <v>1151</v>
      </c>
      <c r="G143" s="2" t="s">
        <v>4</v>
      </c>
      <c r="H143" s="2" t="s">
        <v>1150</v>
      </c>
      <c r="I143" s="1" t="s">
        <v>1</v>
      </c>
      <c r="J143" s="1" t="s">
        <v>1</v>
      </c>
      <c r="K143" s="1" t="s">
        <v>1</v>
      </c>
      <c r="L143" s="1" t="s">
        <v>1</v>
      </c>
      <c r="M143" s="1">
        <v>0</v>
      </c>
      <c r="N143" s="2" t="s">
        <v>1</v>
      </c>
      <c r="O143" s="2" t="s">
        <v>2</v>
      </c>
      <c r="P143" s="2" t="s">
        <v>1</v>
      </c>
      <c r="Q143" s="3">
        <f t="shared" si="2"/>
        <v>60365853.979999997</v>
      </c>
      <c r="R143" s="3">
        <v>0</v>
      </c>
      <c r="S143" s="3">
        <v>46079049</v>
      </c>
      <c r="T143" s="3"/>
      <c r="U143" s="3" t="s">
        <v>0</v>
      </c>
      <c r="V143" s="3"/>
      <c r="W143" s="3">
        <v>12316211.189999999</v>
      </c>
      <c r="X143" s="3" t="s">
        <v>0</v>
      </c>
      <c r="Y143" s="3">
        <v>1970593.79</v>
      </c>
      <c r="Z143" s="3">
        <v>0</v>
      </c>
      <c r="AA143" s="2" t="s">
        <v>0</v>
      </c>
      <c r="AB143" s="1">
        <v>0</v>
      </c>
      <c r="AC143" s="1"/>
      <c r="AD143" s="2" t="s">
        <v>0</v>
      </c>
      <c r="AE143" s="1"/>
    </row>
    <row r="144" spans="1:31" hidden="1" x14ac:dyDescent="0.25">
      <c r="A144" s="2" t="s">
        <v>303</v>
      </c>
      <c r="B144" s="51">
        <v>43932</v>
      </c>
      <c r="C144" s="2" t="s">
        <v>53</v>
      </c>
      <c r="D144" s="2" t="s">
        <v>107</v>
      </c>
      <c r="E144" s="2" t="s">
        <v>572</v>
      </c>
      <c r="F144" s="2" t="s">
        <v>776</v>
      </c>
      <c r="G144" s="2" t="s">
        <v>4</v>
      </c>
      <c r="H144" s="2" t="s">
        <v>1149</v>
      </c>
      <c r="I144" s="1" t="s">
        <v>1</v>
      </c>
      <c r="J144" s="1" t="s">
        <v>1</v>
      </c>
      <c r="K144" s="1" t="s">
        <v>1</v>
      </c>
      <c r="L144" s="1" t="s">
        <v>1</v>
      </c>
      <c r="M144" s="1">
        <v>0</v>
      </c>
      <c r="N144" s="2" t="s">
        <v>1</v>
      </c>
      <c r="O144" s="2" t="s">
        <v>2</v>
      </c>
      <c r="P144" s="2" t="s">
        <v>1</v>
      </c>
      <c r="Q144" s="3">
        <f t="shared" si="2"/>
        <v>48330125.27745001</v>
      </c>
      <c r="R144" s="3">
        <v>0</v>
      </c>
      <c r="S144" s="3">
        <v>35104205.465000004</v>
      </c>
      <c r="T144" s="3">
        <v>0</v>
      </c>
      <c r="U144" s="3" t="s">
        <v>0</v>
      </c>
      <c r="V144" s="3">
        <v>0</v>
      </c>
      <c r="W144" s="3">
        <v>11401655.010750001</v>
      </c>
      <c r="X144" s="3" t="s">
        <v>13</v>
      </c>
      <c r="Y144" s="3">
        <v>1824264.8017</v>
      </c>
      <c r="Z144" s="3">
        <v>0</v>
      </c>
      <c r="AA144" s="2" t="s">
        <v>0</v>
      </c>
      <c r="AB144" s="1">
        <v>0</v>
      </c>
      <c r="AC144" s="1">
        <v>0</v>
      </c>
      <c r="AD144" s="2" t="s">
        <v>0</v>
      </c>
      <c r="AE144" s="1">
        <v>0</v>
      </c>
    </row>
    <row r="145" spans="1:31" hidden="1" x14ac:dyDescent="0.25">
      <c r="A145" s="2" t="s">
        <v>300</v>
      </c>
      <c r="B145" s="51">
        <v>43932</v>
      </c>
      <c r="C145" s="2" t="s">
        <v>53</v>
      </c>
      <c r="D145" s="2" t="s">
        <v>107</v>
      </c>
      <c r="E145" s="2" t="s">
        <v>572</v>
      </c>
      <c r="F145" s="2" t="s">
        <v>776</v>
      </c>
      <c r="G145" s="2" t="s">
        <v>4</v>
      </c>
      <c r="H145" s="2" t="s">
        <v>1148</v>
      </c>
      <c r="I145" s="1" t="s">
        <v>1</v>
      </c>
      <c r="J145" s="1" t="s">
        <v>1</v>
      </c>
      <c r="K145" s="1" t="s">
        <v>1</v>
      </c>
      <c r="L145" s="1" t="s">
        <v>1</v>
      </c>
      <c r="M145" s="1">
        <v>0</v>
      </c>
      <c r="N145" s="2" t="s">
        <v>1</v>
      </c>
      <c r="O145" s="2" t="s">
        <v>1147</v>
      </c>
      <c r="P145" s="2" t="s">
        <v>1146</v>
      </c>
      <c r="Q145" s="3">
        <f t="shared" si="2"/>
        <v>4157812.4051999999</v>
      </c>
      <c r="R145" s="3">
        <v>0</v>
      </c>
      <c r="S145" s="3">
        <v>3587786.7</v>
      </c>
      <c r="T145" s="3">
        <v>491401.47</v>
      </c>
      <c r="U145" s="3" t="s">
        <v>13</v>
      </c>
      <c r="V145" s="3">
        <v>78624.235199999996</v>
      </c>
      <c r="W145" s="3">
        <v>0</v>
      </c>
      <c r="X145" s="3" t="s">
        <v>0</v>
      </c>
      <c r="Y145" s="3">
        <v>0</v>
      </c>
      <c r="Z145" s="3">
        <v>0</v>
      </c>
      <c r="AA145" s="2" t="s">
        <v>0</v>
      </c>
      <c r="AB145" s="1">
        <v>0</v>
      </c>
      <c r="AC145" s="1">
        <v>0</v>
      </c>
      <c r="AD145" s="2" t="s">
        <v>0</v>
      </c>
      <c r="AE145" s="1">
        <v>0</v>
      </c>
    </row>
    <row r="146" spans="1:31" hidden="1" x14ac:dyDescent="0.25">
      <c r="A146" s="2" t="s">
        <v>297</v>
      </c>
      <c r="B146" s="51">
        <v>43932</v>
      </c>
      <c r="C146" s="2" t="s">
        <v>53</v>
      </c>
      <c r="D146" s="2" t="s">
        <v>107</v>
      </c>
      <c r="E146" s="2" t="s">
        <v>572</v>
      </c>
      <c r="F146" s="2" t="s">
        <v>776</v>
      </c>
      <c r="G146" s="2" t="s">
        <v>4</v>
      </c>
      <c r="H146" s="2" t="s">
        <v>1145</v>
      </c>
      <c r="I146" s="1" t="s">
        <v>1</v>
      </c>
      <c r="J146" s="1" t="s">
        <v>1</v>
      </c>
      <c r="K146" s="1" t="s">
        <v>1</v>
      </c>
      <c r="L146" s="1" t="s">
        <v>1</v>
      </c>
      <c r="M146" s="1">
        <v>0</v>
      </c>
      <c r="N146" s="2" t="s">
        <v>1</v>
      </c>
      <c r="O146" s="2" t="s">
        <v>2</v>
      </c>
      <c r="P146" s="2" t="s">
        <v>1</v>
      </c>
      <c r="Q146" s="3">
        <f t="shared" si="2"/>
        <v>34766081.143600002</v>
      </c>
      <c r="R146" s="3">
        <v>0</v>
      </c>
      <c r="S146" s="3">
        <v>16125336.489999998</v>
      </c>
      <c r="T146" s="3">
        <v>0</v>
      </c>
      <c r="U146" s="3" t="s">
        <v>0</v>
      </c>
      <c r="V146" s="3">
        <v>0</v>
      </c>
      <c r="W146" s="3">
        <v>16069607.460000001</v>
      </c>
      <c r="X146" s="3" t="s">
        <v>13</v>
      </c>
      <c r="Y146" s="3">
        <v>2571137.1936000008</v>
      </c>
      <c r="Z146" s="3">
        <v>0</v>
      </c>
      <c r="AA146" s="2" t="s">
        <v>0</v>
      </c>
      <c r="AB146" s="1">
        <v>0</v>
      </c>
      <c r="AC146" s="1">
        <v>0</v>
      </c>
      <c r="AD146" s="2" t="s">
        <v>0</v>
      </c>
      <c r="AE146" s="1">
        <v>0</v>
      </c>
    </row>
    <row r="147" spans="1:31" hidden="1" x14ac:dyDescent="0.25">
      <c r="A147" s="2" t="s">
        <v>293</v>
      </c>
      <c r="B147" s="51">
        <v>43932</v>
      </c>
      <c r="C147" s="2" t="s">
        <v>8</v>
      </c>
      <c r="D147" s="2" t="s">
        <v>88</v>
      </c>
      <c r="E147" s="2" t="s">
        <v>569</v>
      </c>
      <c r="F147" s="2" t="s">
        <v>143</v>
      </c>
      <c r="G147" s="2" t="s">
        <v>4</v>
      </c>
      <c r="H147" s="2" t="s">
        <v>1144</v>
      </c>
      <c r="I147" s="1" t="s">
        <v>1</v>
      </c>
      <c r="J147" s="1" t="s">
        <v>1</v>
      </c>
      <c r="K147" s="1" t="s">
        <v>1</v>
      </c>
      <c r="L147" s="1" t="s">
        <v>1</v>
      </c>
      <c r="M147" s="1">
        <v>0</v>
      </c>
      <c r="N147" s="2" t="s">
        <v>1</v>
      </c>
      <c r="O147" s="2" t="s">
        <v>2</v>
      </c>
      <c r="P147" s="2" t="s">
        <v>1</v>
      </c>
      <c r="Q147" s="3">
        <f t="shared" si="2"/>
        <v>63012155.980000004</v>
      </c>
      <c r="R147" s="3">
        <v>0</v>
      </c>
      <c r="S147" s="3">
        <v>47000005.729999997</v>
      </c>
      <c r="T147" s="3"/>
      <c r="U147" s="3" t="s">
        <v>0</v>
      </c>
      <c r="V147" s="3"/>
      <c r="W147" s="3">
        <v>13803577.800000001</v>
      </c>
      <c r="X147" s="3" t="s">
        <v>0</v>
      </c>
      <c r="Y147" s="3">
        <v>2208572.4500000002</v>
      </c>
      <c r="Z147" s="3">
        <v>0</v>
      </c>
      <c r="AA147" s="2" t="s">
        <v>0</v>
      </c>
      <c r="AB147" s="1">
        <v>0</v>
      </c>
      <c r="AC147" s="1"/>
      <c r="AD147" s="2" t="s">
        <v>0</v>
      </c>
      <c r="AE147" s="1"/>
    </row>
    <row r="148" spans="1:31" hidden="1" x14ac:dyDescent="0.25">
      <c r="A148" s="2" t="s">
        <v>290</v>
      </c>
      <c r="B148" s="51">
        <v>43932</v>
      </c>
      <c r="C148" s="2" t="s">
        <v>8</v>
      </c>
      <c r="D148" s="2" t="s">
        <v>88</v>
      </c>
      <c r="E148" s="2" t="s">
        <v>563</v>
      </c>
      <c r="F148" s="2" t="s">
        <v>982</v>
      </c>
      <c r="G148" s="2" t="s">
        <v>4</v>
      </c>
      <c r="H148" s="2" t="s">
        <v>1143</v>
      </c>
      <c r="I148" s="1" t="s">
        <v>1</v>
      </c>
      <c r="J148" s="1" t="s">
        <v>1</v>
      </c>
      <c r="K148" s="1" t="s">
        <v>1</v>
      </c>
      <c r="L148" s="1" t="s">
        <v>1</v>
      </c>
      <c r="M148" s="1">
        <v>0</v>
      </c>
      <c r="N148" s="2" t="s">
        <v>1</v>
      </c>
      <c r="O148" s="2" t="s">
        <v>2</v>
      </c>
      <c r="P148" s="2" t="s">
        <v>1</v>
      </c>
      <c r="Q148" s="3">
        <f t="shared" si="2"/>
        <v>936636.64</v>
      </c>
      <c r="R148" s="3">
        <v>0</v>
      </c>
      <c r="S148" s="3">
        <v>936636.64</v>
      </c>
      <c r="T148" s="3"/>
      <c r="U148" s="3" t="s">
        <v>0</v>
      </c>
      <c r="V148" s="3"/>
      <c r="W148" s="3"/>
      <c r="X148" s="3" t="s">
        <v>0</v>
      </c>
      <c r="Y148" s="3"/>
      <c r="Z148" s="3">
        <v>0</v>
      </c>
      <c r="AA148" s="2" t="s">
        <v>0</v>
      </c>
      <c r="AB148" s="1">
        <v>0</v>
      </c>
      <c r="AC148" s="1"/>
      <c r="AD148" s="2" t="s">
        <v>0</v>
      </c>
      <c r="AE148" s="1"/>
    </row>
    <row r="149" spans="1:31" hidden="1" x14ac:dyDescent="0.25">
      <c r="A149" s="2" t="s">
        <v>288</v>
      </c>
      <c r="B149" s="51">
        <v>43932</v>
      </c>
      <c r="C149" s="2" t="s">
        <v>71</v>
      </c>
      <c r="D149" s="2" t="s">
        <v>88</v>
      </c>
      <c r="E149" s="2" t="s">
        <v>566</v>
      </c>
      <c r="F149" s="2" t="s">
        <v>887</v>
      </c>
      <c r="G149" s="2" t="s">
        <v>4</v>
      </c>
      <c r="H149" s="2" t="s">
        <v>1142</v>
      </c>
      <c r="I149" s="1" t="s">
        <v>1</v>
      </c>
      <c r="J149" s="1" t="s">
        <v>1</v>
      </c>
      <c r="K149" s="1" t="s">
        <v>1</v>
      </c>
      <c r="L149" s="1" t="s">
        <v>1</v>
      </c>
      <c r="M149" s="1">
        <v>0</v>
      </c>
      <c r="N149" s="2" t="s">
        <v>1</v>
      </c>
      <c r="O149" s="2" t="s">
        <v>2</v>
      </c>
      <c r="P149" s="2" t="s">
        <v>1</v>
      </c>
      <c r="Q149" s="3">
        <f t="shared" si="2"/>
        <v>24573844.544399984</v>
      </c>
      <c r="R149" s="3">
        <v>0</v>
      </c>
      <c r="S149" s="3">
        <v>20934559.619999982</v>
      </c>
      <c r="T149" s="3">
        <v>0</v>
      </c>
      <c r="U149" s="3" t="s">
        <v>0</v>
      </c>
      <c r="V149" s="3">
        <v>0</v>
      </c>
      <c r="W149" s="3">
        <v>3137314.59</v>
      </c>
      <c r="X149" s="3" t="s">
        <v>0</v>
      </c>
      <c r="Y149" s="3">
        <v>501970.33440000005</v>
      </c>
      <c r="Z149" s="3">
        <v>0</v>
      </c>
      <c r="AA149" s="2" t="s">
        <v>0</v>
      </c>
      <c r="AB149" s="1">
        <v>0</v>
      </c>
      <c r="AC149" s="1">
        <v>0</v>
      </c>
      <c r="AD149" s="2" t="s">
        <v>0</v>
      </c>
      <c r="AE149" s="1">
        <v>0</v>
      </c>
    </row>
    <row r="150" spans="1:31" hidden="1" x14ac:dyDescent="0.25">
      <c r="A150" s="2" t="s">
        <v>284</v>
      </c>
      <c r="B150" s="51">
        <v>43932</v>
      </c>
      <c r="C150" s="2" t="s">
        <v>53</v>
      </c>
      <c r="D150" s="2" t="s">
        <v>88</v>
      </c>
      <c r="E150" s="2" t="s">
        <v>558</v>
      </c>
      <c r="F150" s="2" t="s">
        <v>984</v>
      </c>
      <c r="G150" s="2" t="s">
        <v>4</v>
      </c>
      <c r="H150" s="2" t="s">
        <v>1141</v>
      </c>
      <c r="I150" s="1" t="s">
        <v>1</v>
      </c>
      <c r="J150" s="1" t="s">
        <v>1</v>
      </c>
      <c r="K150" s="1" t="s">
        <v>1</v>
      </c>
      <c r="L150" s="1" t="s">
        <v>1</v>
      </c>
      <c r="M150" s="1">
        <v>0</v>
      </c>
      <c r="N150" s="2" t="s">
        <v>1</v>
      </c>
      <c r="O150" s="2" t="s">
        <v>2</v>
      </c>
      <c r="P150" s="2" t="s">
        <v>1</v>
      </c>
      <c r="Q150" s="3">
        <f t="shared" si="2"/>
        <v>78201100.260499313</v>
      </c>
      <c r="R150" s="3">
        <v>0</v>
      </c>
      <c r="S150" s="3">
        <v>49153477.930000074</v>
      </c>
      <c r="T150" s="3">
        <v>0</v>
      </c>
      <c r="U150" s="3" t="s">
        <v>0</v>
      </c>
      <c r="V150" s="3">
        <v>0</v>
      </c>
      <c r="W150" s="3">
        <v>25041053.733199082</v>
      </c>
      <c r="X150" s="3" t="s">
        <v>0</v>
      </c>
      <c r="Y150" s="3">
        <v>4006568.5973001602</v>
      </c>
      <c r="Z150" s="3">
        <v>0</v>
      </c>
      <c r="AA150" s="2" t="s">
        <v>0</v>
      </c>
      <c r="AB150" s="1">
        <v>0</v>
      </c>
      <c r="AC150" s="1">
        <v>0</v>
      </c>
      <c r="AD150" s="2" t="s">
        <v>0</v>
      </c>
      <c r="AE150" s="1">
        <v>0</v>
      </c>
    </row>
    <row r="151" spans="1:31" hidden="1" x14ac:dyDescent="0.25">
      <c r="A151" s="2" t="s">
        <v>281</v>
      </c>
      <c r="B151" s="51">
        <v>43932</v>
      </c>
      <c r="C151" s="2" t="s">
        <v>8</v>
      </c>
      <c r="D151" s="2" t="s">
        <v>78</v>
      </c>
      <c r="E151" s="2" t="s">
        <v>555</v>
      </c>
      <c r="F151" s="2" t="s">
        <v>820</v>
      </c>
      <c r="G151" s="2" t="s">
        <v>4</v>
      </c>
      <c r="H151" s="2" t="s">
        <v>1140</v>
      </c>
      <c r="I151" s="1" t="s">
        <v>1</v>
      </c>
      <c r="J151" s="1" t="s">
        <v>1</v>
      </c>
      <c r="K151" s="1" t="s">
        <v>1</v>
      </c>
      <c r="L151" s="1" t="s">
        <v>1</v>
      </c>
      <c r="M151" s="1">
        <v>0</v>
      </c>
      <c r="N151" s="2" t="s">
        <v>1</v>
      </c>
      <c r="O151" s="2" t="s">
        <v>2</v>
      </c>
      <c r="P151" s="2" t="s">
        <v>1</v>
      </c>
      <c r="Q151" s="3">
        <f t="shared" si="2"/>
        <v>78897374.739999995</v>
      </c>
      <c r="R151" s="3">
        <v>0</v>
      </c>
      <c r="S151" s="3">
        <v>56208742.409999996</v>
      </c>
      <c r="T151" s="3"/>
      <c r="U151" s="3" t="s">
        <v>0</v>
      </c>
      <c r="V151" s="3"/>
      <c r="W151" s="3">
        <v>19559165.800000001</v>
      </c>
      <c r="X151" s="3" t="s">
        <v>0</v>
      </c>
      <c r="Y151" s="3">
        <v>3129466.53</v>
      </c>
      <c r="Z151" s="3">
        <v>0</v>
      </c>
      <c r="AA151" s="2" t="s">
        <v>0</v>
      </c>
      <c r="AB151" s="1">
        <v>0</v>
      </c>
      <c r="AC151" s="1"/>
      <c r="AD151" s="2" t="s">
        <v>0</v>
      </c>
      <c r="AE151" s="1"/>
    </row>
    <row r="152" spans="1:31" hidden="1" x14ac:dyDescent="0.25">
      <c r="A152" s="2" t="s">
        <v>278</v>
      </c>
      <c r="B152" s="51">
        <v>43932</v>
      </c>
      <c r="C152" s="2" t="s">
        <v>71</v>
      </c>
      <c r="D152" s="2" t="s">
        <v>78</v>
      </c>
      <c r="E152" s="2" t="s">
        <v>551</v>
      </c>
      <c r="F152" s="2" t="s">
        <v>1139</v>
      </c>
      <c r="G152" s="2" t="s">
        <v>4</v>
      </c>
      <c r="H152" s="2" t="s">
        <v>1138</v>
      </c>
      <c r="I152" s="1" t="s">
        <v>1</v>
      </c>
      <c r="J152" s="1" t="s">
        <v>1</v>
      </c>
      <c r="K152" s="1" t="s">
        <v>1</v>
      </c>
      <c r="L152" s="1" t="s">
        <v>1</v>
      </c>
      <c r="M152" s="1">
        <v>0</v>
      </c>
      <c r="N152" s="2" t="s">
        <v>1</v>
      </c>
      <c r="O152" s="2" t="s">
        <v>2</v>
      </c>
      <c r="P152" s="2" t="s">
        <v>1</v>
      </c>
      <c r="Q152" s="3">
        <f t="shared" si="2"/>
        <v>21714229.652199998</v>
      </c>
      <c r="R152" s="3">
        <v>0</v>
      </c>
      <c r="S152" s="3">
        <v>18405880.744999997</v>
      </c>
      <c r="T152" s="3">
        <v>0</v>
      </c>
      <c r="U152" s="3" t="s">
        <v>0</v>
      </c>
      <c r="V152" s="3">
        <v>0</v>
      </c>
      <c r="W152" s="3">
        <v>2852024.92</v>
      </c>
      <c r="X152" s="3" t="s">
        <v>13</v>
      </c>
      <c r="Y152" s="3">
        <v>456323.98719999997</v>
      </c>
      <c r="Z152" s="3">
        <v>0</v>
      </c>
      <c r="AA152" s="2" t="s">
        <v>0</v>
      </c>
      <c r="AB152" s="1">
        <v>0</v>
      </c>
      <c r="AC152" s="1">
        <v>0</v>
      </c>
      <c r="AD152" s="2" t="s">
        <v>0</v>
      </c>
      <c r="AE152" s="1">
        <v>0</v>
      </c>
    </row>
    <row r="153" spans="1:31" hidden="1" x14ac:dyDescent="0.25">
      <c r="A153" s="2" t="s">
        <v>276</v>
      </c>
      <c r="B153" s="51">
        <v>43932</v>
      </c>
      <c r="C153" s="2" t="s">
        <v>53</v>
      </c>
      <c r="D153" s="2" t="s">
        <v>78</v>
      </c>
      <c r="E153" s="2" t="s">
        <v>6</v>
      </c>
      <c r="F153" s="2" t="s">
        <v>974</v>
      </c>
      <c r="G153" s="2" t="s">
        <v>4</v>
      </c>
      <c r="H153" s="2" t="s">
        <v>1137</v>
      </c>
      <c r="I153" s="1" t="s">
        <v>1</v>
      </c>
      <c r="J153" s="1" t="s">
        <v>1</v>
      </c>
      <c r="K153" s="1" t="s">
        <v>1</v>
      </c>
      <c r="L153" s="1" t="s">
        <v>1</v>
      </c>
      <c r="M153" s="1">
        <v>0</v>
      </c>
      <c r="N153" s="2" t="s">
        <v>1</v>
      </c>
      <c r="O153" s="2" t="s">
        <v>2</v>
      </c>
      <c r="P153" s="2" t="s">
        <v>1</v>
      </c>
      <c r="Q153" s="3">
        <f t="shared" si="2"/>
        <v>106719349.69725001</v>
      </c>
      <c r="R153" s="3">
        <v>0</v>
      </c>
      <c r="S153" s="3">
        <v>73445429.363000005</v>
      </c>
      <c r="T153" s="3">
        <v>0</v>
      </c>
      <c r="U153" s="3" t="s">
        <v>0</v>
      </c>
      <c r="V153" s="3">
        <v>0</v>
      </c>
      <c r="W153" s="3">
        <v>28684414.081249997</v>
      </c>
      <c r="X153" s="3" t="s">
        <v>13</v>
      </c>
      <c r="Y153" s="3">
        <v>4589506.2529999996</v>
      </c>
      <c r="Z153" s="3">
        <v>0</v>
      </c>
      <c r="AA153" s="2" t="s">
        <v>0</v>
      </c>
      <c r="AB153" s="1">
        <v>0</v>
      </c>
      <c r="AC153" s="1">
        <v>0</v>
      </c>
      <c r="AD153" s="2" t="s">
        <v>0</v>
      </c>
      <c r="AE153" s="1">
        <v>0</v>
      </c>
    </row>
    <row r="154" spans="1:31" hidden="1" x14ac:dyDescent="0.25">
      <c r="A154" s="2" t="s">
        <v>274</v>
      </c>
      <c r="B154" s="51">
        <v>43932</v>
      </c>
      <c r="C154" s="2" t="s">
        <v>53</v>
      </c>
      <c r="D154" s="2" t="s">
        <v>78</v>
      </c>
      <c r="E154" s="2" t="s">
        <v>6</v>
      </c>
      <c r="F154" s="2" t="s">
        <v>974</v>
      </c>
      <c r="G154" s="2" t="s">
        <v>4</v>
      </c>
      <c r="H154" s="2" t="s">
        <v>1136</v>
      </c>
      <c r="I154" s="1" t="s">
        <v>1</v>
      </c>
      <c r="J154" s="1" t="s">
        <v>1</v>
      </c>
      <c r="K154" s="1" t="s">
        <v>1</v>
      </c>
      <c r="L154" s="1" t="s">
        <v>1</v>
      </c>
      <c r="M154" s="1">
        <v>0</v>
      </c>
      <c r="N154" s="2" t="s">
        <v>1</v>
      </c>
      <c r="O154" s="2" t="s">
        <v>1135</v>
      </c>
      <c r="P154" s="2" t="s">
        <v>1134</v>
      </c>
      <c r="Q154" s="3">
        <f t="shared" si="2"/>
        <v>1036852.5952</v>
      </c>
      <c r="R154" s="3">
        <v>0</v>
      </c>
      <c r="S154" s="3">
        <v>774954.5</v>
      </c>
      <c r="T154" s="3">
        <v>225774.22</v>
      </c>
      <c r="U154" s="3" t="s">
        <v>13</v>
      </c>
      <c r="V154" s="3">
        <v>36123.875200000002</v>
      </c>
      <c r="W154" s="3">
        <v>0</v>
      </c>
      <c r="X154" s="3" t="s">
        <v>0</v>
      </c>
      <c r="Y154" s="3">
        <v>0</v>
      </c>
      <c r="Z154" s="3">
        <v>0</v>
      </c>
      <c r="AA154" s="2" t="s">
        <v>0</v>
      </c>
      <c r="AB154" s="1">
        <v>0</v>
      </c>
      <c r="AC154" s="1">
        <v>0</v>
      </c>
      <c r="AD154" s="2" t="s">
        <v>0</v>
      </c>
      <c r="AE154" s="1">
        <v>0</v>
      </c>
    </row>
    <row r="155" spans="1:31" hidden="1" x14ac:dyDescent="0.25">
      <c r="A155" s="2" t="s">
        <v>271</v>
      </c>
      <c r="B155" s="51">
        <v>43932</v>
      </c>
      <c r="C155" s="2" t="s">
        <v>53</v>
      </c>
      <c r="D155" s="2" t="s">
        <v>78</v>
      </c>
      <c r="E155" s="2" t="s">
        <v>6</v>
      </c>
      <c r="F155" s="2" t="s">
        <v>974</v>
      </c>
      <c r="G155" s="2" t="s">
        <v>4</v>
      </c>
      <c r="H155" s="2" t="s">
        <v>1133</v>
      </c>
      <c r="I155" s="1" t="s">
        <v>1</v>
      </c>
      <c r="J155" s="1" t="s">
        <v>1</v>
      </c>
      <c r="K155" s="1" t="s">
        <v>1</v>
      </c>
      <c r="L155" s="1" t="s">
        <v>1</v>
      </c>
      <c r="M155" s="1">
        <v>0</v>
      </c>
      <c r="N155" s="2" t="s">
        <v>1</v>
      </c>
      <c r="O155" s="2" t="s">
        <v>2</v>
      </c>
      <c r="P155" s="2" t="s">
        <v>1</v>
      </c>
      <c r="Q155" s="3">
        <f t="shared" si="2"/>
        <v>13156898.772600001</v>
      </c>
      <c r="R155" s="3">
        <v>0</v>
      </c>
      <c r="S155" s="3">
        <v>5684560.5750000002</v>
      </c>
      <c r="T155" s="3">
        <v>0</v>
      </c>
      <c r="U155" s="3" t="s">
        <v>0</v>
      </c>
      <c r="V155" s="3">
        <v>0</v>
      </c>
      <c r="W155" s="3">
        <v>6441670.8600000003</v>
      </c>
      <c r="X155" s="3" t="s">
        <v>13</v>
      </c>
      <c r="Y155" s="3">
        <v>1030667.3376</v>
      </c>
      <c r="Z155" s="3">
        <v>0</v>
      </c>
      <c r="AA155" s="2" t="s">
        <v>0</v>
      </c>
      <c r="AB155" s="1">
        <v>0</v>
      </c>
      <c r="AC155" s="1">
        <v>0</v>
      </c>
      <c r="AD155" s="2" t="s">
        <v>0</v>
      </c>
      <c r="AE155" s="1">
        <v>0</v>
      </c>
    </row>
    <row r="156" spans="1:31" hidden="1" x14ac:dyDescent="0.25">
      <c r="A156" s="2" t="s">
        <v>269</v>
      </c>
      <c r="B156" s="51">
        <v>43932</v>
      </c>
      <c r="C156" s="2" t="s">
        <v>53</v>
      </c>
      <c r="D156" s="2" t="s">
        <v>78</v>
      </c>
      <c r="E156" s="2" t="s">
        <v>6</v>
      </c>
      <c r="F156" s="2" t="s">
        <v>974</v>
      </c>
      <c r="G156" s="2" t="s">
        <v>24</v>
      </c>
      <c r="H156" s="2" t="s">
        <v>1</v>
      </c>
      <c r="I156" s="1" t="s">
        <v>1132</v>
      </c>
      <c r="J156" s="1" t="s">
        <v>1</v>
      </c>
      <c r="K156" s="1" t="s">
        <v>1131</v>
      </c>
      <c r="L156" s="1" t="s">
        <v>836</v>
      </c>
      <c r="M156" s="1">
        <v>649.6</v>
      </c>
      <c r="N156" s="2" t="s">
        <v>20</v>
      </c>
      <c r="O156" s="2" t="s">
        <v>1130</v>
      </c>
      <c r="P156" s="2" t="s">
        <v>1129</v>
      </c>
      <c r="Q156" s="3">
        <f t="shared" si="2"/>
        <v>-175950</v>
      </c>
      <c r="R156" s="3">
        <v>0</v>
      </c>
      <c r="S156" s="3">
        <v>-175950</v>
      </c>
      <c r="T156" s="3">
        <v>0</v>
      </c>
      <c r="U156" s="3" t="s">
        <v>0</v>
      </c>
      <c r="V156" s="3">
        <v>0</v>
      </c>
      <c r="W156" s="3">
        <v>0</v>
      </c>
      <c r="X156" s="3" t="s">
        <v>0</v>
      </c>
      <c r="Y156" s="3">
        <v>0</v>
      </c>
      <c r="Z156" s="3">
        <v>0</v>
      </c>
      <c r="AA156" s="2" t="s">
        <v>0</v>
      </c>
      <c r="AB156" s="1">
        <v>0</v>
      </c>
      <c r="AC156" s="1">
        <v>0</v>
      </c>
      <c r="AD156" s="2" t="s">
        <v>0</v>
      </c>
      <c r="AE156" s="1">
        <v>0</v>
      </c>
    </row>
    <row r="157" spans="1:31" hidden="1" x14ac:dyDescent="0.25">
      <c r="A157" s="2" t="s">
        <v>265</v>
      </c>
      <c r="B157" s="51">
        <v>43932</v>
      </c>
      <c r="C157" s="2" t="s">
        <v>8</v>
      </c>
      <c r="D157" s="2" t="s">
        <v>67</v>
      </c>
      <c r="E157" s="2" t="s">
        <v>542</v>
      </c>
      <c r="F157" s="2" t="s">
        <v>1128</v>
      </c>
      <c r="G157" s="2" t="s">
        <v>4</v>
      </c>
      <c r="H157" s="2" t="s">
        <v>1127</v>
      </c>
      <c r="I157" s="1" t="s">
        <v>1</v>
      </c>
      <c r="J157" s="1" t="s">
        <v>1</v>
      </c>
      <c r="K157" s="1" t="s">
        <v>1</v>
      </c>
      <c r="L157" s="1" t="s">
        <v>1</v>
      </c>
      <c r="M157" s="1">
        <v>0</v>
      </c>
      <c r="N157" s="2" t="s">
        <v>1</v>
      </c>
      <c r="O157" s="2" t="s">
        <v>2</v>
      </c>
      <c r="P157" s="2" t="s">
        <v>1</v>
      </c>
      <c r="Q157" s="3">
        <f t="shared" si="2"/>
        <v>55705397.300000004</v>
      </c>
      <c r="R157" s="3">
        <v>0</v>
      </c>
      <c r="S157" s="3">
        <v>39359501.289999999</v>
      </c>
      <c r="T157" s="3"/>
      <c r="U157" s="3" t="s">
        <v>0</v>
      </c>
      <c r="V157" s="3"/>
      <c r="W157" s="3">
        <v>14091289.66</v>
      </c>
      <c r="X157" s="3" t="s">
        <v>0</v>
      </c>
      <c r="Y157" s="3">
        <v>2254606.35</v>
      </c>
      <c r="Z157" s="3">
        <v>0</v>
      </c>
      <c r="AA157" s="2" t="s">
        <v>0</v>
      </c>
      <c r="AB157" s="1">
        <v>0</v>
      </c>
      <c r="AC157" s="1"/>
      <c r="AD157" s="2" t="s">
        <v>0</v>
      </c>
      <c r="AE157" s="1"/>
    </row>
    <row r="158" spans="1:31" hidden="1" x14ac:dyDescent="0.25">
      <c r="A158" s="2" t="s">
        <v>262</v>
      </c>
      <c r="B158" s="51">
        <v>43932</v>
      </c>
      <c r="C158" s="2" t="s">
        <v>53</v>
      </c>
      <c r="D158" s="2" t="s">
        <v>67</v>
      </c>
      <c r="E158" s="2" t="s">
        <v>66</v>
      </c>
      <c r="F158" s="2" t="s">
        <v>913</v>
      </c>
      <c r="G158" s="2" t="s">
        <v>4</v>
      </c>
      <c r="H158" s="2" t="s">
        <v>1126</v>
      </c>
      <c r="I158" s="1" t="s">
        <v>1</v>
      </c>
      <c r="J158" s="1" t="s">
        <v>1</v>
      </c>
      <c r="K158" s="1" t="s">
        <v>1</v>
      </c>
      <c r="L158" s="1" t="s">
        <v>1</v>
      </c>
      <c r="M158" s="1">
        <v>0</v>
      </c>
      <c r="N158" s="2" t="s">
        <v>1</v>
      </c>
      <c r="O158" s="2" t="s">
        <v>2</v>
      </c>
      <c r="P158" s="2" t="s">
        <v>1</v>
      </c>
      <c r="Q158" s="3">
        <f t="shared" si="2"/>
        <v>27373891.167399999</v>
      </c>
      <c r="R158" s="3">
        <v>0</v>
      </c>
      <c r="S158" s="3">
        <v>19152384.625</v>
      </c>
      <c r="T158" s="3">
        <v>0</v>
      </c>
      <c r="U158" s="3" t="s">
        <v>0</v>
      </c>
      <c r="V158" s="3">
        <v>0</v>
      </c>
      <c r="W158" s="3">
        <v>7087505.6399999997</v>
      </c>
      <c r="X158" s="3" t="s">
        <v>13</v>
      </c>
      <c r="Y158" s="3">
        <v>1134000.9023999998</v>
      </c>
      <c r="Z158" s="3">
        <v>0</v>
      </c>
      <c r="AA158" s="2" t="s">
        <v>0</v>
      </c>
      <c r="AB158" s="1">
        <v>0</v>
      </c>
      <c r="AC158" s="1">
        <v>0</v>
      </c>
      <c r="AD158" s="2" t="s">
        <v>0</v>
      </c>
      <c r="AE158" s="1">
        <v>0</v>
      </c>
    </row>
    <row r="159" spans="1:31" hidden="1" x14ac:dyDescent="0.25">
      <c r="A159" s="2" t="s">
        <v>260</v>
      </c>
      <c r="B159" s="51">
        <v>43932</v>
      </c>
      <c r="C159" s="2" t="s">
        <v>8</v>
      </c>
      <c r="D159" s="2" t="s">
        <v>52</v>
      </c>
      <c r="E159" s="2" t="s">
        <v>530</v>
      </c>
      <c r="F159" s="2" t="s">
        <v>1125</v>
      </c>
      <c r="G159" s="2" t="s">
        <v>4</v>
      </c>
      <c r="H159" s="2" t="s">
        <v>1124</v>
      </c>
      <c r="I159" s="1" t="s">
        <v>1</v>
      </c>
      <c r="J159" s="1" t="s">
        <v>1</v>
      </c>
      <c r="K159" s="1" t="s">
        <v>1</v>
      </c>
      <c r="L159" s="1" t="s">
        <v>1</v>
      </c>
      <c r="M159" s="1">
        <v>0</v>
      </c>
      <c r="N159" s="2" t="s">
        <v>1</v>
      </c>
      <c r="O159" s="2" t="s">
        <v>2</v>
      </c>
      <c r="P159" s="2" t="s">
        <v>1</v>
      </c>
      <c r="Q159" s="3">
        <f t="shared" si="2"/>
        <v>80090821.019999996</v>
      </c>
      <c r="R159" s="3">
        <v>0</v>
      </c>
      <c r="S159" s="3">
        <v>56852678.859999999</v>
      </c>
      <c r="T159" s="3"/>
      <c r="U159" s="3" t="s">
        <v>0</v>
      </c>
      <c r="V159" s="3"/>
      <c r="W159" s="3">
        <v>19531778.379999999</v>
      </c>
      <c r="X159" s="3" t="s">
        <v>0</v>
      </c>
      <c r="Y159" s="3">
        <v>3125084.54</v>
      </c>
      <c r="Z159" s="3">
        <v>0</v>
      </c>
      <c r="AA159" s="2" t="s">
        <v>0</v>
      </c>
      <c r="AB159" s="1">
        <v>0</v>
      </c>
      <c r="AC159" s="1">
        <v>538221.52</v>
      </c>
      <c r="AD159" s="2" t="s">
        <v>0</v>
      </c>
      <c r="AE159" s="1">
        <v>43057.72</v>
      </c>
    </row>
    <row r="160" spans="1:31" hidden="1" x14ac:dyDescent="0.25">
      <c r="A160" s="2" t="s">
        <v>257</v>
      </c>
      <c r="B160" s="51">
        <v>43932</v>
      </c>
      <c r="C160" s="2" t="s">
        <v>53</v>
      </c>
      <c r="D160" s="2" t="s">
        <v>52</v>
      </c>
      <c r="E160" s="2" t="s">
        <v>651</v>
      </c>
      <c r="F160" s="2" t="s">
        <v>1123</v>
      </c>
      <c r="G160" s="2" t="s">
        <v>4</v>
      </c>
      <c r="H160" s="2" t="s">
        <v>1122</v>
      </c>
      <c r="I160" s="1" t="s">
        <v>1</v>
      </c>
      <c r="J160" s="1" t="s">
        <v>1</v>
      </c>
      <c r="K160" s="1" t="s">
        <v>1</v>
      </c>
      <c r="L160" s="1" t="s">
        <v>1</v>
      </c>
      <c r="M160" s="1">
        <v>0</v>
      </c>
      <c r="N160" s="2" t="s">
        <v>1</v>
      </c>
      <c r="O160" s="2" t="s">
        <v>2</v>
      </c>
      <c r="P160" s="2" t="s">
        <v>1</v>
      </c>
      <c r="Q160" s="3">
        <f t="shared" si="2"/>
        <v>43175982.817550018</v>
      </c>
      <c r="R160" s="3">
        <v>0</v>
      </c>
      <c r="S160" s="3">
        <v>29669811.930000022</v>
      </c>
      <c r="T160" s="3">
        <v>0</v>
      </c>
      <c r="U160" s="3" t="s">
        <v>0</v>
      </c>
      <c r="V160" s="3">
        <v>0</v>
      </c>
      <c r="W160" s="3">
        <v>11392699.367849998</v>
      </c>
      <c r="X160" s="3" t="s">
        <v>13</v>
      </c>
      <c r="Y160" s="3">
        <v>1822831.8988999997</v>
      </c>
      <c r="Z160" s="3">
        <v>0</v>
      </c>
      <c r="AA160" s="2" t="s">
        <v>0</v>
      </c>
      <c r="AB160" s="1">
        <v>0</v>
      </c>
      <c r="AC160" s="1">
        <v>269110.76</v>
      </c>
      <c r="AD160" s="2" t="s">
        <v>699</v>
      </c>
      <c r="AE160" s="1">
        <v>21528.860799999999</v>
      </c>
    </row>
    <row r="161" spans="1:31" hidden="1" x14ac:dyDescent="0.25">
      <c r="A161" s="2" t="s">
        <v>255</v>
      </c>
      <c r="B161" s="51">
        <v>43932</v>
      </c>
      <c r="C161" s="2" t="s">
        <v>8</v>
      </c>
      <c r="D161" s="2" t="s">
        <v>48</v>
      </c>
      <c r="E161" s="2" t="s">
        <v>520</v>
      </c>
      <c r="F161" s="2" t="s">
        <v>1121</v>
      </c>
      <c r="G161" s="2" t="s">
        <v>4</v>
      </c>
      <c r="H161" s="2" t="s">
        <v>1120</v>
      </c>
      <c r="I161" s="1" t="s">
        <v>1</v>
      </c>
      <c r="J161" s="1" t="s">
        <v>1</v>
      </c>
      <c r="K161" s="1" t="s">
        <v>1</v>
      </c>
      <c r="L161" s="1" t="s">
        <v>1</v>
      </c>
      <c r="M161" s="1">
        <v>0</v>
      </c>
      <c r="N161" s="2" t="s">
        <v>1</v>
      </c>
      <c r="O161" s="2" t="s">
        <v>2</v>
      </c>
      <c r="P161" s="2" t="s">
        <v>1</v>
      </c>
      <c r="Q161" s="3">
        <f t="shared" si="2"/>
        <v>59557427.339999996</v>
      </c>
      <c r="R161" s="3">
        <v>0</v>
      </c>
      <c r="S161" s="3">
        <v>45368680.109999999</v>
      </c>
      <c r="T161" s="3"/>
      <c r="U161" s="3" t="s">
        <v>0</v>
      </c>
      <c r="V161" s="3"/>
      <c r="W161" s="3">
        <v>12231678.65</v>
      </c>
      <c r="X161" s="3" t="s">
        <v>0</v>
      </c>
      <c r="Y161" s="3">
        <v>1957068.58</v>
      </c>
      <c r="Z161" s="3">
        <v>0</v>
      </c>
      <c r="AA161" s="2" t="s">
        <v>0</v>
      </c>
      <c r="AB161" s="1">
        <v>0</v>
      </c>
      <c r="AC161" s="1"/>
      <c r="AD161" s="2" t="s">
        <v>0</v>
      </c>
      <c r="AE161" s="1"/>
    </row>
    <row r="162" spans="1:31" hidden="1" x14ac:dyDescent="0.25">
      <c r="A162" s="2" t="s">
        <v>252</v>
      </c>
      <c r="B162" s="51">
        <v>43932</v>
      </c>
      <c r="C162" s="2" t="s">
        <v>8</v>
      </c>
      <c r="D162" s="2" t="s">
        <v>44</v>
      </c>
      <c r="E162" s="2" t="s">
        <v>516</v>
      </c>
      <c r="F162" s="2" t="s">
        <v>1119</v>
      </c>
      <c r="G162" s="2" t="s">
        <v>4</v>
      </c>
      <c r="H162" s="2" t="s">
        <v>1118</v>
      </c>
      <c r="I162" s="1" t="s">
        <v>1</v>
      </c>
      <c r="J162" s="1" t="s">
        <v>1</v>
      </c>
      <c r="K162" s="1" t="s">
        <v>1</v>
      </c>
      <c r="L162" s="1" t="s">
        <v>1</v>
      </c>
      <c r="M162" s="1">
        <v>0</v>
      </c>
      <c r="N162" s="2" t="s">
        <v>1</v>
      </c>
      <c r="O162" s="2" t="s">
        <v>2</v>
      </c>
      <c r="P162" s="2" t="s">
        <v>1</v>
      </c>
      <c r="Q162" s="3">
        <f t="shared" si="2"/>
        <v>75293279.180000007</v>
      </c>
      <c r="R162" s="3">
        <v>0</v>
      </c>
      <c r="S162" s="3">
        <v>55721489.049999997</v>
      </c>
      <c r="T162" s="3"/>
      <c r="U162" s="3" t="s">
        <v>0</v>
      </c>
      <c r="V162" s="3"/>
      <c r="W162" s="3">
        <v>16872232.870000001</v>
      </c>
      <c r="X162" s="3" t="s">
        <v>0</v>
      </c>
      <c r="Y162" s="3">
        <v>2699557.26</v>
      </c>
      <c r="Z162" s="3">
        <v>0</v>
      </c>
      <c r="AA162" s="2" t="s">
        <v>0</v>
      </c>
      <c r="AB162" s="1">
        <v>0</v>
      </c>
      <c r="AC162" s="1"/>
      <c r="AD162" s="2" t="s">
        <v>0</v>
      </c>
      <c r="AE162" s="1"/>
    </row>
    <row r="163" spans="1:31" hidden="1" x14ac:dyDescent="0.25">
      <c r="A163" s="2" t="s">
        <v>247</v>
      </c>
      <c r="B163" s="51">
        <v>43932</v>
      </c>
      <c r="C163" s="2" t="s">
        <v>8</v>
      </c>
      <c r="D163" s="2" t="s">
        <v>40</v>
      </c>
      <c r="E163" s="2" t="s">
        <v>500</v>
      </c>
      <c r="F163" s="2" t="s">
        <v>419</v>
      </c>
      <c r="G163" s="2" t="s">
        <v>4</v>
      </c>
      <c r="H163" s="2" t="s">
        <v>1117</v>
      </c>
      <c r="I163" s="1" t="s">
        <v>1</v>
      </c>
      <c r="J163" s="1" t="s">
        <v>1</v>
      </c>
      <c r="K163" s="1" t="s">
        <v>1</v>
      </c>
      <c r="L163" s="1" t="s">
        <v>1</v>
      </c>
      <c r="M163" s="1">
        <v>0</v>
      </c>
      <c r="N163" s="2" t="s">
        <v>1</v>
      </c>
      <c r="O163" s="2" t="s">
        <v>2</v>
      </c>
      <c r="P163" s="2" t="s">
        <v>1</v>
      </c>
      <c r="Q163" s="3">
        <f t="shared" si="2"/>
        <v>54063319.299999997</v>
      </c>
      <c r="R163" s="3">
        <v>0</v>
      </c>
      <c r="S163" s="3">
        <v>43499749.130000003</v>
      </c>
      <c r="T163" s="3"/>
      <c r="U163" s="3" t="s">
        <v>0</v>
      </c>
      <c r="V163" s="3"/>
      <c r="W163" s="3">
        <v>9106526.0099999998</v>
      </c>
      <c r="X163" s="3" t="s">
        <v>0</v>
      </c>
      <c r="Y163" s="3">
        <v>1457044.16</v>
      </c>
      <c r="Z163" s="3">
        <v>0</v>
      </c>
      <c r="AA163" s="2" t="s">
        <v>0</v>
      </c>
      <c r="AB163" s="1">
        <v>0</v>
      </c>
      <c r="AC163" s="1"/>
      <c r="AD163" s="2" t="s">
        <v>0</v>
      </c>
      <c r="AE163" s="1"/>
    </row>
    <row r="164" spans="1:31" hidden="1" x14ac:dyDescent="0.25">
      <c r="A164" s="2" t="s">
        <v>244</v>
      </c>
      <c r="B164" s="51">
        <v>43932</v>
      </c>
      <c r="C164" s="2" t="s">
        <v>8</v>
      </c>
      <c r="D164" s="2" t="s">
        <v>36</v>
      </c>
      <c r="E164" s="2" t="s">
        <v>497</v>
      </c>
      <c r="F164" s="2" t="s">
        <v>738</v>
      </c>
      <c r="G164" s="2" t="s">
        <v>4</v>
      </c>
      <c r="H164" s="2" t="s">
        <v>1116</v>
      </c>
      <c r="I164" s="1" t="s">
        <v>1</v>
      </c>
      <c r="J164" s="1" t="s">
        <v>1</v>
      </c>
      <c r="K164" s="1" t="s">
        <v>1</v>
      </c>
      <c r="L164" s="1" t="s">
        <v>1</v>
      </c>
      <c r="M164" s="1">
        <v>0</v>
      </c>
      <c r="N164" s="2" t="s">
        <v>1</v>
      </c>
      <c r="O164" s="2" t="s">
        <v>2</v>
      </c>
      <c r="P164" s="2" t="s">
        <v>1</v>
      </c>
      <c r="Q164" s="3">
        <f t="shared" si="2"/>
        <v>43560489.279999994</v>
      </c>
      <c r="R164" s="3">
        <v>0</v>
      </c>
      <c r="S164" s="3">
        <v>31463898.66</v>
      </c>
      <c r="T164" s="3"/>
      <c r="U164" s="3" t="s">
        <v>0</v>
      </c>
      <c r="V164" s="3"/>
      <c r="W164" s="3">
        <v>10428095.359999999</v>
      </c>
      <c r="X164" s="3" t="s">
        <v>0</v>
      </c>
      <c r="Y164" s="3">
        <v>1668495.26</v>
      </c>
      <c r="Z164" s="3">
        <v>0</v>
      </c>
      <c r="AA164" s="2" t="s">
        <v>0</v>
      </c>
      <c r="AB164" s="1">
        <v>0</v>
      </c>
      <c r="AC164" s="1"/>
      <c r="AD164" s="2" t="s">
        <v>0</v>
      </c>
      <c r="AE164" s="1"/>
    </row>
    <row r="165" spans="1:31" hidden="1" x14ac:dyDescent="0.25">
      <c r="A165" s="2" t="s">
        <v>241</v>
      </c>
      <c r="B165" s="51">
        <v>43932</v>
      </c>
      <c r="C165" s="2" t="s">
        <v>8</v>
      </c>
      <c r="D165" s="2" t="s">
        <v>32</v>
      </c>
      <c r="E165" s="2" t="s">
        <v>493</v>
      </c>
      <c r="F165" s="2" t="s">
        <v>1115</v>
      </c>
      <c r="G165" s="2" t="s">
        <v>4</v>
      </c>
      <c r="H165" s="2" t="s">
        <v>1114</v>
      </c>
      <c r="I165" s="1" t="s">
        <v>1</v>
      </c>
      <c r="J165" s="1" t="s">
        <v>1</v>
      </c>
      <c r="K165" s="1" t="s">
        <v>1</v>
      </c>
      <c r="L165" s="1" t="s">
        <v>1</v>
      </c>
      <c r="M165" s="1">
        <v>0</v>
      </c>
      <c r="N165" s="2" t="s">
        <v>1</v>
      </c>
      <c r="O165" s="2" t="s">
        <v>2</v>
      </c>
      <c r="P165" s="2" t="s">
        <v>1</v>
      </c>
      <c r="Q165" s="3">
        <f t="shared" si="2"/>
        <v>56613925.610000007</v>
      </c>
      <c r="R165" s="3">
        <v>0</v>
      </c>
      <c r="S165" s="3">
        <v>39021654.090000004</v>
      </c>
      <c r="T165" s="3"/>
      <c r="U165" s="3" t="s">
        <v>0</v>
      </c>
      <c r="V165" s="3"/>
      <c r="W165" s="3">
        <v>15165751.310000001</v>
      </c>
      <c r="X165" s="3" t="s">
        <v>0</v>
      </c>
      <c r="Y165" s="3">
        <v>2426520.21</v>
      </c>
      <c r="Z165" s="3">
        <v>0</v>
      </c>
      <c r="AA165" s="2" t="s">
        <v>0</v>
      </c>
      <c r="AB165" s="1">
        <v>0</v>
      </c>
      <c r="AC165" s="1"/>
      <c r="AD165" s="2" t="s">
        <v>0</v>
      </c>
      <c r="AE165" s="1"/>
    </row>
    <row r="166" spans="1:31" hidden="1" x14ac:dyDescent="0.25">
      <c r="A166" s="2" t="s">
        <v>238</v>
      </c>
      <c r="B166" s="51">
        <v>43932</v>
      </c>
      <c r="C166" s="2" t="s">
        <v>8</v>
      </c>
      <c r="D166" s="2" t="s">
        <v>26</v>
      </c>
      <c r="E166" s="2" t="s">
        <v>489</v>
      </c>
      <c r="F166" s="2" t="s">
        <v>1113</v>
      </c>
      <c r="G166" s="2" t="s">
        <v>4</v>
      </c>
      <c r="H166" s="2" t="s">
        <v>1112</v>
      </c>
      <c r="I166" s="1" t="s">
        <v>1</v>
      </c>
      <c r="J166" s="1" t="s">
        <v>1</v>
      </c>
      <c r="K166" s="1" t="s">
        <v>1</v>
      </c>
      <c r="L166" s="1" t="s">
        <v>1</v>
      </c>
      <c r="M166" s="1">
        <v>0</v>
      </c>
      <c r="N166" s="2" t="s">
        <v>1</v>
      </c>
      <c r="O166" s="2" t="s">
        <v>2</v>
      </c>
      <c r="P166" s="2" t="s">
        <v>1</v>
      </c>
      <c r="Q166" s="3">
        <f t="shared" si="2"/>
        <v>25251454.078599986</v>
      </c>
      <c r="R166" s="3">
        <v>0</v>
      </c>
      <c r="S166" s="3">
        <v>23223476.584999986</v>
      </c>
      <c r="T166" s="3">
        <v>0</v>
      </c>
      <c r="U166" s="3" t="s">
        <v>0</v>
      </c>
      <c r="V166" s="3">
        <v>0</v>
      </c>
      <c r="W166" s="3">
        <v>1748256.46</v>
      </c>
      <c r="X166" s="3" t="s">
        <v>0</v>
      </c>
      <c r="Y166" s="3">
        <v>279721.03359999997</v>
      </c>
      <c r="Z166" s="3">
        <v>0</v>
      </c>
      <c r="AA166" s="2" t="s">
        <v>0</v>
      </c>
      <c r="AB166" s="1">
        <v>0</v>
      </c>
      <c r="AC166" s="1">
        <v>0</v>
      </c>
      <c r="AD166" s="2" t="s">
        <v>0</v>
      </c>
      <c r="AE166" s="1">
        <v>0</v>
      </c>
    </row>
    <row r="167" spans="1:31" hidden="1" x14ac:dyDescent="0.25">
      <c r="A167" s="2" t="s">
        <v>236</v>
      </c>
      <c r="B167" s="51">
        <v>43932</v>
      </c>
      <c r="C167" s="2" t="s">
        <v>8</v>
      </c>
      <c r="D167" s="2" t="s">
        <v>16</v>
      </c>
      <c r="E167" s="2" t="s">
        <v>483</v>
      </c>
      <c r="F167" s="2" t="s">
        <v>1111</v>
      </c>
      <c r="G167" s="2" t="s">
        <v>4</v>
      </c>
      <c r="H167" s="2" t="s">
        <v>1110</v>
      </c>
      <c r="I167" s="1" t="s">
        <v>1</v>
      </c>
      <c r="J167" s="1" t="s">
        <v>1</v>
      </c>
      <c r="K167" s="1" t="s">
        <v>1</v>
      </c>
      <c r="L167" s="1" t="s">
        <v>1</v>
      </c>
      <c r="M167" s="1">
        <v>0</v>
      </c>
      <c r="N167" s="2" t="s">
        <v>1</v>
      </c>
      <c r="O167" s="2" t="s">
        <v>2</v>
      </c>
      <c r="P167" s="2" t="s">
        <v>1</v>
      </c>
      <c r="Q167" s="3">
        <f t="shared" si="2"/>
        <v>9456087.209999999</v>
      </c>
      <c r="R167" s="3">
        <v>0</v>
      </c>
      <c r="S167" s="3">
        <v>3275873.56</v>
      </c>
      <c r="T167" s="3"/>
      <c r="U167" s="3" t="s">
        <v>0</v>
      </c>
      <c r="V167" s="3"/>
      <c r="W167" s="3">
        <v>5327770.3899999997</v>
      </c>
      <c r="X167" s="3" t="s">
        <v>0</v>
      </c>
      <c r="Y167" s="3">
        <v>852443.26</v>
      </c>
      <c r="Z167" s="3">
        <v>0</v>
      </c>
      <c r="AA167" s="2" t="s">
        <v>0</v>
      </c>
      <c r="AB167" s="1">
        <v>0</v>
      </c>
      <c r="AC167" s="1"/>
      <c r="AD167" s="2" t="s">
        <v>0</v>
      </c>
      <c r="AE167" s="1"/>
    </row>
    <row r="168" spans="1:31" hidden="1" x14ac:dyDescent="0.25">
      <c r="A168" s="2" t="s">
        <v>229</v>
      </c>
      <c r="B168" s="51">
        <v>43932</v>
      </c>
      <c r="C168" s="2" t="s">
        <v>8</v>
      </c>
      <c r="D168" s="2" t="s">
        <v>1048</v>
      </c>
      <c r="E168" s="2" t="s">
        <v>538</v>
      </c>
      <c r="F168" s="2" t="s">
        <v>1108</v>
      </c>
      <c r="G168" s="2" t="s">
        <v>4</v>
      </c>
      <c r="H168" s="2" t="s">
        <v>1109</v>
      </c>
      <c r="I168" s="1" t="s">
        <v>1</v>
      </c>
      <c r="J168" s="1" t="s">
        <v>1</v>
      </c>
      <c r="K168" s="1" t="s">
        <v>1</v>
      </c>
      <c r="L168" s="1" t="s">
        <v>1</v>
      </c>
      <c r="M168" s="1">
        <v>0</v>
      </c>
      <c r="N168" s="2" t="s">
        <v>1</v>
      </c>
      <c r="O168" s="2" t="s">
        <v>2</v>
      </c>
      <c r="P168" s="2" t="s">
        <v>1</v>
      </c>
      <c r="Q168" s="3">
        <f t="shared" si="2"/>
        <v>18301265.532599997</v>
      </c>
      <c r="R168" s="3">
        <v>0</v>
      </c>
      <c r="S168" s="3">
        <v>12938190.134999998</v>
      </c>
      <c r="T168" s="3">
        <v>0</v>
      </c>
      <c r="U168" s="3" t="s">
        <v>0</v>
      </c>
      <c r="V168" s="3">
        <v>0</v>
      </c>
      <c r="W168" s="3">
        <v>4623340.8599999994</v>
      </c>
      <c r="X168" s="3" t="s">
        <v>13</v>
      </c>
      <c r="Y168" s="3">
        <v>739734.53759999992</v>
      </c>
      <c r="Z168" s="3">
        <v>0</v>
      </c>
      <c r="AA168" s="2" t="s">
        <v>0</v>
      </c>
      <c r="AB168" s="1">
        <v>0</v>
      </c>
      <c r="AC168" s="1">
        <v>0</v>
      </c>
      <c r="AD168" s="2" t="s">
        <v>0</v>
      </c>
      <c r="AE168" s="1">
        <v>0</v>
      </c>
    </row>
    <row r="169" spans="1:31" hidden="1" x14ac:dyDescent="0.25">
      <c r="A169" s="2" t="s">
        <v>227</v>
      </c>
      <c r="B169" s="51">
        <v>43932</v>
      </c>
      <c r="C169" s="2" t="s">
        <v>8</v>
      </c>
      <c r="D169" s="2" t="s">
        <v>1048</v>
      </c>
      <c r="E169" s="2" t="s">
        <v>538</v>
      </c>
      <c r="F169" s="2" t="s">
        <v>1108</v>
      </c>
      <c r="G169" s="2" t="s">
        <v>24</v>
      </c>
      <c r="H169" s="2" t="s">
        <v>1</v>
      </c>
      <c r="I169" s="1" t="s">
        <v>1107</v>
      </c>
      <c r="J169" s="1" t="s">
        <v>1</v>
      </c>
      <c r="K169" s="1" t="s">
        <v>1106</v>
      </c>
      <c r="L169" s="1" t="s">
        <v>1102</v>
      </c>
      <c r="M169" s="1">
        <v>598156.61</v>
      </c>
      <c r="N169" s="2" t="s">
        <v>20</v>
      </c>
      <c r="O169" s="2" t="s">
        <v>1105</v>
      </c>
      <c r="P169" s="2" t="s">
        <v>1104</v>
      </c>
      <c r="Q169" s="3">
        <f t="shared" si="2"/>
        <v>-179775</v>
      </c>
      <c r="R169" s="3">
        <v>0</v>
      </c>
      <c r="S169" s="3">
        <v>-179775</v>
      </c>
      <c r="T169" s="3">
        <v>0</v>
      </c>
      <c r="U169" s="3" t="s">
        <v>0</v>
      </c>
      <c r="V169" s="3">
        <v>0</v>
      </c>
      <c r="W169" s="3">
        <v>0</v>
      </c>
      <c r="X169" s="3" t="s">
        <v>0</v>
      </c>
      <c r="Y169" s="3">
        <v>0</v>
      </c>
      <c r="Z169" s="3">
        <v>0</v>
      </c>
      <c r="AA169" s="2" t="s">
        <v>0</v>
      </c>
      <c r="AB169" s="1">
        <v>0</v>
      </c>
      <c r="AC169" s="1">
        <v>0</v>
      </c>
      <c r="AD169" s="2" t="s">
        <v>0</v>
      </c>
      <c r="AE169" s="1">
        <v>0</v>
      </c>
    </row>
    <row r="170" spans="1:31" hidden="1" x14ac:dyDescent="0.25">
      <c r="A170" s="2" t="s">
        <v>224</v>
      </c>
      <c r="B170" s="51">
        <v>43932</v>
      </c>
      <c r="C170" s="2" t="s">
        <v>8</v>
      </c>
      <c r="D170" s="2" t="s">
        <v>11</v>
      </c>
      <c r="E170" s="2" t="s">
        <v>476</v>
      </c>
      <c r="F170" s="2" t="s">
        <v>968</v>
      </c>
      <c r="G170" s="2" t="s">
        <v>4</v>
      </c>
      <c r="H170" s="2" t="s">
        <v>1103</v>
      </c>
      <c r="I170" s="1" t="s">
        <v>1</v>
      </c>
      <c r="J170" s="1" t="s">
        <v>1</v>
      </c>
      <c r="K170" s="1" t="s">
        <v>1</v>
      </c>
      <c r="L170" s="1" t="s">
        <v>1</v>
      </c>
      <c r="M170" s="1">
        <v>0</v>
      </c>
      <c r="N170" s="2" t="s">
        <v>1</v>
      </c>
      <c r="O170" s="2" t="s">
        <v>2</v>
      </c>
      <c r="P170" s="2" t="s">
        <v>1</v>
      </c>
      <c r="Q170" s="3">
        <f t="shared" si="2"/>
        <v>14429868.440000001</v>
      </c>
      <c r="R170" s="3">
        <v>0</v>
      </c>
      <c r="S170" s="3">
        <v>10882024.390000001</v>
      </c>
      <c r="T170" s="3"/>
      <c r="U170" s="3" t="s">
        <v>0</v>
      </c>
      <c r="V170" s="3"/>
      <c r="W170" s="3">
        <v>3058486.25</v>
      </c>
      <c r="X170" s="3" t="s">
        <v>0</v>
      </c>
      <c r="Y170" s="3">
        <v>489357.8</v>
      </c>
      <c r="Z170" s="3">
        <v>0</v>
      </c>
      <c r="AA170" s="2" t="s">
        <v>0</v>
      </c>
      <c r="AB170" s="1">
        <v>0</v>
      </c>
      <c r="AC170" s="1"/>
      <c r="AD170" s="2" t="s">
        <v>0</v>
      </c>
      <c r="AE170" s="1"/>
    </row>
    <row r="171" spans="1:31" hidden="1" x14ac:dyDescent="0.25">
      <c r="A171" s="2" t="s">
        <v>221</v>
      </c>
      <c r="B171" s="51">
        <v>43932</v>
      </c>
      <c r="C171" s="2" t="s">
        <v>8</v>
      </c>
      <c r="D171" s="2" t="s">
        <v>7</v>
      </c>
      <c r="E171" s="2" t="s">
        <v>471</v>
      </c>
      <c r="F171" s="2" t="s">
        <v>235</v>
      </c>
      <c r="G171" s="2" t="s">
        <v>4</v>
      </c>
      <c r="H171" s="2" t="s">
        <v>1101</v>
      </c>
      <c r="I171" s="1" t="s">
        <v>1</v>
      </c>
      <c r="J171" s="1" t="s">
        <v>1</v>
      </c>
      <c r="K171" s="1" t="s">
        <v>1</v>
      </c>
      <c r="L171" s="1" t="s">
        <v>1</v>
      </c>
      <c r="M171" s="1">
        <v>0</v>
      </c>
      <c r="N171" s="2" t="s">
        <v>1</v>
      </c>
      <c r="O171" s="2" t="s">
        <v>2</v>
      </c>
      <c r="P171" s="2" t="s">
        <v>1</v>
      </c>
      <c r="Q171" s="3">
        <f t="shared" si="2"/>
        <v>60735803.18</v>
      </c>
      <c r="R171" s="3">
        <v>0</v>
      </c>
      <c r="S171" s="3">
        <v>48688171.280000001</v>
      </c>
      <c r="T171" s="3"/>
      <c r="U171" s="3" t="s">
        <v>0</v>
      </c>
      <c r="V171" s="3"/>
      <c r="W171" s="3">
        <v>10385889.57</v>
      </c>
      <c r="X171" s="3" t="s">
        <v>0</v>
      </c>
      <c r="Y171" s="3">
        <v>1661742.33</v>
      </c>
      <c r="Z171" s="3">
        <v>0</v>
      </c>
      <c r="AA171" s="2" t="s">
        <v>0</v>
      </c>
      <c r="AB171" s="1">
        <v>0</v>
      </c>
      <c r="AC171" s="1"/>
      <c r="AD171" s="2" t="s">
        <v>0</v>
      </c>
      <c r="AE171" s="1"/>
    </row>
    <row r="172" spans="1:31" hidden="1" x14ac:dyDescent="0.25">
      <c r="A172" s="2" t="s">
        <v>218</v>
      </c>
      <c r="B172" s="51">
        <v>43933</v>
      </c>
      <c r="C172" s="2" t="s">
        <v>8</v>
      </c>
      <c r="D172" s="2" t="s">
        <v>107</v>
      </c>
      <c r="E172" s="2" t="s">
        <v>596</v>
      </c>
      <c r="F172" s="2" t="s">
        <v>1100</v>
      </c>
      <c r="G172" s="2" t="s">
        <v>4</v>
      </c>
      <c r="H172" s="2" t="s">
        <v>1099</v>
      </c>
      <c r="I172" s="1" t="s">
        <v>1</v>
      </c>
      <c r="J172" s="1" t="s">
        <v>1</v>
      </c>
      <c r="K172" s="1" t="s">
        <v>1</v>
      </c>
      <c r="L172" s="1" t="s">
        <v>1</v>
      </c>
      <c r="M172" s="1">
        <v>0</v>
      </c>
      <c r="N172" s="2" t="s">
        <v>1</v>
      </c>
      <c r="O172" s="2" t="s">
        <v>2</v>
      </c>
      <c r="P172" s="2" t="s">
        <v>1</v>
      </c>
      <c r="Q172" s="3">
        <f t="shared" si="2"/>
        <v>21059270.73</v>
      </c>
      <c r="R172" s="3">
        <v>0</v>
      </c>
      <c r="S172" s="3">
        <v>16854043.870000001</v>
      </c>
      <c r="T172" s="3"/>
      <c r="U172" s="3" t="s">
        <v>0</v>
      </c>
      <c r="V172" s="3"/>
      <c r="W172" s="3">
        <v>3625195.57</v>
      </c>
      <c r="X172" s="3" t="s">
        <v>0</v>
      </c>
      <c r="Y172" s="3">
        <v>580031.29</v>
      </c>
      <c r="Z172" s="3">
        <v>0</v>
      </c>
      <c r="AA172" s="2" t="s">
        <v>0</v>
      </c>
      <c r="AB172" s="1">
        <v>0</v>
      </c>
      <c r="AC172" s="1"/>
      <c r="AD172" s="2" t="s">
        <v>0</v>
      </c>
      <c r="AE172" s="1"/>
    </row>
    <row r="173" spans="1:31" hidden="1" x14ac:dyDescent="0.25">
      <c r="A173" s="2" t="s">
        <v>215</v>
      </c>
      <c r="B173" s="51">
        <v>43933</v>
      </c>
      <c r="C173" s="2" t="s">
        <v>53</v>
      </c>
      <c r="D173" s="2" t="s">
        <v>107</v>
      </c>
      <c r="E173" s="2" t="s">
        <v>572</v>
      </c>
      <c r="F173" s="2" t="s">
        <v>740</v>
      </c>
      <c r="G173" s="2" t="s">
        <v>4</v>
      </c>
      <c r="H173" s="2" t="s">
        <v>1098</v>
      </c>
      <c r="I173" s="1" t="s">
        <v>1</v>
      </c>
      <c r="J173" s="1" t="s">
        <v>1</v>
      </c>
      <c r="K173" s="1" t="s">
        <v>1</v>
      </c>
      <c r="L173" s="1" t="s">
        <v>1</v>
      </c>
      <c r="M173" s="1">
        <v>0</v>
      </c>
      <c r="N173" s="2" t="s">
        <v>1</v>
      </c>
      <c r="O173" s="2" t="s">
        <v>2</v>
      </c>
      <c r="P173" s="2" t="s">
        <v>1</v>
      </c>
      <c r="Q173" s="3">
        <f t="shared" si="2"/>
        <v>1789153.2836</v>
      </c>
      <c r="R173" s="3">
        <v>0</v>
      </c>
      <c r="S173" s="3">
        <v>1783121.04</v>
      </c>
      <c r="T173" s="3">
        <v>0</v>
      </c>
      <c r="U173" s="3" t="s">
        <v>0</v>
      </c>
      <c r="V173" s="3">
        <v>0</v>
      </c>
      <c r="W173" s="3">
        <v>5200.21</v>
      </c>
      <c r="X173" s="3" t="s">
        <v>0</v>
      </c>
      <c r="Y173" s="3">
        <v>832.03359999999998</v>
      </c>
      <c r="Z173" s="3">
        <v>0</v>
      </c>
      <c r="AA173" s="2" t="s">
        <v>0</v>
      </c>
      <c r="AB173" s="1">
        <v>0</v>
      </c>
      <c r="AC173" s="1">
        <v>0</v>
      </c>
      <c r="AD173" s="2" t="s">
        <v>0</v>
      </c>
      <c r="AE173" s="1">
        <v>0</v>
      </c>
    </row>
    <row r="174" spans="1:31" hidden="1" x14ac:dyDescent="0.25">
      <c r="A174" s="2" t="s">
        <v>212</v>
      </c>
      <c r="B174" s="51">
        <v>43933</v>
      </c>
      <c r="C174" s="2" t="s">
        <v>53</v>
      </c>
      <c r="D174" s="2" t="s">
        <v>107</v>
      </c>
      <c r="E174" s="2" t="s">
        <v>572</v>
      </c>
      <c r="F174" s="2" t="s">
        <v>740</v>
      </c>
      <c r="G174" s="2" t="s">
        <v>4</v>
      </c>
      <c r="H174" s="2" t="s">
        <v>1097</v>
      </c>
      <c r="I174" s="1" t="s">
        <v>1</v>
      </c>
      <c r="J174" s="1" t="s">
        <v>1</v>
      </c>
      <c r="K174" s="1" t="s">
        <v>1</v>
      </c>
      <c r="L174" s="1" t="s">
        <v>1</v>
      </c>
      <c r="M174" s="1">
        <v>0</v>
      </c>
      <c r="N174" s="2" t="s">
        <v>1</v>
      </c>
      <c r="O174" s="2" t="s">
        <v>2</v>
      </c>
      <c r="P174" s="2" t="s">
        <v>1</v>
      </c>
      <c r="Q174" s="3">
        <f t="shared" si="2"/>
        <v>64174049.347599998</v>
      </c>
      <c r="R174" s="3">
        <v>0</v>
      </c>
      <c r="S174" s="3">
        <v>43141188.189999998</v>
      </c>
      <c r="T174" s="3">
        <v>0</v>
      </c>
      <c r="U174" s="3" t="s">
        <v>0</v>
      </c>
      <c r="V174" s="3">
        <v>0</v>
      </c>
      <c r="W174" s="3">
        <v>18131776.860000003</v>
      </c>
      <c r="X174" s="3" t="s">
        <v>0</v>
      </c>
      <c r="Y174" s="3">
        <v>2901084.2975999997</v>
      </c>
      <c r="Z174" s="3">
        <v>0</v>
      </c>
      <c r="AA174" s="2" t="s">
        <v>0</v>
      </c>
      <c r="AB174" s="1">
        <v>0</v>
      </c>
      <c r="AC174" s="1">
        <v>0</v>
      </c>
      <c r="AD174" s="2" t="s">
        <v>0</v>
      </c>
      <c r="AE174" s="1">
        <v>0</v>
      </c>
    </row>
    <row r="175" spans="1:31" hidden="1" x14ac:dyDescent="0.25">
      <c r="A175" s="2" t="s">
        <v>209</v>
      </c>
      <c r="B175" s="51">
        <v>43933</v>
      </c>
      <c r="C175" s="2" t="s">
        <v>8</v>
      </c>
      <c r="D175" s="2" t="s">
        <v>88</v>
      </c>
      <c r="E175" s="2" t="s">
        <v>569</v>
      </c>
      <c r="F175" s="2" t="s">
        <v>47</v>
      </c>
      <c r="G175" s="2" t="s">
        <v>4</v>
      </c>
      <c r="H175" s="2" t="s">
        <v>1096</v>
      </c>
      <c r="I175" s="1" t="s">
        <v>1</v>
      </c>
      <c r="J175" s="1" t="s">
        <v>1</v>
      </c>
      <c r="K175" s="1" t="s">
        <v>1</v>
      </c>
      <c r="L175" s="1" t="s">
        <v>1</v>
      </c>
      <c r="M175" s="1">
        <v>0</v>
      </c>
      <c r="N175" s="2" t="s">
        <v>1</v>
      </c>
      <c r="O175" s="2" t="s">
        <v>2</v>
      </c>
      <c r="P175" s="2" t="s">
        <v>1</v>
      </c>
      <c r="Q175" s="3">
        <f t="shared" si="2"/>
        <v>55227599.899999999</v>
      </c>
      <c r="R175" s="3">
        <v>0</v>
      </c>
      <c r="S175" s="3">
        <v>38849502.259999998</v>
      </c>
      <c r="T175" s="3"/>
      <c r="U175" s="3" t="s">
        <v>0</v>
      </c>
      <c r="V175" s="3"/>
      <c r="W175" s="3">
        <v>14119049.689999999</v>
      </c>
      <c r="X175" s="3" t="s">
        <v>0</v>
      </c>
      <c r="Y175" s="3">
        <v>2259047.9500000002</v>
      </c>
      <c r="Z175" s="3">
        <v>0</v>
      </c>
      <c r="AA175" s="2" t="s">
        <v>0</v>
      </c>
      <c r="AB175" s="1">
        <v>0</v>
      </c>
      <c r="AC175" s="1"/>
      <c r="AD175" s="2" t="s">
        <v>0</v>
      </c>
      <c r="AE175" s="1"/>
    </row>
    <row r="176" spans="1:31" hidden="1" x14ac:dyDescent="0.25">
      <c r="A176" s="2" t="s">
        <v>206</v>
      </c>
      <c r="B176" s="51">
        <v>43933</v>
      </c>
      <c r="C176" s="2" t="s">
        <v>8</v>
      </c>
      <c r="D176" s="2" t="s">
        <v>88</v>
      </c>
      <c r="E176" s="2" t="s">
        <v>563</v>
      </c>
      <c r="F176" s="2" t="s">
        <v>922</v>
      </c>
      <c r="G176" s="2" t="s">
        <v>4</v>
      </c>
      <c r="H176" s="2" t="s">
        <v>1095</v>
      </c>
      <c r="I176" s="1" t="s">
        <v>1</v>
      </c>
      <c r="J176" s="1" t="s">
        <v>1</v>
      </c>
      <c r="K176" s="1" t="s">
        <v>1</v>
      </c>
      <c r="L176" s="1" t="s">
        <v>1</v>
      </c>
      <c r="M176" s="1">
        <v>0</v>
      </c>
      <c r="N176" s="2" t="s">
        <v>1</v>
      </c>
      <c r="O176" s="2" t="s">
        <v>2</v>
      </c>
      <c r="P176" s="2" t="s">
        <v>1</v>
      </c>
      <c r="Q176" s="3">
        <f t="shared" si="2"/>
        <v>956908.12</v>
      </c>
      <c r="R176" s="3">
        <v>0</v>
      </c>
      <c r="S176" s="3">
        <v>956908.12</v>
      </c>
      <c r="T176" s="3"/>
      <c r="U176" s="3" t="s">
        <v>0</v>
      </c>
      <c r="V176" s="3"/>
      <c r="W176" s="3"/>
      <c r="X176" s="3" t="s">
        <v>0</v>
      </c>
      <c r="Y176" s="3"/>
      <c r="Z176" s="3">
        <v>0</v>
      </c>
      <c r="AA176" s="2" t="s">
        <v>0</v>
      </c>
      <c r="AB176" s="1">
        <v>0</v>
      </c>
      <c r="AC176" s="1"/>
      <c r="AD176" s="2" t="s">
        <v>0</v>
      </c>
      <c r="AE176" s="1"/>
    </row>
    <row r="177" spans="1:31" hidden="1" x14ac:dyDescent="0.25">
      <c r="A177" s="2" t="s">
        <v>203</v>
      </c>
      <c r="B177" s="51">
        <v>43933</v>
      </c>
      <c r="C177" s="2" t="s">
        <v>71</v>
      </c>
      <c r="D177" s="2" t="s">
        <v>88</v>
      </c>
      <c r="E177" s="2" t="s">
        <v>566</v>
      </c>
      <c r="F177" s="2" t="s">
        <v>850</v>
      </c>
      <c r="G177" s="2" t="s">
        <v>4</v>
      </c>
      <c r="H177" s="2" t="s">
        <v>1094</v>
      </c>
      <c r="I177" s="1" t="s">
        <v>1</v>
      </c>
      <c r="J177" s="1" t="s">
        <v>1</v>
      </c>
      <c r="K177" s="1" t="s">
        <v>1</v>
      </c>
      <c r="L177" s="1" t="s">
        <v>1</v>
      </c>
      <c r="M177" s="1">
        <v>0</v>
      </c>
      <c r="N177" s="2" t="s">
        <v>1</v>
      </c>
      <c r="O177" s="2" t="s">
        <v>2</v>
      </c>
      <c r="P177" s="2" t="s">
        <v>1</v>
      </c>
      <c r="Q177" s="3">
        <f t="shared" si="2"/>
        <v>14783015.2414</v>
      </c>
      <c r="R177" s="3">
        <v>0</v>
      </c>
      <c r="S177" s="3">
        <v>13816718.375</v>
      </c>
      <c r="T177" s="3">
        <v>0</v>
      </c>
      <c r="U177" s="3" t="s">
        <v>0</v>
      </c>
      <c r="V177" s="3">
        <v>0</v>
      </c>
      <c r="W177" s="3">
        <v>833014.54</v>
      </c>
      <c r="X177" s="3" t="s">
        <v>0</v>
      </c>
      <c r="Y177" s="3">
        <v>133282.32639999999</v>
      </c>
      <c r="Z177" s="3">
        <v>0</v>
      </c>
      <c r="AA177" s="2" t="s">
        <v>0</v>
      </c>
      <c r="AB177" s="1">
        <v>0</v>
      </c>
      <c r="AC177" s="1">
        <v>0</v>
      </c>
      <c r="AD177" s="2" t="s">
        <v>0</v>
      </c>
      <c r="AE177" s="1">
        <v>0</v>
      </c>
    </row>
    <row r="178" spans="1:31" hidden="1" x14ac:dyDescent="0.25">
      <c r="A178" s="2" t="s">
        <v>200</v>
      </c>
      <c r="B178" s="51">
        <v>43933</v>
      </c>
      <c r="C178" s="2" t="s">
        <v>71</v>
      </c>
      <c r="D178" s="2" t="s">
        <v>88</v>
      </c>
      <c r="E178" s="2" t="s">
        <v>566</v>
      </c>
      <c r="F178" s="2" t="s">
        <v>850</v>
      </c>
      <c r="G178" s="2" t="s">
        <v>24</v>
      </c>
      <c r="H178" s="2" t="s">
        <v>1</v>
      </c>
      <c r="I178" s="1" t="s">
        <v>1093</v>
      </c>
      <c r="J178" s="1" t="s">
        <v>1</v>
      </c>
      <c r="K178" s="1" t="s">
        <v>1092</v>
      </c>
      <c r="L178" s="1" t="s">
        <v>1044</v>
      </c>
      <c r="M178" s="1">
        <v>531431.74</v>
      </c>
      <c r="N178" s="2" t="s">
        <v>20</v>
      </c>
      <c r="O178" s="2" t="s">
        <v>1091</v>
      </c>
      <c r="P178" s="2" t="s">
        <v>1090</v>
      </c>
      <c r="Q178" s="3">
        <f t="shared" si="2"/>
        <v>-42900</v>
      </c>
      <c r="R178" s="3">
        <v>0</v>
      </c>
      <c r="S178" s="3">
        <v>-42900</v>
      </c>
      <c r="T178" s="3">
        <v>0</v>
      </c>
      <c r="U178" s="3" t="s">
        <v>0</v>
      </c>
      <c r="V178" s="3">
        <v>0</v>
      </c>
      <c r="W178" s="3">
        <v>0</v>
      </c>
      <c r="X178" s="3" t="s">
        <v>0</v>
      </c>
      <c r="Y178" s="3">
        <v>0</v>
      </c>
      <c r="Z178" s="3">
        <v>0</v>
      </c>
      <c r="AA178" s="2" t="s">
        <v>0</v>
      </c>
      <c r="AB178" s="1">
        <v>0</v>
      </c>
      <c r="AC178" s="1">
        <v>0</v>
      </c>
      <c r="AD178" s="2" t="s">
        <v>0</v>
      </c>
      <c r="AE178" s="1">
        <v>0</v>
      </c>
    </row>
    <row r="179" spans="1:31" hidden="1" x14ac:dyDescent="0.25">
      <c r="A179" s="2" t="s">
        <v>197</v>
      </c>
      <c r="B179" s="51">
        <v>43933</v>
      </c>
      <c r="C179" s="2" t="s">
        <v>53</v>
      </c>
      <c r="D179" s="2" t="s">
        <v>88</v>
      </c>
      <c r="E179" s="2" t="s">
        <v>558</v>
      </c>
      <c r="F179" s="2" t="s">
        <v>776</v>
      </c>
      <c r="G179" s="2" t="s">
        <v>4</v>
      </c>
      <c r="H179" s="2" t="s">
        <v>1089</v>
      </c>
      <c r="I179" s="1" t="s">
        <v>1</v>
      </c>
      <c r="J179" s="1" t="s">
        <v>1</v>
      </c>
      <c r="K179" s="1" t="s">
        <v>1</v>
      </c>
      <c r="L179" s="1" t="s">
        <v>1</v>
      </c>
      <c r="M179" s="1">
        <v>0</v>
      </c>
      <c r="N179" s="2" t="s">
        <v>1</v>
      </c>
      <c r="O179" s="2" t="s">
        <v>1088</v>
      </c>
      <c r="P179" s="2" t="s">
        <v>1087</v>
      </c>
      <c r="Q179" s="3">
        <f t="shared" si="2"/>
        <v>697136.4</v>
      </c>
      <c r="R179" s="3">
        <v>0</v>
      </c>
      <c r="S179" s="3">
        <v>625750</v>
      </c>
      <c r="T179" s="3">
        <v>0</v>
      </c>
      <c r="U179" s="3" t="s">
        <v>0</v>
      </c>
      <c r="V179" s="3">
        <v>0</v>
      </c>
      <c r="W179" s="3">
        <v>61540</v>
      </c>
      <c r="X179" s="3" t="s">
        <v>13</v>
      </c>
      <c r="Y179" s="3">
        <v>9846.4</v>
      </c>
      <c r="Z179" s="3">
        <v>0</v>
      </c>
      <c r="AA179" s="2" t="s">
        <v>0</v>
      </c>
      <c r="AB179" s="1">
        <v>0</v>
      </c>
      <c r="AC179" s="1">
        <v>0</v>
      </c>
      <c r="AD179" s="2" t="s">
        <v>0</v>
      </c>
      <c r="AE179" s="1">
        <v>0</v>
      </c>
    </row>
    <row r="180" spans="1:31" hidden="1" x14ac:dyDescent="0.25">
      <c r="A180" s="2" t="s">
        <v>195</v>
      </c>
      <c r="B180" s="51">
        <v>43933</v>
      </c>
      <c r="C180" s="2" t="s">
        <v>53</v>
      </c>
      <c r="D180" s="2" t="s">
        <v>88</v>
      </c>
      <c r="E180" s="2" t="s">
        <v>558</v>
      </c>
      <c r="F180" s="2" t="s">
        <v>776</v>
      </c>
      <c r="G180" s="2" t="s">
        <v>4</v>
      </c>
      <c r="H180" s="2" t="s">
        <v>1086</v>
      </c>
      <c r="I180" s="1" t="s">
        <v>1</v>
      </c>
      <c r="J180" s="1" t="s">
        <v>1</v>
      </c>
      <c r="K180" s="1" t="s">
        <v>1</v>
      </c>
      <c r="L180" s="1" t="s">
        <v>1</v>
      </c>
      <c r="M180" s="1">
        <v>0</v>
      </c>
      <c r="N180" s="2" t="s">
        <v>1</v>
      </c>
      <c r="O180" s="2" t="s">
        <v>2</v>
      </c>
      <c r="P180" s="2" t="s">
        <v>1</v>
      </c>
      <c r="Q180" s="3">
        <f t="shared" si="2"/>
        <v>15434447.383149998</v>
      </c>
      <c r="R180" s="3">
        <v>0</v>
      </c>
      <c r="S180" s="3">
        <v>11240723.584199999</v>
      </c>
      <c r="T180" s="3">
        <v>0</v>
      </c>
      <c r="U180" s="3" t="s">
        <v>0</v>
      </c>
      <c r="V180" s="3">
        <v>0</v>
      </c>
      <c r="W180" s="3">
        <v>3615279.13705</v>
      </c>
      <c r="X180" s="3" t="s">
        <v>0</v>
      </c>
      <c r="Y180" s="3">
        <v>578444.66189999995</v>
      </c>
      <c r="Z180" s="3">
        <v>0</v>
      </c>
      <c r="AA180" s="2" t="s">
        <v>0</v>
      </c>
      <c r="AB180" s="1">
        <v>0</v>
      </c>
      <c r="AC180" s="1">
        <v>0</v>
      </c>
      <c r="AD180" s="2" t="s">
        <v>0</v>
      </c>
      <c r="AE180" s="1">
        <v>0</v>
      </c>
    </row>
    <row r="181" spans="1:31" hidden="1" x14ac:dyDescent="0.25">
      <c r="A181" s="2" t="s">
        <v>192</v>
      </c>
      <c r="B181" s="51">
        <v>43933</v>
      </c>
      <c r="C181" s="2" t="s">
        <v>53</v>
      </c>
      <c r="D181" s="2" t="s">
        <v>88</v>
      </c>
      <c r="E181" s="2" t="s">
        <v>558</v>
      </c>
      <c r="F181" s="2" t="s">
        <v>776</v>
      </c>
      <c r="G181" s="2" t="s">
        <v>24</v>
      </c>
      <c r="H181" s="2" t="s">
        <v>1</v>
      </c>
      <c r="I181" s="1" t="s">
        <v>1085</v>
      </c>
      <c r="J181" s="1" t="s">
        <v>1</v>
      </c>
      <c r="K181" s="1" t="s">
        <v>1084</v>
      </c>
      <c r="L181" s="1" t="s">
        <v>1083</v>
      </c>
      <c r="M181" s="1">
        <v>492.75</v>
      </c>
      <c r="N181" s="2" t="s">
        <v>20</v>
      </c>
      <c r="O181" s="2" t="s">
        <v>1082</v>
      </c>
      <c r="P181" s="2" t="s">
        <v>1081</v>
      </c>
      <c r="Q181" s="3">
        <f t="shared" si="2"/>
        <v>-300562.5</v>
      </c>
      <c r="R181" s="3">
        <v>0</v>
      </c>
      <c r="S181" s="3">
        <v>-300562.5</v>
      </c>
      <c r="T181" s="3">
        <v>0</v>
      </c>
      <c r="U181" s="3" t="s">
        <v>0</v>
      </c>
      <c r="V181" s="3">
        <v>0</v>
      </c>
      <c r="W181" s="3">
        <v>0</v>
      </c>
      <c r="X181" s="3" t="s">
        <v>0</v>
      </c>
      <c r="Y181" s="3">
        <v>0</v>
      </c>
      <c r="Z181" s="3">
        <v>0</v>
      </c>
      <c r="AA181" s="2" t="s">
        <v>0</v>
      </c>
      <c r="AB181" s="1">
        <v>0</v>
      </c>
      <c r="AC181" s="1">
        <v>0</v>
      </c>
      <c r="AD181" s="2" t="s">
        <v>0</v>
      </c>
      <c r="AE181" s="1">
        <v>0</v>
      </c>
    </row>
    <row r="182" spans="1:31" hidden="1" x14ac:dyDescent="0.25">
      <c r="A182" s="2" t="s">
        <v>190</v>
      </c>
      <c r="B182" s="51">
        <v>43933</v>
      </c>
      <c r="C182" s="2" t="s">
        <v>8</v>
      </c>
      <c r="D182" s="2" t="s">
        <v>78</v>
      </c>
      <c r="E182" s="2" t="s">
        <v>555</v>
      </c>
      <c r="F182" s="2" t="s">
        <v>778</v>
      </c>
      <c r="G182" s="2" t="s">
        <v>4</v>
      </c>
      <c r="H182" s="2" t="s">
        <v>1080</v>
      </c>
      <c r="I182" s="1" t="s">
        <v>1</v>
      </c>
      <c r="J182" s="1" t="s">
        <v>1</v>
      </c>
      <c r="K182" s="1" t="s">
        <v>1</v>
      </c>
      <c r="L182" s="1" t="s">
        <v>1</v>
      </c>
      <c r="M182" s="1">
        <v>0</v>
      </c>
      <c r="N182" s="2" t="s">
        <v>1</v>
      </c>
      <c r="O182" s="2" t="s">
        <v>2</v>
      </c>
      <c r="P182" s="2" t="s">
        <v>1</v>
      </c>
      <c r="Q182" s="3">
        <f t="shared" si="2"/>
        <v>74153979.190000013</v>
      </c>
      <c r="R182" s="3">
        <v>0</v>
      </c>
      <c r="S182" s="3">
        <v>45471003.700000003</v>
      </c>
      <c r="T182" s="3"/>
      <c r="U182" s="3" t="s">
        <v>0</v>
      </c>
      <c r="V182" s="3"/>
      <c r="W182" s="3">
        <v>24726703.010000002</v>
      </c>
      <c r="X182" s="3" t="s">
        <v>0</v>
      </c>
      <c r="Y182" s="3">
        <v>3956272.48</v>
      </c>
      <c r="Z182" s="3">
        <v>0</v>
      </c>
      <c r="AA182" s="2" t="s">
        <v>0</v>
      </c>
      <c r="AB182" s="1">
        <v>0</v>
      </c>
      <c r="AC182" s="1"/>
      <c r="AD182" s="2" t="s">
        <v>0</v>
      </c>
      <c r="AE182" s="1"/>
    </row>
    <row r="183" spans="1:31" hidden="1" x14ac:dyDescent="0.25">
      <c r="A183" s="2" t="s">
        <v>186</v>
      </c>
      <c r="B183" s="51">
        <v>43933</v>
      </c>
      <c r="C183" s="2" t="s">
        <v>71</v>
      </c>
      <c r="D183" s="2" t="s">
        <v>78</v>
      </c>
      <c r="E183" s="2" t="s">
        <v>551</v>
      </c>
      <c r="F183" s="2" t="s">
        <v>1079</v>
      </c>
      <c r="G183" s="2" t="s">
        <v>4</v>
      </c>
      <c r="H183" s="2" t="s">
        <v>1078</v>
      </c>
      <c r="I183" s="1" t="s">
        <v>1</v>
      </c>
      <c r="J183" s="1" t="s">
        <v>1</v>
      </c>
      <c r="K183" s="1" t="s">
        <v>1</v>
      </c>
      <c r="L183" s="1" t="s">
        <v>1</v>
      </c>
      <c r="M183" s="1">
        <v>0</v>
      </c>
      <c r="N183" s="2" t="s">
        <v>1</v>
      </c>
      <c r="O183" s="2" t="s">
        <v>2</v>
      </c>
      <c r="P183" s="2" t="s">
        <v>1</v>
      </c>
      <c r="Q183" s="3">
        <f t="shared" si="2"/>
        <v>8572998.4442000017</v>
      </c>
      <c r="R183" s="3">
        <v>0</v>
      </c>
      <c r="S183" s="3">
        <v>7486483.7250000024</v>
      </c>
      <c r="T183" s="3">
        <v>0</v>
      </c>
      <c r="U183" s="3" t="s">
        <v>0</v>
      </c>
      <c r="V183" s="3">
        <v>0</v>
      </c>
      <c r="W183" s="3">
        <v>936650.62000000011</v>
      </c>
      <c r="X183" s="3" t="s">
        <v>0</v>
      </c>
      <c r="Y183" s="3">
        <v>149864.0992</v>
      </c>
      <c r="Z183" s="3">
        <v>0</v>
      </c>
      <c r="AA183" s="2" t="s">
        <v>0</v>
      </c>
      <c r="AB183" s="1">
        <v>0</v>
      </c>
      <c r="AC183" s="1">
        <v>0</v>
      </c>
      <c r="AD183" s="2" t="s">
        <v>0</v>
      </c>
      <c r="AE183" s="1">
        <v>0</v>
      </c>
    </row>
    <row r="184" spans="1:31" hidden="1" x14ac:dyDescent="0.25">
      <c r="A184" s="2" t="s">
        <v>184</v>
      </c>
      <c r="B184" s="51">
        <v>43933</v>
      </c>
      <c r="C184" s="2" t="s">
        <v>53</v>
      </c>
      <c r="D184" s="2" t="s">
        <v>78</v>
      </c>
      <c r="E184" s="2" t="s">
        <v>6</v>
      </c>
      <c r="F184" s="2" t="s">
        <v>913</v>
      </c>
      <c r="G184" s="2" t="s">
        <v>4</v>
      </c>
      <c r="H184" s="2" t="s">
        <v>1077</v>
      </c>
      <c r="I184" s="1" t="s">
        <v>1</v>
      </c>
      <c r="J184" s="1" t="s">
        <v>1</v>
      </c>
      <c r="K184" s="1" t="s">
        <v>1</v>
      </c>
      <c r="L184" s="1" t="s">
        <v>1</v>
      </c>
      <c r="M184" s="1">
        <v>0</v>
      </c>
      <c r="N184" s="2" t="s">
        <v>1</v>
      </c>
      <c r="O184" s="2" t="s">
        <v>2</v>
      </c>
      <c r="P184" s="2" t="s">
        <v>1</v>
      </c>
      <c r="Q184" s="3">
        <f t="shared" si="2"/>
        <v>5517407.1937999995</v>
      </c>
      <c r="R184" s="3">
        <v>0</v>
      </c>
      <c r="S184" s="3">
        <v>4586099.2450000001</v>
      </c>
      <c r="T184" s="3">
        <v>0</v>
      </c>
      <c r="U184" s="3" t="s">
        <v>0</v>
      </c>
      <c r="V184" s="3">
        <v>0</v>
      </c>
      <c r="W184" s="3">
        <v>802851.67999999993</v>
      </c>
      <c r="X184" s="3" t="s">
        <v>13</v>
      </c>
      <c r="Y184" s="3">
        <v>128456.26879999999</v>
      </c>
      <c r="Z184" s="3">
        <v>0</v>
      </c>
      <c r="AA184" s="2" t="s">
        <v>0</v>
      </c>
      <c r="AB184" s="1">
        <v>0</v>
      </c>
      <c r="AC184" s="1">
        <v>0</v>
      </c>
      <c r="AD184" s="2" t="s">
        <v>0</v>
      </c>
      <c r="AE184" s="1">
        <v>0</v>
      </c>
    </row>
    <row r="185" spans="1:31" hidden="1" x14ac:dyDescent="0.25">
      <c r="A185" s="2" t="s">
        <v>182</v>
      </c>
      <c r="B185" s="51">
        <v>43933</v>
      </c>
      <c r="C185" s="2" t="s">
        <v>53</v>
      </c>
      <c r="D185" s="2" t="s">
        <v>78</v>
      </c>
      <c r="E185" s="2" t="s">
        <v>6</v>
      </c>
      <c r="F185" s="2" t="s">
        <v>913</v>
      </c>
      <c r="G185" s="2" t="s">
        <v>4</v>
      </c>
      <c r="H185" s="2" t="s">
        <v>1076</v>
      </c>
      <c r="I185" s="1" t="s">
        <v>1</v>
      </c>
      <c r="J185" s="1" t="s">
        <v>1</v>
      </c>
      <c r="K185" s="1" t="s">
        <v>1</v>
      </c>
      <c r="L185" s="1" t="s">
        <v>1</v>
      </c>
      <c r="M185" s="1">
        <v>0</v>
      </c>
      <c r="N185" s="2" t="s">
        <v>1</v>
      </c>
      <c r="O185" s="2" t="s">
        <v>1075</v>
      </c>
      <c r="P185" s="2" t="s">
        <v>1074</v>
      </c>
      <c r="Q185" s="3">
        <f t="shared" si="2"/>
        <v>851887.70600000001</v>
      </c>
      <c r="R185" s="3">
        <v>0</v>
      </c>
      <c r="S185" s="3">
        <v>513939.28</v>
      </c>
      <c r="T185" s="3">
        <v>291334.84999999998</v>
      </c>
      <c r="U185" s="3" t="s">
        <v>13</v>
      </c>
      <c r="V185" s="3">
        <v>46613.576000000001</v>
      </c>
      <c r="W185" s="3">
        <v>0</v>
      </c>
      <c r="X185" s="3" t="s">
        <v>0</v>
      </c>
      <c r="Y185" s="3">
        <v>0</v>
      </c>
      <c r="Z185" s="3">
        <v>0</v>
      </c>
      <c r="AA185" s="2" t="s">
        <v>0</v>
      </c>
      <c r="AB185" s="1">
        <v>0</v>
      </c>
      <c r="AC185" s="1">
        <v>0</v>
      </c>
      <c r="AD185" s="2" t="s">
        <v>0</v>
      </c>
      <c r="AE185" s="1">
        <v>0</v>
      </c>
    </row>
    <row r="186" spans="1:31" hidden="1" x14ac:dyDescent="0.25">
      <c r="A186" s="2" t="s">
        <v>179</v>
      </c>
      <c r="B186" s="51">
        <v>43933</v>
      </c>
      <c r="C186" s="2" t="s">
        <v>53</v>
      </c>
      <c r="D186" s="2" t="s">
        <v>78</v>
      </c>
      <c r="E186" s="2" t="s">
        <v>6</v>
      </c>
      <c r="F186" s="2" t="s">
        <v>913</v>
      </c>
      <c r="G186" s="2" t="s">
        <v>4</v>
      </c>
      <c r="H186" s="2" t="s">
        <v>1073</v>
      </c>
      <c r="I186" s="1" t="s">
        <v>1</v>
      </c>
      <c r="J186" s="1" t="s">
        <v>1</v>
      </c>
      <c r="K186" s="1" t="s">
        <v>1</v>
      </c>
      <c r="L186" s="1" t="s">
        <v>1</v>
      </c>
      <c r="M186" s="1">
        <v>0</v>
      </c>
      <c r="N186" s="2" t="s">
        <v>1</v>
      </c>
      <c r="O186" s="2" t="s">
        <v>2</v>
      </c>
      <c r="P186" s="2" t="s">
        <v>1</v>
      </c>
      <c r="Q186" s="3">
        <f t="shared" si="2"/>
        <v>30290974.110399995</v>
      </c>
      <c r="R186" s="3">
        <v>0</v>
      </c>
      <c r="S186" s="3">
        <v>20390843.689999998</v>
      </c>
      <c r="T186" s="3">
        <v>0</v>
      </c>
      <c r="U186" s="3" t="s">
        <v>0</v>
      </c>
      <c r="V186" s="3">
        <v>0</v>
      </c>
      <c r="W186" s="3">
        <v>8534595.1899999995</v>
      </c>
      <c r="X186" s="3" t="s">
        <v>13</v>
      </c>
      <c r="Y186" s="3">
        <v>1365535.2304</v>
      </c>
      <c r="Z186" s="3">
        <v>0</v>
      </c>
      <c r="AA186" s="2" t="s">
        <v>0</v>
      </c>
      <c r="AB186" s="1">
        <v>0</v>
      </c>
      <c r="AC186" s="1">
        <v>0</v>
      </c>
      <c r="AD186" s="2" t="s">
        <v>0</v>
      </c>
      <c r="AE186" s="1">
        <v>0</v>
      </c>
    </row>
    <row r="187" spans="1:31" hidden="1" x14ac:dyDescent="0.25">
      <c r="A187" s="2" t="s">
        <v>176</v>
      </c>
      <c r="B187" s="51">
        <v>43933</v>
      </c>
      <c r="C187" s="2" t="s">
        <v>8</v>
      </c>
      <c r="D187" s="2" t="s">
        <v>67</v>
      </c>
      <c r="E187" s="2" t="s">
        <v>542</v>
      </c>
      <c r="F187" s="2" t="s">
        <v>1072</v>
      </c>
      <c r="G187" s="2" t="s">
        <v>4</v>
      </c>
      <c r="H187" s="2" t="s">
        <v>1071</v>
      </c>
      <c r="I187" s="1" t="s">
        <v>1</v>
      </c>
      <c r="J187" s="1" t="s">
        <v>1</v>
      </c>
      <c r="K187" s="1" t="s">
        <v>1</v>
      </c>
      <c r="L187" s="1" t="s">
        <v>1</v>
      </c>
      <c r="M187" s="1">
        <v>0</v>
      </c>
      <c r="N187" s="2" t="s">
        <v>1</v>
      </c>
      <c r="O187" s="2" t="s">
        <v>2</v>
      </c>
      <c r="P187" s="2" t="s">
        <v>1</v>
      </c>
      <c r="Q187" s="3">
        <f t="shared" si="2"/>
        <v>39345489.659999996</v>
      </c>
      <c r="R187" s="3">
        <v>0</v>
      </c>
      <c r="S187" s="3">
        <v>23362415.859999999</v>
      </c>
      <c r="T187" s="3"/>
      <c r="U187" s="3" t="s">
        <v>0</v>
      </c>
      <c r="V187" s="3"/>
      <c r="W187" s="3">
        <v>13778511.9</v>
      </c>
      <c r="X187" s="3" t="s">
        <v>0</v>
      </c>
      <c r="Y187" s="3">
        <v>2204561.9</v>
      </c>
      <c r="Z187" s="3">
        <v>0</v>
      </c>
      <c r="AA187" s="2" t="s">
        <v>0</v>
      </c>
      <c r="AB187" s="1">
        <v>0</v>
      </c>
      <c r="AC187" s="1"/>
      <c r="AD187" s="2" t="s">
        <v>0</v>
      </c>
      <c r="AE187" s="1"/>
    </row>
    <row r="188" spans="1:31" hidden="1" x14ac:dyDescent="0.25">
      <c r="A188" s="2" t="s">
        <v>173</v>
      </c>
      <c r="B188" s="51">
        <v>43933</v>
      </c>
      <c r="C188" s="2" t="s">
        <v>53</v>
      </c>
      <c r="D188" s="2" t="s">
        <v>67</v>
      </c>
      <c r="E188" s="2" t="s">
        <v>66</v>
      </c>
      <c r="F188" s="2" t="s">
        <v>876</v>
      </c>
      <c r="G188" s="2" t="s">
        <v>4</v>
      </c>
      <c r="H188" s="2" t="s">
        <v>1070</v>
      </c>
      <c r="I188" s="1" t="s">
        <v>1</v>
      </c>
      <c r="J188" s="1" t="s">
        <v>1</v>
      </c>
      <c r="K188" s="1" t="s">
        <v>1</v>
      </c>
      <c r="L188" s="1" t="s">
        <v>1</v>
      </c>
      <c r="M188" s="1">
        <v>0</v>
      </c>
      <c r="N188" s="2" t="s">
        <v>1</v>
      </c>
      <c r="O188" s="2" t="s">
        <v>2</v>
      </c>
      <c r="P188" s="2" t="s">
        <v>1</v>
      </c>
      <c r="Q188" s="3">
        <f t="shared" si="2"/>
        <v>21941604.174000002</v>
      </c>
      <c r="R188" s="3">
        <v>0</v>
      </c>
      <c r="S188" s="3">
        <v>15704149.730000004</v>
      </c>
      <c r="T188" s="3">
        <v>0</v>
      </c>
      <c r="U188" s="3" t="s">
        <v>0</v>
      </c>
      <c r="V188" s="3">
        <v>0</v>
      </c>
      <c r="W188" s="3">
        <v>5377115.8999999994</v>
      </c>
      <c r="X188" s="3" t="s">
        <v>13</v>
      </c>
      <c r="Y188" s="3">
        <v>860338.54400000011</v>
      </c>
      <c r="Z188" s="3">
        <v>0</v>
      </c>
      <c r="AA188" s="2" t="s">
        <v>0</v>
      </c>
      <c r="AB188" s="1">
        <v>0</v>
      </c>
      <c r="AC188" s="1">
        <v>0</v>
      </c>
      <c r="AD188" s="2" t="s">
        <v>0</v>
      </c>
      <c r="AE188" s="1">
        <v>0</v>
      </c>
    </row>
    <row r="189" spans="1:31" hidden="1" x14ac:dyDescent="0.25">
      <c r="A189" s="2" t="s">
        <v>170</v>
      </c>
      <c r="B189" s="51">
        <v>43933</v>
      </c>
      <c r="C189" s="2" t="s">
        <v>8</v>
      </c>
      <c r="D189" s="2" t="s">
        <v>52</v>
      </c>
      <c r="E189" s="2" t="s">
        <v>530</v>
      </c>
      <c r="F189" s="2" t="s">
        <v>1069</v>
      </c>
      <c r="G189" s="2" t="s">
        <v>4</v>
      </c>
      <c r="H189" s="2" t="s">
        <v>1068</v>
      </c>
      <c r="I189" s="1" t="s">
        <v>1</v>
      </c>
      <c r="J189" s="1" t="s">
        <v>1</v>
      </c>
      <c r="K189" s="1" t="s">
        <v>1</v>
      </c>
      <c r="L189" s="1" t="s">
        <v>1</v>
      </c>
      <c r="M189" s="1">
        <v>0</v>
      </c>
      <c r="N189" s="2" t="s">
        <v>1</v>
      </c>
      <c r="O189" s="2" t="s">
        <v>2</v>
      </c>
      <c r="P189" s="2" t="s">
        <v>1</v>
      </c>
      <c r="Q189" s="3">
        <f t="shared" si="2"/>
        <v>80322062.460000008</v>
      </c>
      <c r="R189" s="3">
        <v>0</v>
      </c>
      <c r="S189" s="3">
        <v>53802781.420000002</v>
      </c>
      <c r="T189" s="3"/>
      <c r="U189" s="3" t="s">
        <v>0</v>
      </c>
      <c r="V189" s="3"/>
      <c r="W189" s="3">
        <v>22861449.170000002</v>
      </c>
      <c r="X189" s="3" t="s">
        <v>0</v>
      </c>
      <c r="Y189" s="3">
        <v>3657831.87</v>
      </c>
      <c r="Z189" s="3">
        <v>0</v>
      </c>
      <c r="AA189" s="2" t="s">
        <v>0</v>
      </c>
      <c r="AB189" s="1">
        <v>0</v>
      </c>
      <c r="AC189" s="1"/>
      <c r="AD189" s="2" t="s">
        <v>0</v>
      </c>
      <c r="AE189" s="1"/>
    </row>
    <row r="190" spans="1:31" hidden="1" x14ac:dyDescent="0.25">
      <c r="A190" s="2" t="s">
        <v>168</v>
      </c>
      <c r="B190" s="51">
        <v>43933</v>
      </c>
      <c r="C190" s="2" t="s">
        <v>53</v>
      </c>
      <c r="D190" s="2" t="s">
        <v>52</v>
      </c>
      <c r="E190" s="2" t="s">
        <v>651</v>
      </c>
      <c r="F190" s="2" t="s">
        <v>1062</v>
      </c>
      <c r="G190" s="2" t="s">
        <v>4</v>
      </c>
      <c r="H190" s="2" t="s">
        <v>1067</v>
      </c>
      <c r="I190" s="1" t="s">
        <v>1</v>
      </c>
      <c r="J190" s="1" t="s">
        <v>1</v>
      </c>
      <c r="K190" s="1" t="s">
        <v>1</v>
      </c>
      <c r="L190" s="1" t="s">
        <v>1</v>
      </c>
      <c r="M190" s="1">
        <v>0</v>
      </c>
      <c r="N190" s="2" t="s">
        <v>1</v>
      </c>
      <c r="O190" s="2" t="s">
        <v>2</v>
      </c>
      <c r="P190" s="2" t="s">
        <v>1</v>
      </c>
      <c r="Q190" s="3">
        <f t="shared" si="2"/>
        <v>883398.86499999999</v>
      </c>
      <c r="R190" s="3">
        <v>0</v>
      </c>
      <c r="S190" s="3">
        <v>883398.86499999999</v>
      </c>
      <c r="T190" s="3">
        <v>0</v>
      </c>
      <c r="U190" s="3" t="s">
        <v>0</v>
      </c>
      <c r="V190" s="3">
        <v>0</v>
      </c>
      <c r="W190" s="3">
        <v>0</v>
      </c>
      <c r="X190" s="3" t="s">
        <v>0</v>
      </c>
      <c r="Y190" s="3">
        <v>0</v>
      </c>
      <c r="Z190" s="3">
        <v>0</v>
      </c>
      <c r="AA190" s="2" t="s">
        <v>0</v>
      </c>
      <c r="AB190" s="1">
        <v>0</v>
      </c>
      <c r="AC190" s="1">
        <v>0</v>
      </c>
      <c r="AD190" s="2" t="s">
        <v>0</v>
      </c>
      <c r="AE190" s="1">
        <v>0</v>
      </c>
    </row>
    <row r="191" spans="1:31" hidden="1" x14ac:dyDescent="0.25">
      <c r="A191" s="2" t="s">
        <v>164</v>
      </c>
      <c r="B191" s="51">
        <v>43933</v>
      </c>
      <c r="C191" s="2" t="s">
        <v>53</v>
      </c>
      <c r="D191" s="2" t="s">
        <v>52</v>
      </c>
      <c r="E191" s="2" t="s">
        <v>651</v>
      </c>
      <c r="F191" s="2" t="s">
        <v>1062</v>
      </c>
      <c r="G191" s="2" t="s">
        <v>4</v>
      </c>
      <c r="H191" s="2" t="s">
        <v>1066</v>
      </c>
      <c r="I191" s="1" t="s">
        <v>1</v>
      </c>
      <c r="J191" s="1" t="s">
        <v>1</v>
      </c>
      <c r="K191" s="1" t="s">
        <v>1</v>
      </c>
      <c r="L191" s="1" t="s">
        <v>1</v>
      </c>
      <c r="M191" s="1">
        <v>0</v>
      </c>
      <c r="N191" s="2" t="s">
        <v>1</v>
      </c>
      <c r="O191" s="2" t="s">
        <v>2</v>
      </c>
      <c r="P191" s="2" t="s">
        <v>1</v>
      </c>
      <c r="Q191" s="3">
        <f t="shared" si="2"/>
        <v>884984.20720000006</v>
      </c>
      <c r="R191" s="3">
        <v>0</v>
      </c>
      <c r="S191" s="3">
        <v>0</v>
      </c>
      <c r="T191" s="3">
        <v>0</v>
      </c>
      <c r="U191" s="3" t="s">
        <v>0</v>
      </c>
      <c r="V191" s="3">
        <v>0</v>
      </c>
      <c r="W191" s="3">
        <v>762917.42</v>
      </c>
      <c r="X191" s="3" t="s">
        <v>13</v>
      </c>
      <c r="Y191" s="3">
        <v>122066.78719999999</v>
      </c>
      <c r="Z191" s="3">
        <v>0</v>
      </c>
      <c r="AA191" s="2" t="s">
        <v>0</v>
      </c>
      <c r="AB191" s="1">
        <v>0</v>
      </c>
      <c r="AC191" s="1">
        <v>0</v>
      </c>
      <c r="AD191" s="2" t="s">
        <v>0</v>
      </c>
      <c r="AE191" s="1">
        <v>0</v>
      </c>
    </row>
    <row r="192" spans="1:31" hidden="1" x14ac:dyDescent="0.25">
      <c r="A192" s="2" t="s">
        <v>161</v>
      </c>
      <c r="B192" s="51">
        <v>43933</v>
      </c>
      <c r="C192" s="2" t="s">
        <v>53</v>
      </c>
      <c r="D192" s="2" t="s">
        <v>52</v>
      </c>
      <c r="E192" s="2" t="s">
        <v>651</v>
      </c>
      <c r="F192" s="2" t="s">
        <v>1062</v>
      </c>
      <c r="G192" s="2" t="s">
        <v>4</v>
      </c>
      <c r="H192" s="2" t="s">
        <v>1065</v>
      </c>
      <c r="I192" s="1" t="s">
        <v>1</v>
      </c>
      <c r="J192" s="1" t="s">
        <v>1</v>
      </c>
      <c r="K192" s="1" t="s">
        <v>1</v>
      </c>
      <c r="L192" s="1" t="s">
        <v>1</v>
      </c>
      <c r="M192" s="1">
        <v>0</v>
      </c>
      <c r="N192" s="2" t="s">
        <v>1</v>
      </c>
      <c r="O192" s="2" t="s">
        <v>1064</v>
      </c>
      <c r="P192" s="2" t="s">
        <v>1063</v>
      </c>
      <c r="Q192" s="3">
        <f t="shared" si="2"/>
        <v>975034.90279999992</v>
      </c>
      <c r="R192" s="3">
        <v>0</v>
      </c>
      <c r="S192" s="3">
        <v>0</v>
      </c>
      <c r="T192" s="3">
        <v>840547.33</v>
      </c>
      <c r="U192" s="3" t="s">
        <v>13</v>
      </c>
      <c r="V192" s="3">
        <v>134487.57279999999</v>
      </c>
      <c r="W192" s="3">
        <v>0</v>
      </c>
      <c r="X192" s="3" t="s">
        <v>0</v>
      </c>
      <c r="Y192" s="3">
        <v>0</v>
      </c>
      <c r="Z192" s="3">
        <v>0</v>
      </c>
      <c r="AA192" s="2" t="s">
        <v>0</v>
      </c>
      <c r="AB192" s="1">
        <v>0</v>
      </c>
      <c r="AC192" s="1">
        <v>0</v>
      </c>
      <c r="AD192" s="2" t="s">
        <v>0</v>
      </c>
      <c r="AE192" s="1">
        <v>0</v>
      </c>
    </row>
    <row r="193" spans="1:31" hidden="1" x14ac:dyDescent="0.25">
      <c r="A193" s="2" t="s">
        <v>158</v>
      </c>
      <c r="B193" s="51">
        <v>43933</v>
      </c>
      <c r="C193" s="2" t="s">
        <v>53</v>
      </c>
      <c r="D193" s="2" t="s">
        <v>52</v>
      </c>
      <c r="E193" s="2" t="s">
        <v>651</v>
      </c>
      <c r="F193" s="2" t="s">
        <v>1062</v>
      </c>
      <c r="G193" s="2" t="s">
        <v>4</v>
      </c>
      <c r="H193" s="2" t="s">
        <v>1061</v>
      </c>
      <c r="I193" s="1" t="s">
        <v>1</v>
      </c>
      <c r="J193" s="1" t="s">
        <v>1</v>
      </c>
      <c r="K193" s="1" t="s">
        <v>1</v>
      </c>
      <c r="L193" s="1" t="s">
        <v>1</v>
      </c>
      <c r="M193" s="1">
        <v>0</v>
      </c>
      <c r="N193" s="2" t="s">
        <v>1</v>
      </c>
      <c r="O193" s="2" t="s">
        <v>2</v>
      </c>
      <c r="P193" s="2" t="s">
        <v>1</v>
      </c>
      <c r="Q193" s="3">
        <f t="shared" si="2"/>
        <v>4125383.6180000002</v>
      </c>
      <c r="R193" s="3">
        <v>0</v>
      </c>
      <c r="S193" s="3">
        <v>3825522.4000000004</v>
      </c>
      <c r="T193" s="3">
        <v>0</v>
      </c>
      <c r="U193" s="3" t="s">
        <v>0</v>
      </c>
      <c r="V193" s="3">
        <v>0</v>
      </c>
      <c r="W193" s="3">
        <v>258501.05</v>
      </c>
      <c r="X193" s="3" t="s">
        <v>13</v>
      </c>
      <c r="Y193" s="3">
        <v>41360.168000000005</v>
      </c>
      <c r="Z193" s="3">
        <v>0</v>
      </c>
      <c r="AA193" s="2" t="s">
        <v>0</v>
      </c>
      <c r="AB193" s="1">
        <v>0</v>
      </c>
      <c r="AC193" s="1">
        <v>0</v>
      </c>
      <c r="AD193" s="2" t="s">
        <v>0</v>
      </c>
      <c r="AE193" s="1">
        <v>0</v>
      </c>
    </row>
    <row r="194" spans="1:31" hidden="1" x14ac:dyDescent="0.25">
      <c r="A194" s="2" t="s">
        <v>155</v>
      </c>
      <c r="B194" s="51">
        <v>43933</v>
      </c>
      <c r="C194" s="2" t="s">
        <v>8</v>
      </c>
      <c r="D194" s="2" t="s">
        <v>48</v>
      </c>
      <c r="E194" s="2" t="s">
        <v>520</v>
      </c>
      <c r="F194" s="2" t="s">
        <v>1060</v>
      </c>
      <c r="G194" s="2" t="s">
        <v>4</v>
      </c>
      <c r="H194" s="2" t="s">
        <v>1059</v>
      </c>
      <c r="I194" s="1" t="s">
        <v>1</v>
      </c>
      <c r="J194" s="1" t="s">
        <v>1</v>
      </c>
      <c r="K194" s="1" t="s">
        <v>1</v>
      </c>
      <c r="L194" s="1" t="s">
        <v>1</v>
      </c>
      <c r="M194" s="1">
        <v>0</v>
      </c>
      <c r="N194" s="2" t="s">
        <v>1</v>
      </c>
      <c r="O194" s="2" t="s">
        <v>2</v>
      </c>
      <c r="P194" s="2" t="s">
        <v>1</v>
      </c>
      <c r="Q194" s="3">
        <f t="shared" si="2"/>
        <v>26621957.82</v>
      </c>
      <c r="R194" s="3">
        <v>0</v>
      </c>
      <c r="S194" s="3">
        <v>18361177.16</v>
      </c>
      <c r="T194" s="3"/>
      <c r="U194" s="3" t="s">
        <v>0</v>
      </c>
      <c r="V194" s="3"/>
      <c r="W194" s="3">
        <v>7121362.6399999997</v>
      </c>
      <c r="X194" s="3" t="s">
        <v>0</v>
      </c>
      <c r="Y194" s="3">
        <v>1139418.02</v>
      </c>
      <c r="Z194" s="3">
        <v>0</v>
      </c>
      <c r="AA194" s="2" t="s">
        <v>0</v>
      </c>
      <c r="AB194" s="1">
        <v>0</v>
      </c>
      <c r="AC194" s="1"/>
      <c r="AD194" s="2" t="s">
        <v>0</v>
      </c>
      <c r="AE194" s="1"/>
    </row>
    <row r="195" spans="1:31" hidden="1" x14ac:dyDescent="0.25">
      <c r="A195" s="2" t="s">
        <v>152</v>
      </c>
      <c r="B195" s="51">
        <v>43933</v>
      </c>
      <c r="C195" s="2" t="s">
        <v>8</v>
      </c>
      <c r="D195" s="2" t="s">
        <v>44</v>
      </c>
      <c r="E195" s="2" t="s">
        <v>516</v>
      </c>
      <c r="F195" s="2" t="s">
        <v>1058</v>
      </c>
      <c r="G195" s="2" t="s">
        <v>4</v>
      </c>
      <c r="H195" s="2" t="s">
        <v>1057</v>
      </c>
      <c r="I195" s="1" t="s">
        <v>1</v>
      </c>
      <c r="J195" s="1" t="s">
        <v>1</v>
      </c>
      <c r="K195" s="1" t="s">
        <v>1</v>
      </c>
      <c r="L195" s="1" t="s">
        <v>1</v>
      </c>
      <c r="M195" s="1">
        <v>0</v>
      </c>
      <c r="N195" s="2" t="s">
        <v>1</v>
      </c>
      <c r="O195" s="2" t="s">
        <v>2</v>
      </c>
      <c r="P195" s="2" t="s">
        <v>1</v>
      </c>
      <c r="Q195" s="3">
        <f t="shared" ref="Q195:Q258" si="3">SUM(R195:AE195)</f>
        <v>74481079.609999999</v>
      </c>
      <c r="R195" s="3">
        <v>0</v>
      </c>
      <c r="S195" s="3">
        <v>51435288.420000002</v>
      </c>
      <c r="T195" s="3"/>
      <c r="U195" s="3" t="s">
        <v>0</v>
      </c>
      <c r="V195" s="3"/>
      <c r="W195" s="3">
        <v>19867061.370000001</v>
      </c>
      <c r="X195" s="3" t="s">
        <v>0</v>
      </c>
      <c r="Y195" s="3">
        <v>3178729.82</v>
      </c>
      <c r="Z195" s="3">
        <v>0</v>
      </c>
      <c r="AA195" s="2" t="s">
        <v>0</v>
      </c>
      <c r="AB195" s="1">
        <v>0</v>
      </c>
      <c r="AC195" s="1"/>
      <c r="AD195" s="2" t="s">
        <v>0</v>
      </c>
      <c r="AE195" s="1"/>
    </row>
    <row r="196" spans="1:31" hidden="1" x14ac:dyDescent="0.25">
      <c r="A196" s="2" t="s">
        <v>150</v>
      </c>
      <c r="B196" s="51">
        <v>43933</v>
      </c>
      <c r="C196" s="2" t="s">
        <v>8</v>
      </c>
      <c r="D196" s="2" t="s">
        <v>40</v>
      </c>
      <c r="E196" s="2" t="s">
        <v>500</v>
      </c>
      <c r="F196" s="2" t="s">
        <v>308</v>
      </c>
      <c r="G196" s="2" t="s">
        <v>4</v>
      </c>
      <c r="H196" s="2" t="s">
        <v>1056</v>
      </c>
      <c r="I196" s="1" t="s">
        <v>1</v>
      </c>
      <c r="J196" s="1" t="s">
        <v>1</v>
      </c>
      <c r="K196" s="1" t="s">
        <v>1</v>
      </c>
      <c r="L196" s="1" t="s">
        <v>1</v>
      </c>
      <c r="M196" s="1">
        <v>0</v>
      </c>
      <c r="N196" s="2" t="s">
        <v>1</v>
      </c>
      <c r="O196" s="2" t="s">
        <v>2</v>
      </c>
      <c r="P196" s="2" t="s">
        <v>1</v>
      </c>
      <c r="Q196" s="3">
        <f t="shared" si="3"/>
        <v>32320510.131276909</v>
      </c>
      <c r="R196" s="3">
        <v>0</v>
      </c>
      <c r="S196" s="3">
        <v>23062882.879999999</v>
      </c>
      <c r="T196" s="3"/>
      <c r="U196" s="3" t="s">
        <v>0</v>
      </c>
      <c r="V196" s="3"/>
      <c r="W196" s="3">
        <v>7980713.1512769097</v>
      </c>
      <c r="X196" s="3" t="s">
        <v>0</v>
      </c>
      <c r="Y196" s="3">
        <v>1276914.1000000001</v>
      </c>
      <c r="Z196" s="3">
        <v>0</v>
      </c>
      <c r="AA196" s="2" t="s">
        <v>0</v>
      </c>
      <c r="AB196" s="1">
        <v>0</v>
      </c>
      <c r="AC196" s="1"/>
      <c r="AD196" s="2" t="s">
        <v>0</v>
      </c>
      <c r="AE196" s="1"/>
    </row>
    <row r="197" spans="1:31" hidden="1" x14ac:dyDescent="0.25">
      <c r="A197" s="2" t="s">
        <v>147</v>
      </c>
      <c r="B197" s="51">
        <v>43933</v>
      </c>
      <c r="C197" s="2" t="s">
        <v>8</v>
      </c>
      <c r="D197" s="2" t="s">
        <v>36</v>
      </c>
      <c r="E197" s="2" t="s">
        <v>497</v>
      </c>
      <c r="F197" s="2" t="s">
        <v>647</v>
      </c>
      <c r="G197" s="2" t="s">
        <v>4</v>
      </c>
      <c r="H197" s="2" t="s">
        <v>1055</v>
      </c>
      <c r="I197" s="1" t="s">
        <v>1</v>
      </c>
      <c r="J197" s="1" t="s">
        <v>1</v>
      </c>
      <c r="K197" s="1" t="s">
        <v>1</v>
      </c>
      <c r="L197" s="1" t="s">
        <v>1</v>
      </c>
      <c r="M197" s="1">
        <v>0</v>
      </c>
      <c r="N197" s="2" t="s">
        <v>1</v>
      </c>
      <c r="O197" s="2" t="s">
        <v>2</v>
      </c>
      <c r="P197" s="2" t="s">
        <v>1</v>
      </c>
      <c r="Q197" s="3">
        <f t="shared" si="3"/>
        <v>49346368.950000003</v>
      </c>
      <c r="R197" s="3">
        <v>0</v>
      </c>
      <c r="S197" s="3">
        <v>31624070.27</v>
      </c>
      <c r="T197" s="3"/>
      <c r="U197" s="3" t="s">
        <v>0</v>
      </c>
      <c r="V197" s="3"/>
      <c r="W197" s="3">
        <v>15277843.689999999</v>
      </c>
      <c r="X197" s="3" t="s">
        <v>0</v>
      </c>
      <c r="Y197" s="3">
        <v>2444454.9900000002</v>
      </c>
      <c r="Z197" s="3">
        <v>0</v>
      </c>
      <c r="AA197" s="2" t="s">
        <v>0</v>
      </c>
      <c r="AB197" s="1">
        <v>0</v>
      </c>
      <c r="AC197" s="1"/>
      <c r="AD197" s="2" t="s">
        <v>0</v>
      </c>
      <c r="AE197" s="1"/>
    </row>
    <row r="198" spans="1:31" hidden="1" x14ac:dyDescent="0.25">
      <c r="A198" s="2" t="s">
        <v>144</v>
      </c>
      <c r="B198" s="51">
        <v>43933</v>
      </c>
      <c r="C198" s="2" t="s">
        <v>8</v>
      </c>
      <c r="D198" s="2" t="s">
        <v>32</v>
      </c>
      <c r="E198" s="2" t="s">
        <v>493</v>
      </c>
      <c r="F198" s="2" t="s">
        <v>1054</v>
      </c>
      <c r="G198" s="2" t="s">
        <v>4</v>
      </c>
      <c r="H198" s="2" t="s">
        <v>1053</v>
      </c>
      <c r="I198" s="1" t="s">
        <v>1</v>
      </c>
      <c r="J198" s="1" t="s">
        <v>1</v>
      </c>
      <c r="K198" s="1" t="s">
        <v>1</v>
      </c>
      <c r="L198" s="1" t="s">
        <v>1</v>
      </c>
      <c r="M198" s="1">
        <v>0</v>
      </c>
      <c r="N198" s="2" t="s">
        <v>1</v>
      </c>
      <c r="O198" s="2" t="s">
        <v>2</v>
      </c>
      <c r="P198" s="2" t="s">
        <v>1</v>
      </c>
      <c r="Q198" s="3">
        <f t="shared" si="3"/>
        <v>34233178.700000003</v>
      </c>
      <c r="R198" s="3">
        <v>0</v>
      </c>
      <c r="S198" s="3">
        <v>25302827.210000001</v>
      </c>
      <c r="T198" s="3"/>
      <c r="U198" s="3" t="s">
        <v>0</v>
      </c>
      <c r="V198" s="3"/>
      <c r="W198" s="3">
        <v>7698578.8700000001</v>
      </c>
      <c r="X198" s="3" t="s">
        <v>0</v>
      </c>
      <c r="Y198" s="3">
        <v>1231772.6200000001</v>
      </c>
      <c r="Z198" s="3">
        <v>0</v>
      </c>
      <c r="AA198" s="2" t="s">
        <v>0</v>
      </c>
      <c r="AB198" s="1">
        <v>0</v>
      </c>
      <c r="AC198" s="1"/>
      <c r="AD198" s="2" t="s">
        <v>0</v>
      </c>
      <c r="AE198" s="1"/>
    </row>
    <row r="199" spans="1:31" hidden="1" x14ac:dyDescent="0.25">
      <c r="A199" s="2" t="s">
        <v>141</v>
      </c>
      <c r="B199" s="51">
        <v>43933</v>
      </c>
      <c r="C199" s="2" t="s">
        <v>8</v>
      </c>
      <c r="D199" s="2" t="s">
        <v>26</v>
      </c>
      <c r="E199" s="2" t="s">
        <v>489</v>
      </c>
      <c r="F199" s="2" t="s">
        <v>1052</v>
      </c>
      <c r="G199" s="2" t="s">
        <v>4</v>
      </c>
      <c r="H199" s="2" t="s">
        <v>1051</v>
      </c>
      <c r="I199" s="1" t="s">
        <v>1</v>
      </c>
      <c r="J199" s="1" t="s">
        <v>1</v>
      </c>
      <c r="K199" s="1" t="s">
        <v>1</v>
      </c>
      <c r="L199" s="1" t="s">
        <v>1</v>
      </c>
      <c r="M199" s="1">
        <v>0</v>
      </c>
      <c r="N199" s="2" t="s">
        <v>1</v>
      </c>
      <c r="O199" s="2" t="s">
        <v>2</v>
      </c>
      <c r="P199" s="2" t="s">
        <v>1</v>
      </c>
      <c r="Q199" s="3">
        <f t="shared" si="3"/>
        <v>17924390.530999996</v>
      </c>
      <c r="R199" s="3">
        <v>0</v>
      </c>
      <c r="S199" s="3">
        <v>16387169.434999997</v>
      </c>
      <c r="T199" s="3">
        <v>0</v>
      </c>
      <c r="U199" s="3" t="s">
        <v>0</v>
      </c>
      <c r="V199" s="3">
        <v>0</v>
      </c>
      <c r="W199" s="3">
        <v>1325190.6000000001</v>
      </c>
      <c r="X199" s="3" t="s">
        <v>0</v>
      </c>
      <c r="Y199" s="3">
        <v>212030.49599999998</v>
      </c>
      <c r="Z199" s="3">
        <v>0</v>
      </c>
      <c r="AA199" s="2" t="s">
        <v>0</v>
      </c>
      <c r="AB199" s="1">
        <v>0</v>
      </c>
      <c r="AC199" s="1">
        <v>0</v>
      </c>
      <c r="AD199" s="2" t="s">
        <v>0</v>
      </c>
      <c r="AE199" s="1">
        <v>0</v>
      </c>
    </row>
    <row r="200" spans="1:31" hidden="1" x14ac:dyDescent="0.25">
      <c r="A200" s="2" t="s">
        <v>138</v>
      </c>
      <c r="B200" s="51">
        <v>43933</v>
      </c>
      <c r="C200" s="2" t="s">
        <v>8</v>
      </c>
      <c r="D200" s="2" t="s">
        <v>16</v>
      </c>
      <c r="E200" s="2" t="s">
        <v>483</v>
      </c>
      <c r="F200" s="2" t="s">
        <v>1050</v>
      </c>
      <c r="G200" s="2" t="s">
        <v>4</v>
      </c>
      <c r="H200" s="2" t="s">
        <v>1049</v>
      </c>
      <c r="I200" s="1" t="s">
        <v>1</v>
      </c>
      <c r="J200" s="1" t="s">
        <v>1</v>
      </c>
      <c r="K200" s="1" t="s">
        <v>1</v>
      </c>
      <c r="L200" s="1" t="s">
        <v>1</v>
      </c>
      <c r="M200" s="1">
        <v>0</v>
      </c>
      <c r="N200" s="2" t="s">
        <v>1</v>
      </c>
      <c r="O200" s="2" t="s">
        <v>2</v>
      </c>
      <c r="P200" s="2" t="s">
        <v>1</v>
      </c>
      <c r="Q200" s="3">
        <f t="shared" si="3"/>
        <v>3456747.5</v>
      </c>
      <c r="R200" s="3">
        <v>0</v>
      </c>
      <c r="S200" s="3">
        <v>1692750</v>
      </c>
      <c r="T200" s="3"/>
      <c r="U200" s="3" t="s">
        <v>0</v>
      </c>
      <c r="V200" s="3"/>
      <c r="W200" s="3">
        <v>1520687.5</v>
      </c>
      <c r="X200" s="3" t="s">
        <v>0</v>
      </c>
      <c r="Y200" s="3">
        <v>243310</v>
      </c>
      <c r="Z200" s="3">
        <v>0</v>
      </c>
      <c r="AA200" s="2" t="s">
        <v>0</v>
      </c>
      <c r="AB200" s="1">
        <v>0</v>
      </c>
      <c r="AC200" s="1"/>
      <c r="AD200" s="2" t="s">
        <v>0</v>
      </c>
      <c r="AE200" s="1"/>
    </row>
    <row r="201" spans="1:31" hidden="1" x14ac:dyDescent="0.25">
      <c r="A201" s="2" t="s">
        <v>135</v>
      </c>
      <c r="B201" s="51">
        <v>43933</v>
      </c>
      <c r="C201" s="2" t="s">
        <v>8</v>
      </c>
      <c r="D201" s="2" t="s">
        <v>1048</v>
      </c>
      <c r="E201" s="2" t="s">
        <v>538</v>
      </c>
      <c r="F201" s="2" t="s">
        <v>1047</v>
      </c>
      <c r="G201" s="2" t="s">
        <v>4</v>
      </c>
      <c r="H201" s="2" t="s">
        <v>1046</v>
      </c>
      <c r="I201" s="1" t="s">
        <v>1</v>
      </c>
      <c r="J201" s="1" t="s">
        <v>1</v>
      </c>
      <c r="K201" s="1" t="s">
        <v>1</v>
      </c>
      <c r="L201" s="1" t="s">
        <v>1</v>
      </c>
      <c r="M201" s="1">
        <v>0</v>
      </c>
      <c r="N201" s="2" t="s">
        <v>1</v>
      </c>
      <c r="O201" s="2" t="s">
        <v>2</v>
      </c>
      <c r="P201" s="2" t="s">
        <v>1</v>
      </c>
      <c r="Q201" s="3">
        <f t="shared" si="3"/>
        <v>12155979.256600002</v>
      </c>
      <c r="R201" s="3">
        <v>0</v>
      </c>
      <c r="S201" s="3">
        <v>9203182.4250000026</v>
      </c>
      <c r="T201" s="3">
        <v>0</v>
      </c>
      <c r="U201" s="3" t="s">
        <v>0</v>
      </c>
      <c r="V201" s="3">
        <v>0</v>
      </c>
      <c r="W201" s="3">
        <v>2545514.5099999998</v>
      </c>
      <c r="X201" s="3" t="s">
        <v>13</v>
      </c>
      <c r="Y201" s="3">
        <v>407282.32159999997</v>
      </c>
      <c r="Z201" s="3">
        <v>0</v>
      </c>
      <c r="AA201" s="2" t="s">
        <v>0</v>
      </c>
      <c r="AB201" s="1">
        <v>0</v>
      </c>
      <c r="AC201" s="1">
        <v>0</v>
      </c>
      <c r="AD201" s="2" t="s">
        <v>0</v>
      </c>
      <c r="AE201" s="1">
        <v>0</v>
      </c>
    </row>
    <row r="202" spans="1:31" hidden="1" x14ac:dyDescent="0.25">
      <c r="A202" s="2" t="s">
        <v>132</v>
      </c>
      <c r="B202" s="51">
        <v>43933</v>
      </c>
      <c r="C202" s="2" t="s">
        <v>8</v>
      </c>
      <c r="D202" s="2" t="s">
        <v>11</v>
      </c>
      <c r="E202" s="2" t="s">
        <v>476</v>
      </c>
      <c r="F202" s="2" t="s">
        <v>911</v>
      </c>
      <c r="G202" s="2" t="s">
        <v>4</v>
      </c>
      <c r="H202" s="2" t="s">
        <v>1045</v>
      </c>
      <c r="I202" s="1" t="s">
        <v>1</v>
      </c>
      <c r="J202" s="1" t="s">
        <v>1</v>
      </c>
      <c r="K202" s="1" t="s">
        <v>1</v>
      </c>
      <c r="L202" s="1" t="s">
        <v>1</v>
      </c>
      <c r="M202" s="1">
        <v>0</v>
      </c>
      <c r="N202" s="2" t="s">
        <v>1</v>
      </c>
      <c r="O202" s="2" t="s">
        <v>2</v>
      </c>
      <c r="P202" s="2" t="s">
        <v>1</v>
      </c>
      <c r="Q202" s="3">
        <f t="shared" si="3"/>
        <v>693708.85000000009</v>
      </c>
      <c r="R202" s="3">
        <v>0</v>
      </c>
      <c r="S202" s="3">
        <v>562696.55000000005</v>
      </c>
      <c r="T202" s="3"/>
      <c r="U202" s="3" t="s">
        <v>0</v>
      </c>
      <c r="V202" s="3"/>
      <c r="W202" s="3">
        <v>112941.64</v>
      </c>
      <c r="X202" s="3" t="s">
        <v>0</v>
      </c>
      <c r="Y202" s="3">
        <v>18070.66</v>
      </c>
      <c r="Z202" s="3">
        <v>0</v>
      </c>
      <c r="AA202" s="2" t="s">
        <v>0</v>
      </c>
      <c r="AB202" s="1">
        <v>0</v>
      </c>
      <c r="AC202" s="1"/>
      <c r="AD202" s="2" t="s">
        <v>0</v>
      </c>
      <c r="AE202" s="1"/>
    </row>
    <row r="203" spans="1:31" hidden="1" x14ac:dyDescent="0.25">
      <c r="A203" s="2" t="s">
        <v>129</v>
      </c>
      <c r="B203" s="51">
        <v>43933</v>
      </c>
      <c r="C203" s="2" t="s">
        <v>8</v>
      </c>
      <c r="D203" s="2" t="s">
        <v>7</v>
      </c>
      <c r="E203" s="2" t="s">
        <v>471</v>
      </c>
      <c r="F203" s="2" t="s">
        <v>154</v>
      </c>
      <c r="G203" s="2" t="s">
        <v>4</v>
      </c>
      <c r="H203" s="2" t="s">
        <v>1007</v>
      </c>
      <c r="I203" s="1" t="s">
        <v>1</v>
      </c>
      <c r="J203" s="1" t="s">
        <v>1</v>
      </c>
      <c r="K203" s="1" t="s">
        <v>1</v>
      </c>
      <c r="L203" s="1" t="s">
        <v>1</v>
      </c>
      <c r="M203" s="1">
        <v>0</v>
      </c>
      <c r="N203" s="2" t="s">
        <v>1</v>
      </c>
      <c r="O203" s="2" t="s">
        <v>2</v>
      </c>
      <c r="P203" s="2" t="s">
        <v>1</v>
      </c>
      <c r="Q203" s="3">
        <f t="shared" si="3"/>
        <v>39258809.039999999</v>
      </c>
      <c r="R203" s="3">
        <v>0</v>
      </c>
      <c r="S203" s="3">
        <v>32121799.989999998</v>
      </c>
      <c r="T203" s="3"/>
      <c r="U203" s="3" t="s">
        <v>0</v>
      </c>
      <c r="V203" s="3"/>
      <c r="W203" s="3">
        <v>6152594.0099999998</v>
      </c>
      <c r="X203" s="3" t="s">
        <v>0</v>
      </c>
      <c r="Y203" s="3">
        <v>984415.04</v>
      </c>
      <c r="Z203" s="3">
        <v>0</v>
      </c>
      <c r="AA203" s="2" t="s">
        <v>0</v>
      </c>
      <c r="AB203" s="1">
        <v>0</v>
      </c>
      <c r="AC203" s="1"/>
      <c r="AD203" s="2" t="s">
        <v>0</v>
      </c>
      <c r="AE203" s="1"/>
    </row>
    <row r="204" spans="1:31" hidden="1" x14ac:dyDescent="0.25">
      <c r="A204" s="2" t="s">
        <v>719</v>
      </c>
      <c r="B204" s="51">
        <v>43934</v>
      </c>
      <c r="C204" s="2" t="s">
        <v>8</v>
      </c>
      <c r="D204" s="2" t="s">
        <v>107</v>
      </c>
      <c r="E204" s="2" t="s">
        <v>596</v>
      </c>
      <c r="F204" s="2" t="s">
        <v>1043</v>
      </c>
      <c r="G204" s="2" t="s">
        <v>4</v>
      </c>
      <c r="H204" s="2" t="s">
        <v>1042</v>
      </c>
      <c r="I204" s="1" t="s">
        <v>1</v>
      </c>
      <c r="J204" s="1" t="s">
        <v>1</v>
      </c>
      <c r="K204" s="1" t="s">
        <v>1</v>
      </c>
      <c r="L204" s="1" t="s">
        <v>1</v>
      </c>
      <c r="M204" s="1">
        <v>0</v>
      </c>
      <c r="N204" s="2" t="s">
        <v>1</v>
      </c>
      <c r="O204" s="2" t="s">
        <v>2</v>
      </c>
      <c r="P204" s="2" t="s">
        <v>1</v>
      </c>
      <c r="Q204" s="3">
        <f t="shared" si="3"/>
        <v>25785394.974800002</v>
      </c>
      <c r="R204" s="3">
        <v>0</v>
      </c>
      <c r="S204" s="3">
        <v>18410025.91</v>
      </c>
      <c r="T204" s="3">
        <v>0</v>
      </c>
      <c r="U204" s="3" t="s">
        <v>0</v>
      </c>
      <c r="V204" s="3">
        <v>0</v>
      </c>
      <c r="W204" s="3">
        <v>6358076.7800000003</v>
      </c>
      <c r="X204" s="3" t="s">
        <v>0</v>
      </c>
      <c r="Y204" s="3">
        <v>1017292.2848</v>
      </c>
      <c r="Z204" s="3">
        <v>0</v>
      </c>
      <c r="AA204" s="2" t="s">
        <v>0</v>
      </c>
      <c r="AB204" s="1">
        <v>0</v>
      </c>
      <c r="AC204" s="1"/>
      <c r="AD204" s="2" t="s">
        <v>699</v>
      </c>
      <c r="AE204" s="1">
        <v>0</v>
      </c>
    </row>
    <row r="205" spans="1:31" hidden="1" x14ac:dyDescent="0.25">
      <c r="A205" s="2" t="s">
        <v>717</v>
      </c>
      <c r="B205" s="51">
        <v>43934</v>
      </c>
      <c r="C205" s="2" t="s">
        <v>53</v>
      </c>
      <c r="D205" s="2" t="s">
        <v>107</v>
      </c>
      <c r="E205" s="2" t="s">
        <v>572</v>
      </c>
      <c r="F205" s="2" t="s">
        <v>650</v>
      </c>
      <c r="G205" s="2" t="s">
        <v>4</v>
      </c>
      <c r="H205" s="2" t="s">
        <v>1041</v>
      </c>
      <c r="I205" s="1" t="s">
        <v>1</v>
      </c>
      <c r="J205" s="1" t="s">
        <v>1</v>
      </c>
      <c r="K205" s="1" t="s">
        <v>1</v>
      </c>
      <c r="L205" s="1" t="s">
        <v>1</v>
      </c>
      <c r="M205" s="1">
        <v>0</v>
      </c>
      <c r="N205" s="2" t="s">
        <v>1</v>
      </c>
      <c r="O205" s="2" t="s">
        <v>2</v>
      </c>
      <c r="P205" s="2" t="s">
        <v>1</v>
      </c>
      <c r="Q205" s="3">
        <f t="shared" si="3"/>
        <v>47831921.850900002</v>
      </c>
      <c r="R205" s="3">
        <v>0</v>
      </c>
      <c r="S205" s="3">
        <v>35197949.691299997</v>
      </c>
      <c r="T205" s="3">
        <v>0</v>
      </c>
      <c r="U205" s="3" t="s">
        <v>0</v>
      </c>
      <c r="V205" s="3">
        <v>0</v>
      </c>
      <c r="W205" s="3">
        <v>10891355.310000002</v>
      </c>
      <c r="X205" s="3" t="s">
        <v>13</v>
      </c>
      <c r="Y205" s="3">
        <v>1742616.8496000001</v>
      </c>
      <c r="Z205" s="3">
        <v>0</v>
      </c>
      <c r="AA205" s="2" t="s">
        <v>0</v>
      </c>
      <c r="AB205" s="1">
        <v>0</v>
      </c>
      <c r="AC205" s="1">
        <v>0</v>
      </c>
      <c r="AD205" s="2" t="s">
        <v>0</v>
      </c>
      <c r="AE205" s="1">
        <v>0</v>
      </c>
    </row>
    <row r="206" spans="1:31" hidden="1" x14ac:dyDescent="0.25">
      <c r="A206" s="2" t="s">
        <v>713</v>
      </c>
      <c r="B206" s="51">
        <v>43934</v>
      </c>
      <c r="C206" s="2" t="s">
        <v>8</v>
      </c>
      <c r="D206" s="2" t="s">
        <v>88</v>
      </c>
      <c r="E206" s="2" t="s">
        <v>569</v>
      </c>
      <c r="F206" s="2" t="s">
        <v>199</v>
      </c>
      <c r="G206" s="2" t="s">
        <v>4</v>
      </c>
      <c r="H206" s="2" t="s">
        <v>1040</v>
      </c>
      <c r="I206" s="2" t="s">
        <v>1</v>
      </c>
      <c r="J206" s="1" t="s">
        <v>1</v>
      </c>
      <c r="K206" s="1" t="s">
        <v>1</v>
      </c>
      <c r="L206" s="1" t="s">
        <v>1</v>
      </c>
      <c r="M206" s="1">
        <v>0</v>
      </c>
      <c r="N206" s="2" t="s">
        <v>1</v>
      </c>
      <c r="O206" s="2" t="s">
        <v>2</v>
      </c>
      <c r="P206" s="2"/>
      <c r="Q206" s="3">
        <f t="shared" si="3"/>
        <v>33707042.189199999</v>
      </c>
      <c r="R206" s="3">
        <v>0</v>
      </c>
      <c r="S206" s="3">
        <v>23223466.649999999</v>
      </c>
      <c r="T206" s="3">
        <v>0</v>
      </c>
      <c r="U206" s="3" t="s">
        <v>0</v>
      </c>
      <c r="V206" s="3">
        <v>0</v>
      </c>
      <c r="W206" s="3">
        <v>9037565.1199999992</v>
      </c>
      <c r="X206" s="3" t="s">
        <v>0</v>
      </c>
      <c r="Y206" s="3">
        <v>1446010.4191999999</v>
      </c>
      <c r="Z206" s="3">
        <v>0</v>
      </c>
      <c r="AA206" s="2" t="s">
        <v>0</v>
      </c>
      <c r="AB206" s="1">
        <v>0</v>
      </c>
      <c r="AC206" s="1"/>
      <c r="AD206" s="2" t="s">
        <v>699</v>
      </c>
      <c r="AE206" s="1">
        <v>0</v>
      </c>
    </row>
    <row r="207" spans="1:31" hidden="1" x14ac:dyDescent="0.25">
      <c r="A207" s="2" t="s">
        <v>710</v>
      </c>
      <c r="B207" s="51">
        <v>43934</v>
      </c>
      <c r="C207" s="2" t="s">
        <v>8</v>
      </c>
      <c r="D207" s="2" t="s">
        <v>88</v>
      </c>
      <c r="E207" s="2" t="s">
        <v>563</v>
      </c>
      <c r="F207" s="2" t="s">
        <v>883</v>
      </c>
      <c r="G207" s="2" t="s">
        <v>4</v>
      </c>
      <c r="H207" s="2" t="s">
        <v>1039</v>
      </c>
      <c r="I207" s="1" t="s">
        <v>1</v>
      </c>
      <c r="J207" s="1" t="s">
        <v>1</v>
      </c>
      <c r="K207" s="1" t="s">
        <v>1</v>
      </c>
      <c r="L207" s="1" t="s">
        <v>1</v>
      </c>
      <c r="M207" s="1">
        <v>0</v>
      </c>
      <c r="N207" s="2" t="s">
        <v>1</v>
      </c>
      <c r="O207" s="2" t="s">
        <v>2</v>
      </c>
      <c r="P207" s="2"/>
      <c r="Q207" s="3">
        <f t="shared" si="3"/>
        <v>2499341.39</v>
      </c>
      <c r="R207" s="3">
        <v>0</v>
      </c>
      <c r="S207" s="3">
        <v>2499341.39</v>
      </c>
      <c r="T207" s="3">
        <v>0</v>
      </c>
      <c r="U207" s="3" t="s">
        <v>0</v>
      </c>
      <c r="V207" s="3">
        <v>0</v>
      </c>
      <c r="W207" s="3">
        <v>0</v>
      </c>
      <c r="X207" s="3" t="s">
        <v>0</v>
      </c>
      <c r="Y207" s="3">
        <v>0</v>
      </c>
      <c r="Z207" s="3">
        <v>0</v>
      </c>
      <c r="AA207" s="2" t="s">
        <v>0</v>
      </c>
      <c r="AB207" s="1">
        <v>0</v>
      </c>
      <c r="AC207" s="1"/>
      <c r="AD207" s="2" t="s">
        <v>699</v>
      </c>
      <c r="AE207" s="1">
        <v>0</v>
      </c>
    </row>
    <row r="208" spans="1:31" hidden="1" x14ac:dyDescent="0.25">
      <c r="A208" s="2" t="s">
        <v>708</v>
      </c>
      <c r="B208" s="51">
        <v>43934</v>
      </c>
      <c r="C208" s="2" t="s">
        <v>71</v>
      </c>
      <c r="D208" s="2" t="s">
        <v>88</v>
      </c>
      <c r="E208" s="2" t="s">
        <v>566</v>
      </c>
      <c r="F208" s="2" t="s">
        <v>791</v>
      </c>
      <c r="G208" s="2" t="s">
        <v>4</v>
      </c>
      <c r="H208" s="2" t="s">
        <v>1038</v>
      </c>
      <c r="I208" s="1" t="s">
        <v>1</v>
      </c>
      <c r="J208" s="1" t="s">
        <v>1</v>
      </c>
      <c r="K208" s="1" t="s">
        <v>1</v>
      </c>
      <c r="L208" s="1" t="s">
        <v>1</v>
      </c>
      <c r="M208" s="1">
        <v>0</v>
      </c>
      <c r="N208" s="2" t="s">
        <v>1</v>
      </c>
      <c r="O208" s="2" t="s">
        <v>2</v>
      </c>
      <c r="P208" s="2" t="s">
        <v>1</v>
      </c>
      <c r="Q208" s="3">
        <f t="shared" si="3"/>
        <v>21219674.748899996</v>
      </c>
      <c r="R208" s="3">
        <v>0</v>
      </c>
      <c r="S208" s="3">
        <v>19875389.562499996</v>
      </c>
      <c r="T208" s="3">
        <v>0</v>
      </c>
      <c r="U208" s="3" t="s">
        <v>0</v>
      </c>
      <c r="V208" s="3">
        <v>0</v>
      </c>
      <c r="W208" s="3">
        <v>1158866.54</v>
      </c>
      <c r="X208" s="3" t="s">
        <v>0</v>
      </c>
      <c r="Y208" s="3">
        <v>185418.6464</v>
      </c>
      <c r="Z208" s="3">
        <v>0</v>
      </c>
      <c r="AA208" s="2" t="s">
        <v>0</v>
      </c>
      <c r="AB208" s="1">
        <v>0</v>
      </c>
      <c r="AC208" s="1">
        <v>0</v>
      </c>
      <c r="AD208" s="2" t="s">
        <v>0</v>
      </c>
      <c r="AE208" s="1">
        <v>0</v>
      </c>
    </row>
    <row r="209" spans="1:31" hidden="1" x14ac:dyDescent="0.25">
      <c r="A209" s="2" t="s">
        <v>705</v>
      </c>
      <c r="B209" s="51">
        <v>43934</v>
      </c>
      <c r="C209" s="2" t="s">
        <v>53</v>
      </c>
      <c r="D209" s="2" t="s">
        <v>88</v>
      </c>
      <c r="E209" s="2" t="s">
        <v>558</v>
      </c>
      <c r="F209" s="2" t="s">
        <v>650</v>
      </c>
      <c r="G209" s="2" t="s">
        <v>4</v>
      </c>
      <c r="H209" s="2" t="s">
        <v>1037</v>
      </c>
      <c r="I209" s="1" t="s">
        <v>1</v>
      </c>
      <c r="J209" s="1" t="s">
        <v>1</v>
      </c>
      <c r="K209" s="1" t="s">
        <v>1</v>
      </c>
      <c r="L209" s="1" t="s">
        <v>1</v>
      </c>
      <c r="M209" s="1">
        <v>0</v>
      </c>
      <c r="N209" s="2" t="s">
        <v>1</v>
      </c>
      <c r="O209" s="2" t="s">
        <v>2</v>
      </c>
      <c r="P209" s="2" t="s">
        <v>1</v>
      </c>
      <c r="Q209" s="3">
        <f t="shared" si="3"/>
        <v>5897993.5709999995</v>
      </c>
      <c r="R209" s="3">
        <v>0</v>
      </c>
      <c r="S209" s="3">
        <v>4566057.9649999999</v>
      </c>
      <c r="T209" s="3">
        <v>0</v>
      </c>
      <c r="U209" s="3" t="s">
        <v>0</v>
      </c>
      <c r="V209" s="3">
        <v>0</v>
      </c>
      <c r="W209" s="3">
        <v>1148220.3500000001</v>
      </c>
      <c r="X209" s="3" t="s">
        <v>13</v>
      </c>
      <c r="Y209" s="3">
        <v>183715.25599999999</v>
      </c>
      <c r="Z209" s="3">
        <v>0</v>
      </c>
      <c r="AA209" s="2" t="s">
        <v>0</v>
      </c>
      <c r="AB209" s="1">
        <v>0</v>
      </c>
      <c r="AC209" s="1">
        <v>0</v>
      </c>
      <c r="AD209" s="2" t="s">
        <v>0</v>
      </c>
      <c r="AE209" s="1">
        <v>0</v>
      </c>
    </row>
    <row r="210" spans="1:31" hidden="1" x14ac:dyDescent="0.25">
      <c r="A210" s="2" t="s">
        <v>701</v>
      </c>
      <c r="B210" s="51">
        <v>43934</v>
      </c>
      <c r="C210" s="2" t="s">
        <v>8</v>
      </c>
      <c r="D210" s="2" t="s">
        <v>78</v>
      </c>
      <c r="E210" s="2" t="s">
        <v>555</v>
      </c>
      <c r="F210" s="2" t="s">
        <v>742</v>
      </c>
      <c r="G210" s="2" t="s">
        <v>4</v>
      </c>
      <c r="H210" s="2" t="s">
        <v>1036</v>
      </c>
      <c r="I210" s="1" t="s">
        <v>1</v>
      </c>
      <c r="J210" s="1" t="s">
        <v>1</v>
      </c>
      <c r="K210" s="1" t="s">
        <v>1</v>
      </c>
      <c r="L210" s="1" t="s">
        <v>1</v>
      </c>
      <c r="M210" s="1">
        <v>0</v>
      </c>
      <c r="N210" s="2" t="s">
        <v>1</v>
      </c>
      <c r="O210" s="2" t="s">
        <v>2</v>
      </c>
      <c r="P210" s="2"/>
      <c r="Q210" s="3">
        <f t="shared" si="3"/>
        <v>31151546.337200001</v>
      </c>
      <c r="R210" s="3">
        <v>0</v>
      </c>
      <c r="S210" s="3">
        <v>26203827.140000001</v>
      </c>
      <c r="T210" s="3">
        <v>0</v>
      </c>
      <c r="U210" s="3" t="s">
        <v>0</v>
      </c>
      <c r="V210" s="3">
        <v>0</v>
      </c>
      <c r="W210" s="3">
        <v>4265275.17</v>
      </c>
      <c r="X210" s="3" t="s">
        <v>0</v>
      </c>
      <c r="Y210" s="3">
        <v>682444.02720000001</v>
      </c>
      <c r="Z210" s="3">
        <v>0</v>
      </c>
      <c r="AA210" s="2" t="s">
        <v>0</v>
      </c>
      <c r="AB210" s="1">
        <v>0</v>
      </c>
      <c r="AC210" s="1"/>
      <c r="AD210" s="2" t="s">
        <v>699</v>
      </c>
      <c r="AE210" s="1">
        <v>0</v>
      </c>
    </row>
    <row r="211" spans="1:31" hidden="1" x14ac:dyDescent="0.25">
      <c r="A211" s="2" t="s">
        <v>699</v>
      </c>
      <c r="B211" s="51">
        <v>43934</v>
      </c>
      <c r="C211" s="2" t="s">
        <v>71</v>
      </c>
      <c r="D211" s="2" t="s">
        <v>78</v>
      </c>
      <c r="E211" s="2" t="s">
        <v>551</v>
      </c>
      <c r="F211" s="2" t="s">
        <v>1035</v>
      </c>
      <c r="G211" s="2" t="s">
        <v>4</v>
      </c>
      <c r="H211" s="2" t="s">
        <v>1034</v>
      </c>
      <c r="I211" s="1" t="s">
        <v>1</v>
      </c>
      <c r="J211" s="1" t="s">
        <v>1</v>
      </c>
      <c r="K211" s="1" t="s">
        <v>1</v>
      </c>
      <c r="L211" s="1" t="s">
        <v>1</v>
      </c>
      <c r="M211" s="1">
        <v>0</v>
      </c>
      <c r="N211" s="2" t="s">
        <v>1</v>
      </c>
      <c r="O211" s="2" t="s">
        <v>2</v>
      </c>
      <c r="P211" s="2" t="s">
        <v>1</v>
      </c>
      <c r="Q211" s="3">
        <f t="shared" si="3"/>
        <v>22209300.968699999</v>
      </c>
      <c r="R211" s="3">
        <v>0</v>
      </c>
      <c r="S211" s="3">
        <v>20237388.119499996</v>
      </c>
      <c r="T211" s="3">
        <v>0</v>
      </c>
      <c r="U211" s="3" t="s">
        <v>0</v>
      </c>
      <c r="V211" s="3">
        <v>0</v>
      </c>
      <c r="W211" s="3">
        <v>1699924.87</v>
      </c>
      <c r="X211" s="3" t="s">
        <v>13</v>
      </c>
      <c r="Y211" s="3">
        <v>271987.9792</v>
      </c>
      <c r="Z211" s="3">
        <v>0</v>
      </c>
      <c r="AA211" s="2" t="s">
        <v>0</v>
      </c>
      <c r="AB211" s="1">
        <v>0</v>
      </c>
      <c r="AC211" s="1">
        <v>0</v>
      </c>
      <c r="AD211" s="2" t="s">
        <v>0</v>
      </c>
      <c r="AE211" s="1">
        <v>0</v>
      </c>
    </row>
    <row r="212" spans="1:31" hidden="1" x14ac:dyDescent="0.25">
      <c r="A212" s="2" t="s">
        <v>697</v>
      </c>
      <c r="B212" s="51">
        <v>43934</v>
      </c>
      <c r="C212" s="2" t="s">
        <v>53</v>
      </c>
      <c r="D212" s="2" t="s">
        <v>78</v>
      </c>
      <c r="E212" s="2" t="s">
        <v>6</v>
      </c>
      <c r="F212" s="2" t="s">
        <v>876</v>
      </c>
      <c r="G212" s="2" t="s">
        <v>4</v>
      </c>
      <c r="H212" s="2" t="s">
        <v>1033</v>
      </c>
      <c r="I212" s="1" t="s">
        <v>1</v>
      </c>
      <c r="J212" s="1" t="s">
        <v>1</v>
      </c>
      <c r="K212" s="1" t="s">
        <v>1</v>
      </c>
      <c r="L212" s="1" t="s">
        <v>1</v>
      </c>
      <c r="M212" s="1">
        <v>0</v>
      </c>
      <c r="N212" s="2" t="s">
        <v>1</v>
      </c>
      <c r="O212" s="2" t="s">
        <v>2</v>
      </c>
      <c r="P212" s="2" t="s">
        <v>1</v>
      </c>
      <c r="Q212" s="3">
        <f t="shared" si="3"/>
        <v>21688218.337650001</v>
      </c>
      <c r="R212" s="3">
        <v>0</v>
      </c>
      <c r="S212" s="3">
        <v>14696811.829200001</v>
      </c>
      <c r="T212" s="3">
        <v>0</v>
      </c>
      <c r="U212" s="3" t="s">
        <v>0</v>
      </c>
      <c r="V212" s="3">
        <v>0</v>
      </c>
      <c r="W212" s="3">
        <v>6027074.5762499999</v>
      </c>
      <c r="X212" s="3" t="s">
        <v>0</v>
      </c>
      <c r="Y212" s="3">
        <v>964331.93219999992</v>
      </c>
      <c r="Z212" s="3">
        <v>0</v>
      </c>
      <c r="AA212" s="2" t="s">
        <v>0</v>
      </c>
      <c r="AB212" s="1">
        <v>0</v>
      </c>
      <c r="AC212" s="1">
        <v>0</v>
      </c>
      <c r="AD212" s="2" t="s">
        <v>0</v>
      </c>
      <c r="AE212" s="1">
        <v>0</v>
      </c>
    </row>
    <row r="213" spans="1:31" hidden="1" x14ac:dyDescent="0.25">
      <c r="A213" s="2" t="s">
        <v>695</v>
      </c>
      <c r="B213" s="51">
        <v>43934</v>
      </c>
      <c r="C213" s="2" t="s">
        <v>53</v>
      </c>
      <c r="D213" s="2" t="s">
        <v>78</v>
      </c>
      <c r="E213" s="2" t="s">
        <v>6</v>
      </c>
      <c r="F213" s="2" t="s">
        <v>876</v>
      </c>
      <c r="G213" s="2" t="s">
        <v>4</v>
      </c>
      <c r="H213" s="2" t="s">
        <v>1032</v>
      </c>
      <c r="I213" s="1" t="s">
        <v>1</v>
      </c>
      <c r="J213" s="1" t="s">
        <v>1</v>
      </c>
      <c r="K213" s="1" t="s">
        <v>1</v>
      </c>
      <c r="L213" s="1" t="s">
        <v>1</v>
      </c>
      <c r="M213" s="1">
        <v>0</v>
      </c>
      <c r="N213" s="2" t="s">
        <v>1</v>
      </c>
      <c r="O213" s="2" t="s">
        <v>658</v>
      </c>
      <c r="P213" s="2" t="s">
        <v>657</v>
      </c>
      <c r="Q213" s="3">
        <f t="shared" si="3"/>
        <v>1493094.4958000001</v>
      </c>
      <c r="R213" s="3">
        <v>0</v>
      </c>
      <c r="S213" s="3">
        <v>955665.52139999997</v>
      </c>
      <c r="T213" s="3">
        <v>463300.84</v>
      </c>
      <c r="U213" s="3" t="s">
        <v>13</v>
      </c>
      <c r="V213" s="3">
        <v>74128.134399999995</v>
      </c>
      <c r="W213" s="3">
        <v>0</v>
      </c>
      <c r="X213" s="3" t="s">
        <v>0</v>
      </c>
      <c r="Y213" s="3">
        <v>0</v>
      </c>
      <c r="Z213" s="3">
        <v>0</v>
      </c>
      <c r="AA213" s="2" t="s">
        <v>0</v>
      </c>
      <c r="AB213" s="1">
        <v>0</v>
      </c>
      <c r="AC213" s="1">
        <v>0</v>
      </c>
      <c r="AD213" s="2" t="s">
        <v>0</v>
      </c>
      <c r="AE213" s="1">
        <v>0</v>
      </c>
    </row>
    <row r="214" spans="1:31" hidden="1" x14ac:dyDescent="0.25">
      <c r="A214" s="2" t="s">
        <v>691</v>
      </c>
      <c r="B214" s="51">
        <v>43934</v>
      </c>
      <c r="C214" s="2" t="s">
        <v>53</v>
      </c>
      <c r="D214" s="2" t="s">
        <v>78</v>
      </c>
      <c r="E214" s="2" t="s">
        <v>6</v>
      </c>
      <c r="F214" s="2" t="s">
        <v>876</v>
      </c>
      <c r="G214" s="2" t="s">
        <v>4</v>
      </c>
      <c r="H214" s="2" t="s">
        <v>1031</v>
      </c>
      <c r="I214" s="1" t="s">
        <v>1</v>
      </c>
      <c r="J214" s="1" t="s">
        <v>1</v>
      </c>
      <c r="K214" s="1" t="s">
        <v>1</v>
      </c>
      <c r="L214" s="1" t="s">
        <v>1</v>
      </c>
      <c r="M214" s="1">
        <v>0</v>
      </c>
      <c r="N214" s="2" t="s">
        <v>1</v>
      </c>
      <c r="O214" s="2" t="s">
        <v>2</v>
      </c>
      <c r="P214" s="2" t="s">
        <v>1</v>
      </c>
      <c r="Q214" s="3">
        <f t="shared" si="3"/>
        <v>32409989.026499994</v>
      </c>
      <c r="R214" s="3">
        <v>0</v>
      </c>
      <c r="S214" s="3">
        <v>18554478.890099995</v>
      </c>
      <c r="T214" s="3">
        <v>0</v>
      </c>
      <c r="U214" s="3" t="s">
        <v>0</v>
      </c>
      <c r="V214" s="3">
        <v>0</v>
      </c>
      <c r="W214" s="3">
        <v>11944405.290000001</v>
      </c>
      <c r="X214" s="3" t="s">
        <v>0</v>
      </c>
      <c r="Y214" s="3">
        <v>1911104.8463999997</v>
      </c>
      <c r="Z214" s="3">
        <v>0</v>
      </c>
      <c r="AA214" s="2" t="s">
        <v>0</v>
      </c>
      <c r="AB214" s="1">
        <v>0</v>
      </c>
      <c r="AC214" s="1">
        <v>0</v>
      </c>
      <c r="AD214" s="2" t="s">
        <v>0</v>
      </c>
      <c r="AE214" s="1">
        <v>0</v>
      </c>
    </row>
    <row r="215" spans="1:31" hidden="1" x14ac:dyDescent="0.25">
      <c r="A215" s="2" t="s">
        <v>689</v>
      </c>
      <c r="B215" s="51">
        <v>43934</v>
      </c>
      <c r="C215" s="2" t="s">
        <v>8</v>
      </c>
      <c r="D215" s="2" t="s">
        <v>67</v>
      </c>
      <c r="E215" s="2" t="s">
        <v>542</v>
      </c>
      <c r="F215" s="2" t="s">
        <v>1030</v>
      </c>
      <c r="G215" s="2" t="s">
        <v>4</v>
      </c>
      <c r="H215" s="2" t="s">
        <v>1029</v>
      </c>
      <c r="I215" s="1" t="s">
        <v>1</v>
      </c>
      <c r="J215" s="1" t="s">
        <v>1</v>
      </c>
      <c r="K215" s="1" t="s">
        <v>1</v>
      </c>
      <c r="L215" s="1" t="s">
        <v>1</v>
      </c>
      <c r="M215" s="1">
        <v>0</v>
      </c>
      <c r="N215" s="2" t="s">
        <v>1</v>
      </c>
      <c r="O215" s="2" t="s">
        <v>2</v>
      </c>
      <c r="P215" s="2"/>
      <c r="Q215" s="3">
        <f t="shared" si="3"/>
        <v>34718917.988399997</v>
      </c>
      <c r="R215" s="3">
        <v>0</v>
      </c>
      <c r="S215" s="3">
        <v>26080430.190000001</v>
      </c>
      <c r="T215" s="3">
        <v>0</v>
      </c>
      <c r="U215" s="3" t="s">
        <v>0</v>
      </c>
      <c r="V215" s="3">
        <v>0</v>
      </c>
      <c r="W215" s="3">
        <v>7446972.2400000002</v>
      </c>
      <c r="X215" s="3" t="s">
        <v>0</v>
      </c>
      <c r="Y215" s="3">
        <v>1191515.5584</v>
      </c>
      <c r="Z215" s="3">
        <v>0</v>
      </c>
      <c r="AA215" s="2" t="s">
        <v>0</v>
      </c>
      <c r="AB215" s="1">
        <v>0</v>
      </c>
      <c r="AC215" s="1"/>
      <c r="AD215" s="2" t="s">
        <v>699</v>
      </c>
      <c r="AE215" s="1">
        <v>0</v>
      </c>
    </row>
    <row r="216" spans="1:31" hidden="1" x14ac:dyDescent="0.25">
      <c r="A216" s="2" t="s">
        <v>687</v>
      </c>
      <c r="B216" s="51">
        <v>43934</v>
      </c>
      <c r="C216" s="2" t="s">
        <v>8</v>
      </c>
      <c r="D216" s="2" t="s">
        <v>67</v>
      </c>
      <c r="E216" s="2" t="s">
        <v>538</v>
      </c>
      <c r="F216" s="2" t="s">
        <v>1028</v>
      </c>
      <c r="G216" s="2" t="s">
        <v>4</v>
      </c>
      <c r="H216" s="2" t="s">
        <v>1027</v>
      </c>
      <c r="I216" s="1" t="s">
        <v>1</v>
      </c>
      <c r="J216" s="1" t="s">
        <v>1</v>
      </c>
      <c r="K216" s="1" t="s">
        <v>1</v>
      </c>
      <c r="L216" s="1" t="s">
        <v>1</v>
      </c>
      <c r="M216" s="1">
        <v>0</v>
      </c>
      <c r="N216" s="2" t="s">
        <v>1</v>
      </c>
      <c r="O216" s="2" t="s">
        <v>2</v>
      </c>
      <c r="P216" s="2" t="s">
        <v>1</v>
      </c>
      <c r="Q216" s="3">
        <f t="shared" si="3"/>
        <v>8976912.6061999984</v>
      </c>
      <c r="R216" s="3">
        <v>0</v>
      </c>
      <c r="S216" s="3">
        <v>7656007.1849999987</v>
      </c>
      <c r="T216" s="3">
        <v>0</v>
      </c>
      <c r="U216" s="3" t="s">
        <v>0</v>
      </c>
      <c r="V216" s="3">
        <v>0</v>
      </c>
      <c r="W216" s="3">
        <v>1138711.57</v>
      </c>
      <c r="X216" s="3" t="s">
        <v>0</v>
      </c>
      <c r="Y216" s="3">
        <v>182193.8512</v>
      </c>
      <c r="Z216" s="3">
        <v>0</v>
      </c>
      <c r="AA216" s="2" t="s">
        <v>0</v>
      </c>
      <c r="AB216" s="1">
        <v>0</v>
      </c>
      <c r="AC216" s="1">
        <v>0</v>
      </c>
      <c r="AD216" s="2" t="s">
        <v>0</v>
      </c>
      <c r="AE216" s="1">
        <v>0</v>
      </c>
    </row>
    <row r="217" spans="1:31" hidden="1" x14ac:dyDescent="0.25">
      <c r="A217" s="2" t="s">
        <v>685</v>
      </c>
      <c r="B217" s="51">
        <v>43934</v>
      </c>
      <c r="C217" s="2" t="s">
        <v>53</v>
      </c>
      <c r="D217" s="2" t="s">
        <v>67</v>
      </c>
      <c r="E217" s="2" t="s">
        <v>66</v>
      </c>
      <c r="F217" s="2" t="s">
        <v>984</v>
      </c>
      <c r="G217" s="2" t="s">
        <v>4</v>
      </c>
      <c r="H217" s="2" t="s">
        <v>1026</v>
      </c>
      <c r="I217" s="1" t="s">
        <v>1</v>
      </c>
      <c r="J217" s="1" t="s">
        <v>1</v>
      </c>
      <c r="K217" s="1" t="s">
        <v>1</v>
      </c>
      <c r="L217" s="1" t="s">
        <v>1</v>
      </c>
      <c r="M217" s="1">
        <v>0</v>
      </c>
      <c r="N217" s="2" t="s">
        <v>1</v>
      </c>
      <c r="O217" s="2" t="s">
        <v>2</v>
      </c>
      <c r="P217" s="2" t="s">
        <v>1</v>
      </c>
      <c r="Q217" s="3">
        <f t="shared" si="3"/>
        <v>76565390.070799991</v>
      </c>
      <c r="R217" s="3">
        <v>0</v>
      </c>
      <c r="S217" s="3">
        <v>43490737.495999992</v>
      </c>
      <c r="T217" s="3">
        <v>0</v>
      </c>
      <c r="U217" s="3" t="s">
        <v>0</v>
      </c>
      <c r="V217" s="3">
        <v>0</v>
      </c>
      <c r="W217" s="3">
        <v>28512631.530000001</v>
      </c>
      <c r="X217" s="3" t="s">
        <v>0</v>
      </c>
      <c r="Y217" s="3">
        <v>4562021.0447999993</v>
      </c>
      <c r="Z217" s="3">
        <v>0</v>
      </c>
      <c r="AA217" s="2" t="s">
        <v>0</v>
      </c>
      <c r="AB217" s="1">
        <v>0</v>
      </c>
      <c r="AC217" s="1">
        <v>0</v>
      </c>
      <c r="AD217" s="2" t="s">
        <v>0</v>
      </c>
      <c r="AE217" s="1">
        <v>0</v>
      </c>
    </row>
    <row r="218" spans="1:31" hidden="1" x14ac:dyDescent="0.25">
      <c r="A218" s="2" t="s">
        <v>683</v>
      </c>
      <c r="B218" s="51">
        <v>43934</v>
      </c>
      <c r="C218" s="2" t="s">
        <v>8</v>
      </c>
      <c r="D218" s="2" t="s">
        <v>52</v>
      </c>
      <c r="E218" s="2" t="s">
        <v>530</v>
      </c>
      <c r="F218" s="2" t="s">
        <v>1025</v>
      </c>
      <c r="G218" s="2" t="s">
        <v>4</v>
      </c>
      <c r="H218" s="2" t="s">
        <v>1024</v>
      </c>
      <c r="I218" s="1" t="s">
        <v>1</v>
      </c>
      <c r="J218" s="1" t="s">
        <v>1</v>
      </c>
      <c r="K218" s="1" t="s">
        <v>1</v>
      </c>
      <c r="L218" s="1" t="s">
        <v>1</v>
      </c>
      <c r="M218" s="1">
        <v>0</v>
      </c>
      <c r="N218" s="2" t="s">
        <v>1</v>
      </c>
      <c r="O218" s="2" t="s">
        <v>2</v>
      </c>
      <c r="P218" s="2"/>
      <c r="Q218" s="3">
        <f t="shared" si="3"/>
        <v>28200418.227200001</v>
      </c>
      <c r="R218" s="3">
        <v>0</v>
      </c>
      <c r="S218" s="3">
        <v>20458400.260000002</v>
      </c>
      <c r="T218" s="3">
        <v>0</v>
      </c>
      <c r="U218" s="3" t="s">
        <v>0</v>
      </c>
      <c r="V218" s="3">
        <v>0</v>
      </c>
      <c r="W218" s="3">
        <v>6674153.4199999999</v>
      </c>
      <c r="X218" s="3" t="s">
        <v>0</v>
      </c>
      <c r="Y218" s="3">
        <v>1067864.5471999999</v>
      </c>
      <c r="Z218" s="3">
        <v>0</v>
      </c>
      <c r="AA218" s="2" t="s">
        <v>0</v>
      </c>
      <c r="AB218" s="1">
        <v>0</v>
      </c>
      <c r="AC218" s="1"/>
      <c r="AD218" s="2" t="s">
        <v>699</v>
      </c>
      <c r="AE218" s="1">
        <v>0</v>
      </c>
    </row>
    <row r="219" spans="1:31" hidden="1" x14ac:dyDescent="0.25">
      <c r="A219" s="2" t="s">
        <v>13</v>
      </c>
      <c r="B219" s="51">
        <v>43934</v>
      </c>
      <c r="C219" s="2" t="s">
        <v>8</v>
      </c>
      <c r="D219" s="2" t="s">
        <v>48</v>
      </c>
      <c r="E219" s="2" t="s">
        <v>520</v>
      </c>
      <c r="F219" s="2" t="s">
        <v>1023</v>
      </c>
      <c r="G219" s="2" t="s">
        <v>4</v>
      </c>
      <c r="H219" s="2" t="s">
        <v>1022</v>
      </c>
      <c r="I219" s="1" t="s">
        <v>1</v>
      </c>
      <c r="J219" s="1" t="s">
        <v>1</v>
      </c>
      <c r="K219" s="1" t="s">
        <v>1</v>
      </c>
      <c r="L219" s="1" t="s">
        <v>1</v>
      </c>
      <c r="M219" s="1">
        <v>0</v>
      </c>
      <c r="N219" s="2" t="s">
        <v>1</v>
      </c>
      <c r="O219" s="2" t="s">
        <v>2</v>
      </c>
      <c r="P219" s="2"/>
      <c r="Q219" s="3">
        <f t="shared" si="3"/>
        <v>36007745.304399997</v>
      </c>
      <c r="R219" s="3">
        <v>0</v>
      </c>
      <c r="S219" s="3">
        <v>27639867.989999998</v>
      </c>
      <c r="T219" s="3">
        <v>0</v>
      </c>
      <c r="U219" s="3" t="s">
        <v>0</v>
      </c>
      <c r="V219" s="3">
        <v>0</v>
      </c>
      <c r="W219" s="3">
        <v>7213687.3399999999</v>
      </c>
      <c r="X219" s="3" t="s">
        <v>0</v>
      </c>
      <c r="Y219" s="3">
        <v>1154189.9743999999</v>
      </c>
      <c r="Z219" s="3">
        <v>0</v>
      </c>
      <c r="AA219" s="2" t="s">
        <v>0</v>
      </c>
      <c r="AB219" s="1">
        <v>0</v>
      </c>
      <c r="AC219" s="1"/>
      <c r="AD219" s="2" t="s">
        <v>699</v>
      </c>
      <c r="AE219" s="1">
        <v>0</v>
      </c>
    </row>
    <row r="220" spans="1:31" hidden="1" x14ac:dyDescent="0.25">
      <c r="A220" s="2" t="s">
        <v>678</v>
      </c>
      <c r="B220" s="51">
        <v>43934</v>
      </c>
      <c r="C220" s="2" t="s">
        <v>8</v>
      </c>
      <c r="D220" s="2" t="s">
        <v>44</v>
      </c>
      <c r="E220" s="2" t="s">
        <v>516</v>
      </c>
      <c r="F220" s="2" t="s">
        <v>1021</v>
      </c>
      <c r="G220" s="2" t="s">
        <v>4</v>
      </c>
      <c r="H220" s="2" t="s">
        <v>1020</v>
      </c>
      <c r="I220" s="1" t="s">
        <v>1</v>
      </c>
      <c r="J220" s="1" t="s">
        <v>1</v>
      </c>
      <c r="K220" s="1" t="s">
        <v>1</v>
      </c>
      <c r="L220" s="1" t="s">
        <v>1</v>
      </c>
      <c r="M220" s="1">
        <v>0</v>
      </c>
      <c r="N220" s="2" t="s">
        <v>1</v>
      </c>
      <c r="O220" s="2" t="s">
        <v>2</v>
      </c>
      <c r="P220" s="2"/>
      <c r="Q220" s="3">
        <f t="shared" si="3"/>
        <v>37045535.141599998</v>
      </c>
      <c r="R220" s="3">
        <v>0</v>
      </c>
      <c r="S220" s="3">
        <v>26693994.700000003</v>
      </c>
      <c r="T220" s="3">
        <v>0</v>
      </c>
      <c r="U220" s="3" t="s">
        <v>0</v>
      </c>
      <c r="V220" s="3">
        <v>0</v>
      </c>
      <c r="W220" s="3">
        <v>8923741.7599999998</v>
      </c>
      <c r="X220" s="3" t="s">
        <v>0</v>
      </c>
      <c r="Y220" s="3">
        <v>1427798.6816</v>
      </c>
      <c r="Z220" s="3">
        <v>0</v>
      </c>
      <c r="AA220" s="2" t="s">
        <v>0</v>
      </c>
      <c r="AB220" s="1">
        <v>0</v>
      </c>
      <c r="AC220" s="1"/>
      <c r="AD220" s="2" t="s">
        <v>699</v>
      </c>
      <c r="AE220" s="1">
        <v>0</v>
      </c>
    </row>
    <row r="221" spans="1:31" hidden="1" x14ac:dyDescent="0.25">
      <c r="A221" s="2" t="s">
        <v>676</v>
      </c>
      <c r="B221" s="51">
        <v>43934</v>
      </c>
      <c r="C221" s="2" t="s">
        <v>8</v>
      </c>
      <c r="D221" s="2" t="s">
        <v>40</v>
      </c>
      <c r="E221" s="2" t="s">
        <v>500</v>
      </c>
      <c r="F221" s="2" t="s">
        <v>220</v>
      </c>
      <c r="G221" s="2" t="s">
        <v>4</v>
      </c>
      <c r="H221" s="2" t="s">
        <v>1019</v>
      </c>
      <c r="I221" s="1" t="s">
        <v>1</v>
      </c>
      <c r="J221" s="1" t="s">
        <v>1</v>
      </c>
      <c r="K221" s="1" t="s">
        <v>1</v>
      </c>
      <c r="L221" s="1" t="s">
        <v>1</v>
      </c>
      <c r="M221" s="1">
        <v>0</v>
      </c>
      <c r="N221" s="2" t="s">
        <v>1</v>
      </c>
      <c r="O221" s="2" t="s">
        <v>2</v>
      </c>
      <c r="P221" s="2" t="s">
        <v>1</v>
      </c>
      <c r="Q221" s="3">
        <f t="shared" si="3"/>
        <v>36262494.623999998</v>
      </c>
      <c r="R221" s="3">
        <v>0</v>
      </c>
      <c r="S221" s="3">
        <v>25513299.350000001</v>
      </c>
      <c r="T221" s="3">
        <v>0</v>
      </c>
      <c r="U221" s="3" t="s">
        <v>0</v>
      </c>
      <c r="V221" s="3">
        <v>0</v>
      </c>
      <c r="W221" s="3">
        <v>9266547.6500000004</v>
      </c>
      <c r="X221" s="3" t="s">
        <v>0</v>
      </c>
      <c r="Y221" s="3">
        <v>1482647.6240000001</v>
      </c>
      <c r="Z221" s="3">
        <v>0</v>
      </c>
      <c r="AA221" s="2" t="s">
        <v>0</v>
      </c>
      <c r="AB221" s="1">
        <v>0</v>
      </c>
      <c r="AC221" s="1"/>
      <c r="AD221" s="2" t="s">
        <v>699</v>
      </c>
      <c r="AE221" s="1">
        <v>0</v>
      </c>
    </row>
    <row r="222" spans="1:31" hidden="1" x14ac:dyDescent="0.25">
      <c r="A222" s="2" t="s">
        <v>673</v>
      </c>
      <c r="B222" s="51">
        <v>43934</v>
      </c>
      <c r="C222" s="2" t="s">
        <v>8</v>
      </c>
      <c r="D222" s="2" t="s">
        <v>36</v>
      </c>
      <c r="E222" s="2" t="s">
        <v>497</v>
      </c>
      <c r="F222" s="2" t="s">
        <v>519</v>
      </c>
      <c r="G222" s="2" t="s">
        <v>4</v>
      </c>
      <c r="H222" s="2" t="s">
        <v>1018</v>
      </c>
      <c r="I222" s="1" t="s">
        <v>1</v>
      </c>
      <c r="J222" s="1" t="s">
        <v>1</v>
      </c>
      <c r="K222" s="1" t="s">
        <v>1</v>
      </c>
      <c r="L222" s="1" t="s">
        <v>1</v>
      </c>
      <c r="M222" s="1">
        <v>0</v>
      </c>
      <c r="N222" s="2" t="s">
        <v>1</v>
      </c>
      <c r="O222" s="2" t="s">
        <v>2</v>
      </c>
      <c r="P222" s="2"/>
      <c r="Q222" s="3">
        <f t="shared" si="3"/>
        <v>47313311.9868</v>
      </c>
      <c r="R222" s="3">
        <v>0</v>
      </c>
      <c r="S222" s="3">
        <v>39641493.380000003</v>
      </c>
      <c r="T222" s="3">
        <v>0</v>
      </c>
      <c r="U222" s="3" t="s">
        <v>0</v>
      </c>
      <c r="V222" s="3">
        <v>0</v>
      </c>
      <c r="W222" s="3">
        <v>6613636.7300000004</v>
      </c>
      <c r="X222" s="3" t="s">
        <v>0</v>
      </c>
      <c r="Y222" s="3">
        <v>1058181.8768000002</v>
      </c>
      <c r="Z222" s="3">
        <v>0</v>
      </c>
      <c r="AA222" s="2" t="s">
        <v>0</v>
      </c>
      <c r="AB222" s="1">
        <v>0</v>
      </c>
      <c r="AC222" s="1"/>
      <c r="AD222" s="2" t="s">
        <v>699</v>
      </c>
      <c r="AE222" s="1">
        <v>0</v>
      </c>
    </row>
    <row r="223" spans="1:31" hidden="1" x14ac:dyDescent="0.25">
      <c r="A223" s="2" t="s">
        <v>670</v>
      </c>
      <c r="B223" s="51">
        <v>43934</v>
      </c>
      <c r="C223" s="2" t="s">
        <v>8</v>
      </c>
      <c r="D223" s="2" t="s">
        <v>36</v>
      </c>
      <c r="E223" s="2" t="s">
        <v>497</v>
      </c>
      <c r="F223" s="2" t="s">
        <v>419</v>
      </c>
      <c r="G223" s="2" t="s">
        <v>4</v>
      </c>
      <c r="H223" s="2" t="s">
        <v>1017</v>
      </c>
      <c r="I223" s="1" t="s">
        <v>1</v>
      </c>
      <c r="J223" s="1" t="s">
        <v>1</v>
      </c>
      <c r="K223" s="1" t="s">
        <v>1</v>
      </c>
      <c r="L223" s="1" t="s">
        <v>1</v>
      </c>
      <c r="M223" s="1">
        <v>0</v>
      </c>
      <c r="N223" s="2" t="s">
        <v>1</v>
      </c>
      <c r="O223" s="2" t="s">
        <v>2</v>
      </c>
      <c r="P223" s="2"/>
      <c r="Q223" s="3">
        <f t="shared" si="3"/>
        <v>3356613.4159999997</v>
      </c>
      <c r="R223" s="3">
        <v>0</v>
      </c>
      <c r="S223" s="3">
        <v>2051733.07</v>
      </c>
      <c r="T223" s="3">
        <v>0</v>
      </c>
      <c r="U223" s="3" t="s">
        <v>0</v>
      </c>
      <c r="V223" s="3">
        <v>0</v>
      </c>
      <c r="W223" s="3">
        <v>1124896.8500000001</v>
      </c>
      <c r="X223" s="3" t="s">
        <v>0</v>
      </c>
      <c r="Y223" s="3">
        <v>179983.49600000001</v>
      </c>
      <c r="Z223" s="3">
        <v>0</v>
      </c>
      <c r="AA223" s="2" t="s">
        <v>0</v>
      </c>
      <c r="AB223" s="1">
        <v>0</v>
      </c>
      <c r="AC223" s="1"/>
      <c r="AD223" s="2" t="s">
        <v>699</v>
      </c>
      <c r="AE223" s="1">
        <v>0</v>
      </c>
    </row>
    <row r="224" spans="1:31" hidden="1" x14ac:dyDescent="0.25">
      <c r="A224" s="2" t="s">
        <v>667</v>
      </c>
      <c r="B224" s="51">
        <v>43934</v>
      </c>
      <c r="C224" s="2" t="s">
        <v>8</v>
      </c>
      <c r="D224" s="2" t="s">
        <v>32</v>
      </c>
      <c r="E224" s="2" t="s">
        <v>493</v>
      </c>
      <c r="F224" s="2" t="s">
        <v>1016</v>
      </c>
      <c r="G224" s="2" t="s">
        <v>4</v>
      </c>
      <c r="H224" s="2" t="s">
        <v>1015</v>
      </c>
      <c r="I224" s="1" t="s">
        <v>1</v>
      </c>
      <c r="J224" s="1" t="s">
        <v>1</v>
      </c>
      <c r="K224" s="1" t="s">
        <v>1</v>
      </c>
      <c r="L224" s="1" t="s">
        <v>1</v>
      </c>
      <c r="M224" s="1">
        <v>0</v>
      </c>
      <c r="N224" s="2" t="s">
        <v>1</v>
      </c>
      <c r="O224" s="2" t="s">
        <v>2</v>
      </c>
      <c r="P224" s="2"/>
      <c r="Q224" s="3">
        <f t="shared" si="3"/>
        <v>16141205.5404</v>
      </c>
      <c r="R224" s="3">
        <v>0</v>
      </c>
      <c r="S224" s="3">
        <v>13895251.890000001</v>
      </c>
      <c r="T224" s="3">
        <v>0</v>
      </c>
      <c r="U224" s="3" t="s">
        <v>0</v>
      </c>
      <c r="V224" s="3">
        <v>0</v>
      </c>
      <c r="W224" s="3">
        <v>1936166.94</v>
      </c>
      <c r="X224" s="3" t="s">
        <v>0</v>
      </c>
      <c r="Y224" s="3">
        <v>309786.71039999998</v>
      </c>
      <c r="Z224" s="3">
        <v>0</v>
      </c>
      <c r="AA224" s="2" t="s">
        <v>0</v>
      </c>
      <c r="AB224" s="1">
        <v>0</v>
      </c>
      <c r="AC224" s="1"/>
      <c r="AD224" s="2" t="s">
        <v>699</v>
      </c>
      <c r="AE224" s="1">
        <v>0</v>
      </c>
    </row>
    <row r="225" spans="1:31" hidden="1" x14ac:dyDescent="0.25">
      <c r="A225" s="2" t="s">
        <v>665</v>
      </c>
      <c r="B225" s="51">
        <v>43934</v>
      </c>
      <c r="C225" s="2" t="s">
        <v>8</v>
      </c>
      <c r="D225" s="2" t="s">
        <v>26</v>
      </c>
      <c r="E225" s="2" t="s">
        <v>489</v>
      </c>
      <c r="F225" s="2" t="s">
        <v>1014</v>
      </c>
      <c r="G225" s="2" t="s">
        <v>4</v>
      </c>
      <c r="H225" s="2" t="s">
        <v>1013</v>
      </c>
      <c r="I225" s="1" t="s">
        <v>1</v>
      </c>
      <c r="J225" s="1" t="s">
        <v>1</v>
      </c>
      <c r="K225" s="1" t="s">
        <v>1</v>
      </c>
      <c r="L225" s="1" t="s">
        <v>1</v>
      </c>
      <c r="M225" s="1">
        <v>0</v>
      </c>
      <c r="N225" s="2" t="s">
        <v>1</v>
      </c>
      <c r="O225" s="2" t="s">
        <v>2</v>
      </c>
      <c r="P225" s="2" t="s">
        <v>1</v>
      </c>
      <c r="Q225" s="3">
        <f t="shared" si="3"/>
        <v>20627898.242200006</v>
      </c>
      <c r="R225" s="3">
        <v>0</v>
      </c>
      <c r="S225" s="3">
        <v>19020900.110200003</v>
      </c>
      <c r="T225" s="3">
        <v>0</v>
      </c>
      <c r="U225" s="3" t="s">
        <v>0</v>
      </c>
      <c r="V225" s="3">
        <v>0</v>
      </c>
      <c r="W225" s="3">
        <v>1134791.8199999998</v>
      </c>
      <c r="X225" s="3" t="s">
        <v>0</v>
      </c>
      <c r="Y225" s="3">
        <v>181566.6912</v>
      </c>
      <c r="Z225" s="3">
        <v>0</v>
      </c>
      <c r="AA225" s="2" t="s">
        <v>0</v>
      </c>
      <c r="AB225" s="1">
        <v>0</v>
      </c>
      <c r="AC225" s="1">
        <v>269110.76</v>
      </c>
      <c r="AD225" s="2" t="s">
        <v>699</v>
      </c>
      <c r="AE225" s="1">
        <v>21528.860799999999</v>
      </c>
    </row>
    <row r="226" spans="1:31" hidden="1" x14ac:dyDescent="0.25">
      <c r="A226" s="2" t="s">
        <v>662</v>
      </c>
      <c r="B226" s="51">
        <v>43934</v>
      </c>
      <c r="C226" s="2" t="s">
        <v>8</v>
      </c>
      <c r="D226" s="2" t="s">
        <v>16</v>
      </c>
      <c r="E226" s="2" t="s">
        <v>483</v>
      </c>
      <c r="F226" s="2" t="s">
        <v>1012</v>
      </c>
      <c r="G226" s="2" t="s">
        <v>4</v>
      </c>
      <c r="H226" s="2" t="s">
        <v>1011</v>
      </c>
      <c r="I226" s="1" t="s">
        <v>1</v>
      </c>
      <c r="J226" s="1" t="s">
        <v>1</v>
      </c>
      <c r="K226" s="1" t="s">
        <v>1</v>
      </c>
      <c r="L226" s="1" t="s">
        <v>1</v>
      </c>
      <c r="M226" s="1">
        <v>0</v>
      </c>
      <c r="N226" s="2" t="s">
        <v>1</v>
      </c>
      <c r="O226" s="2" t="s">
        <v>2</v>
      </c>
      <c r="P226" s="2"/>
      <c r="Q226" s="3">
        <f t="shared" si="3"/>
        <v>3355357.2344</v>
      </c>
      <c r="R226" s="3">
        <v>0</v>
      </c>
      <c r="S226" s="3"/>
      <c r="T226" s="3">
        <v>0</v>
      </c>
      <c r="U226" s="3" t="s">
        <v>0</v>
      </c>
      <c r="V226" s="3">
        <v>0</v>
      </c>
      <c r="W226" s="3">
        <v>2892549.34</v>
      </c>
      <c r="X226" s="3" t="s">
        <v>0</v>
      </c>
      <c r="Y226" s="3">
        <v>462807.89439999999</v>
      </c>
      <c r="Z226" s="3">
        <v>0</v>
      </c>
      <c r="AA226" s="2" t="s">
        <v>0</v>
      </c>
      <c r="AB226" s="1">
        <v>0</v>
      </c>
      <c r="AC226" s="1"/>
      <c r="AD226" s="2" t="s">
        <v>699</v>
      </c>
      <c r="AE226" s="1">
        <v>0</v>
      </c>
    </row>
    <row r="227" spans="1:31" hidden="1" x14ac:dyDescent="0.25">
      <c r="A227" s="2" t="s">
        <v>660</v>
      </c>
      <c r="B227" s="51">
        <v>43934</v>
      </c>
      <c r="C227" s="2" t="s">
        <v>8</v>
      </c>
      <c r="D227" s="2" t="s">
        <v>11</v>
      </c>
      <c r="E227" s="2" t="s">
        <v>476</v>
      </c>
      <c r="F227" s="2" t="s">
        <v>1010</v>
      </c>
      <c r="G227" s="2" t="s">
        <v>4</v>
      </c>
      <c r="H227" s="2" t="s">
        <v>1009</v>
      </c>
      <c r="I227" s="1" t="s">
        <v>1</v>
      </c>
      <c r="J227" s="1" t="s">
        <v>1</v>
      </c>
      <c r="K227" s="1" t="s">
        <v>1</v>
      </c>
      <c r="L227" s="1" t="s">
        <v>1</v>
      </c>
      <c r="M227" s="1">
        <v>0</v>
      </c>
      <c r="N227" s="2" t="s">
        <v>1</v>
      </c>
      <c r="O227" s="2" t="s">
        <v>2</v>
      </c>
      <c r="P227" s="2" t="s">
        <v>1</v>
      </c>
      <c r="Q227" s="3">
        <f t="shared" si="3"/>
        <v>1427582.25</v>
      </c>
      <c r="R227" s="3">
        <v>0</v>
      </c>
      <c r="S227" s="3">
        <v>594849.06000000006</v>
      </c>
      <c r="T227" s="3">
        <v>0</v>
      </c>
      <c r="U227" s="3" t="s">
        <v>0</v>
      </c>
      <c r="V227" s="3">
        <v>0</v>
      </c>
      <c r="W227" s="3">
        <v>717873.44</v>
      </c>
      <c r="X227" s="3" t="s">
        <v>0</v>
      </c>
      <c r="Y227" s="3">
        <v>114859.75</v>
      </c>
      <c r="Z227" s="3">
        <v>0</v>
      </c>
      <c r="AA227" s="2" t="s">
        <v>0</v>
      </c>
      <c r="AB227" s="1">
        <v>0</v>
      </c>
      <c r="AC227" s="1"/>
      <c r="AD227" s="2" t="s">
        <v>699</v>
      </c>
      <c r="AE227" s="1">
        <v>0</v>
      </c>
    </row>
    <row r="228" spans="1:31" hidden="1" x14ac:dyDescent="0.25">
      <c r="A228" s="2" t="s">
        <v>656</v>
      </c>
      <c r="B228" s="51">
        <v>43934</v>
      </c>
      <c r="C228" s="2" t="s">
        <v>8</v>
      </c>
      <c r="D228" s="2" t="s">
        <v>7</v>
      </c>
      <c r="E228" s="2" t="s">
        <v>471</v>
      </c>
      <c r="F228" s="2" t="s">
        <v>1008</v>
      </c>
      <c r="G228" s="2" t="s">
        <v>4</v>
      </c>
      <c r="H228" s="2" t="s">
        <v>1007</v>
      </c>
      <c r="I228" s="1"/>
      <c r="J228" s="1" t="s">
        <v>1</v>
      </c>
      <c r="K228" s="1" t="s">
        <v>1</v>
      </c>
      <c r="L228" s="1" t="s">
        <v>1</v>
      </c>
      <c r="M228" s="1">
        <v>0</v>
      </c>
      <c r="N228" s="2" t="s">
        <v>1</v>
      </c>
      <c r="O228" s="2" t="s">
        <v>2</v>
      </c>
      <c r="P228" s="2"/>
      <c r="Q228" s="3">
        <f t="shared" si="3"/>
        <v>12725086.939999999</v>
      </c>
      <c r="R228" s="3">
        <v>0</v>
      </c>
      <c r="S228" s="3">
        <v>11130396.1</v>
      </c>
      <c r="T228" s="3">
        <v>0</v>
      </c>
      <c r="U228" s="3" t="s">
        <v>0</v>
      </c>
      <c r="V228" s="3">
        <v>0</v>
      </c>
      <c r="W228" s="3">
        <v>1374733.48</v>
      </c>
      <c r="X228" s="3" t="s">
        <v>0</v>
      </c>
      <c r="Y228" s="3">
        <v>219957.36</v>
      </c>
      <c r="Z228" s="3">
        <v>0</v>
      </c>
      <c r="AA228" s="2" t="s">
        <v>0</v>
      </c>
      <c r="AB228" s="1">
        <v>0</v>
      </c>
      <c r="AC228" s="1"/>
      <c r="AD228" s="2" t="s">
        <v>699</v>
      </c>
      <c r="AE228" s="1">
        <v>0</v>
      </c>
    </row>
    <row r="229" spans="1:31" hidden="1" x14ac:dyDescent="0.25">
      <c r="A229" s="2" t="s">
        <v>654</v>
      </c>
      <c r="B229" s="51">
        <v>43935</v>
      </c>
      <c r="C229" s="2" t="s">
        <v>8</v>
      </c>
      <c r="D229" s="2" t="s">
        <v>107</v>
      </c>
      <c r="E229" s="2" t="s">
        <v>596</v>
      </c>
      <c r="F229" s="2" t="s">
        <v>1006</v>
      </c>
      <c r="G229" s="2" t="s">
        <v>4</v>
      </c>
      <c r="H229" s="2" t="s">
        <v>1005</v>
      </c>
      <c r="I229" s="1" t="s">
        <v>1</v>
      </c>
      <c r="J229" s="1" t="s">
        <v>1</v>
      </c>
      <c r="K229" s="1" t="s">
        <v>1</v>
      </c>
      <c r="L229" s="1" t="s">
        <v>1</v>
      </c>
      <c r="M229" s="1">
        <v>0</v>
      </c>
      <c r="N229" s="2" t="s">
        <v>1</v>
      </c>
      <c r="O229" s="2" t="s">
        <v>2</v>
      </c>
      <c r="P229" s="2" t="s">
        <v>1</v>
      </c>
      <c r="Q229" s="3">
        <f t="shared" si="3"/>
        <v>54191599.613600001</v>
      </c>
      <c r="R229" s="3">
        <v>0</v>
      </c>
      <c r="S229" s="3">
        <v>42875285.200000003</v>
      </c>
      <c r="T229" s="3">
        <v>0</v>
      </c>
      <c r="U229" s="3" t="s">
        <v>0</v>
      </c>
      <c r="V229" s="3">
        <v>0</v>
      </c>
      <c r="W229" s="3">
        <v>9755443.4600000009</v>
      </c>
      <c r="X229" s="3" t="s">
        <v>0</v>
      </c>
      <c r="Y229" s="3">
        <v>1560870.9536000001</v>
      </c>
      <c r="Z229" s="3">
        <v>0</v>
      </c>
      <c r="AA229" s="2" t="s">
        <v>0</v>
      </c>
      <c r="AB229" s="1">
        <v>0</v>
      </c>
      <c r="AC229" s="1"/>
      <c r="AD229" s="2" t="s">
        <v>0</v>
      </c>
      <c r="AE229" s="1">
        <v>0</v>
      </c>
    </row>
    <row r="230" spans="1:31" hidden="1" x14ac:dyDescent="0.25">
      <c r="A230" s="2" t="s">
        <v>652</v>
      </c>
      <c r="B230" s="51">
        <v>43935</v>
      </c>
      <c r="C230" s="2" t="s">
        <v>53</v>
      </c>
      <c r="D230" s="2" t="s">
        <v>107</v>
      </c>
      <c r="E230" s="2" t="s">
        <v>572</v>
      </c>
      <c r="F230" s="2" t="s">
        <v>785</v>
      </c>
      <c r="G230" s="2" t="s">
        <v>4</v>
      </c>
      <c r="H230" s="2" t="s">
        <v>1004</v>
      </c>
      <c r="I230" s="1" t="s">
        <v>1</v>
      </c>
      <c r="J230" s="1" t="s">
        <v>1</v>
      </c>
      <c r="K230" s="1" t="s">
        <v>1</v>
      </c>
      <c r="L230" s="1" t="s">
        <v>1</v>
      </c>
      <c r="M230" s="1">
        <v>0</v>
      </c>
      <c r="N230" s="2" t="s">
        <v>1</v>
      </c>
      <c r="O230" s="2" t="s">
        <v>2</v>
      </c>
      <c r="P230" s="2" t="s">
        <v>1</v>
      </c>
      <c r="Q230" s="3">
        <f t="shared" si="3"/>
        <v>67330150.617600009</v>
      </c>
      <c r="R230" s="3">
        <v>0</v>
      </c>
      <c r="S230" s="3">
        <v>42243434.328000002</v>
      </c>
      <c r="T230" s="3">
        <v>0</v>
      </c>
      <c r="U230" s="3" t="s">
        <v>0</v>
      </c>
      <c r="V230" s="3">
        <v>0</v>
      </c>
      <c r="W230" s="3">
        <v>21626479.560000002</v>
      </c>
      <c r="X230" s="3" t="s">
        <v>13</v>
      </c>
      <c r="Y230" s="3">
        <v>3460236.7295999997</v>
      </c>
      <c r="Z230" s="3">
        <v>0</v>
      </c>
      <c r="AA230" s="2" t="s">
        <v>0</v>
      </c>
      <c r="AB230" s="1">
        <v>0</v>
      </c>
      <c r="AC230" s="1">
        <v>0</v>
      </c>
      <c r="AD230" s="2" t="s">
        <v>0</v>
      </c>
      <c r="AE230" s="1">
        <v>0</v>
      </c>
    </row>
    <row r="231" spans="1:31" hidden="1" x14ac:dyDescent="0.25">
      <c r="A231" s="2" t="s">
        <v>648</v>
      </c>
      <c r="B231" s="51">
        <v>43935</v>
      </c>
      <c r="C231" s="2" t="s">
        <v>8</v>
      </c>
      <c r="D231" s="2" t="s">
        <v>88</v>
      </c>
      <c r="E231" s="2" t="s">
        <v>569</v>
      </c>
      <c r="F231" s="2" t="s">
        <v>116</v>
      </c>
      <c r="G231" s="2" t="s">
        <v>4</v>
      </c>
      <c r="H231" s="2" t="s">
        <v>1003</v>
      </c>
      <c r="I231" s="1" t="s">
        <v>1</v>
      </c>
      <c r="J231" s="1" t="s">
        <v>1</v>
      </c>
      <c r="K231" s="1" t="s">
        <v>1</v>
      </c>
      <c r="L231" s="1" t="s">
        <v>1</v>
      </c>
      <c r="M231" s="1">
        <v>0</v>
      </c>
      <c r="N231" s="2" t="s">
        <v>1</v>
      </c>
      <c r="O231" s="2" t="s">
        <v>2</v>
      </c>
      <c r="P231" s="2"/>
      <c r="Q231" s="3">
        <f t="shared" si="3"/>
        <v>73665421.398399994</v>
      </c>
      <c r="R231" s="3">
        <v>0</v>
      </c>
      <c r="S231" s="3">
        <v>51472037.799999997</v>
      </c>
      <c r="T231" s="3">
        <v>0</v>
      </c>
      <c r="U231" s="3" t="s">
        <v>0</v>
      </c>
      <c r="V231" s="3">
        <v>0</v>
      </c>
      <c r="W231" s="3">
        <v>19132227.239999998</v>
      </c>
      <c r="X231" s="3" t="s">
        <v>0</v>
      </c>
      <c r="Y231" s="3">
        <v>3061156.3583999998</v>
      </c>
      <c r="Z231" s="3">
        <v>0</v>
      </c>
      <c r="AA231" s="2" t="s">
        <v>0</v>
      </c>
      <c r="AB231" s="1">
        <v>0</v>
      </c>
      <c r="AC231" s="1"/>
      <c r="AD231" s="2" t="s">
        <v>0</v>
      </c>
      <c r="AE231" s="1">
        <v>0</v>
      </c>
    </row>
    <row r="232" spans="1:31" hidden="1" x14ac:dyDescent="0.25">
      <c r="A232" s="2" t="s">
        <v>645</v>
      </c>
      <c r="B232" s="51">
        <v>43935</v>
      </c>
      <c r="C232" s="2" t="s">
        <v>8</v>
      </c>
      <c r="D232" s="2" t="s">
        <v>88</v>
      </c>
      <c r="E232" s="2" t="s">
        <v>563</v>
      </c>
      <c r="F232" s="2" t="s">
        <v>833</v>
      </c>
      <c r="G232" s="2" t="s">
        <v>4</v>
      </c>
      <c r="H232" s="2" t="s">
        <v>1002</v>
      </c>
      <c r="I232" s="1" t="s">
        <v>1</v>
      </c>
      <c r="J232" s="1" t="s">
        <v>1</v>
      </c>
      <c r="K232" s="1" t="s">
        <v>1</v>
      </c>
      <c r="L232" s="1" t="s">
        <v>1</v>
      </c>
      <c r="M232" s="1">
        <v>0</v>
      </c>
      <c r="N232" s="2" t="s">
        <v>1</v>
      </c>
      <c r="O232" s="2" t="s">
        <v>2</v>
      </c>
      <c r="P232" s="2"/>
      <c r="Q232" s="3">
        <f t="shared" si="3"/>
        <v>12475896.289999999</v>
      </c>
      <c r="R232" s="3">
        <v>0</v>
      </c>
      <c r="S232" s="3">
        <v>12475896.289999999</v>
      </c>
      <c r="T232" s="3">
        <v>0</v>
      </c>
      <c r="U232" s="3" t="s">
        <v>0</v>
      </c>
      <c r="V232" s="3">
        <v>0</v>
      </c>
      <c r="W232" s="3">
        <v>0</v>
      </c>
      <c r="X232" s="3" t="s">
        <v>0</v>
      </c>
      <c r="Y232" s="3">
        <v>0</v>
      </c>
      <c r="Z232" s="3">
        <v>0</v>
      </c>
      <c r="AA232" s="2" t="s">
        <v>0</v>
      </c>
      <c r="AB232" s="1">
        <v>0</v>
      </c>
      <c r="AC232" s="1"/>
      <c r="AD232" s="2" t="s">
        <v>0</v>
      </c>
      <c r="AE232" s="1">
        <v>0</v>
      </c>
    </row>
    <row r="233" spans="1:31" hidden="1" x14ac:dyDescent="0.25">
      <c r="A233" s="2" t="s">
        <v>642</v>
      </c>
      <c r="B233" s="51">
        <v>43935</v>
      </c>
      <c r="C233" s="2" t="s">
        <v>71</v>
      </c>
      <c r="D233" s="2" t="s">
        <v>88</v>
      </c>
      <c r="E233" s="2" t="s">
        <v>566</v>
      </c>
      <c r="F233" s="2" t="s">
        <v>0</v>
      </c>
      <c r="G233" s="2" t="s">
        <v>4</v>
      </c>
      <c r="H233" s="2"/>
      <c r="I233" s="1" t="s">
        <v>1</v>
      </c>
      <c r="J233" s="1" t="s">
        <v>1</v>
      </c>
      <c r="K233" s="1" t="s">
        <v>1</v>
      </c>
      <c r="L233" s="1" t="s">
        <v>1</v>
      </c>
      <c r="M233" s="1">
        <v>0</v>
      </c>
      <c r="N233" s="2" t="s">
        <v>1</v>
      </c>
      <c r="O233" s="2" t="s">
        <v>2</v>
      </c>
      <c r="P233" s="2"/>
      <c r="Q233" s="3">
        <f t="shared" si="3"/>
        <v>0</v>
      </c>
      <c r="R233" s="3">
        <v>0</v>
      </c>
      <c r="S233" s="3"/>
      <c r="T233" s="3">
        <v>0</v>
      </c>
      <c r="U233" s="3" t="s">
        <v>0</v>
      </c>
      <c r="V233" s="3">
        <v>0</v>
      </c>
      <c r="W233" s="3"/>
      <c r="X233" s="3" t="s">
        <v>0</v>
      </c>
      <c r="Y233" s="3">
        <v>0</v>
      </c>
      <c r="Z233" s="3">
        <v>0</v>
      </c>
      <c r="AA233" s="2" t="s">
        <v>0</v>
      </c>
      <c r="AB233" s="1">
        <v>0</v>
      </c>
      <c r="AC233" s="1"/>
      <c r="AD233" s="2" t="s">
        <v>0</v>
      </c>
      <c r="AE233" s="1">
        <v>0</v>
      </c>
    </row>
    <row r="234" spans="1:31" hidden="1" x14ac:dyDescent="0.25">
      <c r="A234" s="2" t="s">
        <v>640</v>
      </c>
      <c r="B234" s="51">
        <v>43935</v>
      </c>
      <c r="C234" s="2" t="s">
        <v>71</v>
      </c>
      <c r="D234" s="2" t="s">
        <v>88</v>
      </c>
      <c r="E234" s="2" t="s">
        <v>566</v>
      </c>
      <c r="F234" s="2" t="s">
        <v>0</v>
      </c>
      <c r="G234" s="2" t="s">
        <v>4</v>
      </c>
      <c r="H234" s="2"/>
      <c r="I234" s="1" t="s">
        <v>1</v>
      </c>
      <c r="J234" s="1" t="s">
        <v>1</v>
      </c>
      <c r="K234" s="1" t="s">
        <v>1</v>
      </c>
      <c r="L234" s="1" t="s">
        <v>1</v>
      </c>
      <c r="M234" s="1">
        <v>0</v>
      </c>
      <c r="N234" s="2" t="s">
        <v>1</v>
      </c>
      <c r="O234" s="2" t="s">
        <v>2</v>
      </c>
      <c r="P234" s="2" t="s">
        <v>1</v>
      </c>
      <c r="Q234" s="3">
        <f t="shared" si="3"/>
        <v>0</v>
      </c>
      <c r="R234" s="3">
        <v>0</v>
      </c>
      <c r="S234" s="3"/>
      <c r="T234" s="3">
        <v>0</v>
      </c>
      <c r="U234" s="3" t="s">
        <v>0</v>
      </c>
      <c r="V234" s="3">
        <v>0</v>
      </c>
      <c r="W234" s="3"/>
      <c r="X234" s="3" t="s">
        <v>0</v>
      </c>
      <c r="Y234" s="3">
        <v>0</v>
      </c>
      <c r="Z234" s="3">
        <v>0</v>
      </c>
      <c r="AA234" s="2" t="s">
        <v>0</v>
      </c>
      <c r="AB234" s="1">
        <v>0</v>
      </c>
      <c r="AC234" s="1"/>
      <c r="AD234" s="2" t="s">
        <v>0</v>
      </c>
      <c r="AE234" s="1">
        <v>0</v>
      </c>
    </row>
    <row r="235" spans="1:31" hidden="1" x14ac:dyDescent="0.25">
      <c r="A235" s="2" t="s">
        <v>637</v>
      </c>
      <c r="B235" s="51">
        <v>43935</v>
      </c>
      <c r="C235" s="2" t="s">
        <v>71</v>
      </c>
      <c r="D235" s="2" t="s">
        <v>88</v>
      </c>
      <c r="E235" s="2" t="s">
        <v>566</v>
      </c>
      <c r="F235" s="2" t="s">
        <v>749</v>
      </c>
      <c r="G235" s="2" t="s">
        <v>4</v>
      </c>
      <c r="H235" s="2" t="s">
        <v>1001</v>
      </c>
      <c r="I235" s="1" t="s">
        <v>1</v>
      </c>
      <c r="J235" s="1" t="s">
        <v>1</v>
      </c>
      <c r="K235" s="1" t="s">
        <v>1</v>
      </c>
      <c r="L235" s="1" t="s">
        <v>1</v>
      </c>
      <c r="M235" s="1">
        <v>0</v>
      </c>
      <c r="N235" s="2" t="s">
        <v>1</v>
      </c>
      <c r="O235" s="2" t="s">
        <v>2</v>
      </c>
      <c r="P235" s="2" t="s">
        <v>1</v>
      </c>
      <c r="Q235" s="3">
        <f t="shared" si="3"/>
        <v>36707978.756199993</v>
      </c>
      <c r="R235" s="3">
        <v>0</v>
      </c>
      <c r="S235" s="3">
        <v>33938789.972599991</v>
      </c>
      <c r="T235" s="3">
        <v>0</v>
      </c>
      <c r="U235" s="3" t="s">
        <v>0</v>
      </c>
      <c r="V235" s="3">
        <v>0</v>
      </c>
      <c r="W235" s="3">
        <v>2387231.71</v>
      </c>
      <c r="X235" s="3" t="s">
        <v>0</v>
      </c>
      <c r="Y235" s="3">
        <v>381957.0736</v>
      </c>
      <c r="Z235" s="3">
        <v>0</v>
      </c>
      <c r="AA235" s="2" t="s">
        <v>0</v>
      </c>
      <c r="AB235" s="1">
        <v>0</v>
      </c>
      <c r="AC235" s="1">
        <v>0</v>
      </c>
      <c r="AD235" s="2" t="s">
        <v>0</v>
      </c>
      <c r="AE235" s="1">
        <v>0</v>
      </c>
    </row>
    <row r="236" spans="1:31" hidden="1" x14ac:dyDescent="0.25">
      <c r="A236" s="2" t="s">
        <v>635</v>
      </c>
      <c r="B236" s="51">
        <v>43935</v>
      </c>
      <c r="C236" s="2" t="s">
        <v>53</v>
      </c>
      <c r="D236" s="2" t="s">
        <v>88</v>
      </c>
      <c r="E236" s="2" t="s">
        <v>558</v>
      </c>
      <c r="F236" s="2" t="s">
        <v>785</v>
      </c>
      <c r="G236" s="2" t="s">
        <v>4</v>
      </c>
      <c r="H236" s="2" t="s">
        <v>1000</v>
      </c>
      <c r="I236" s="1" t="s">
        <v>1</v>
      </c>
      <c r="J236" s="1" t="s">
        <v>1</v>
      </c>
      <c r="K236" s="1" t="s">
        <v>1</v>
      </c>
      <c r="L236" s="1" t="s">
        <v>1</v>
      </c>
      <c r="M236" s="1">
        <v>0</v>
      </c>
      <c r="N236" s="2" t="s">
        <v>1</v>
      </c>
      <c r="O236" s="2" t="s">
        <v>2</v>
      </c>
      <c r="P236" s="2" t="s">
        <v>1</v>
      </c>
      <c r="Q236" s="3">
        <f t="shared" si="3"/>
        <v>24172651.119199999</v>
      </c>
      <c r="R236" s="3">
        <v>0</v>
      </c>
      <c r="S236" s="3">
        <v>16188381.7216</v>
      </c>
      <c r="T236" s="3">
        <v>0</v>
      </c>
      <c r="U236" s="3" t="s">
        <v>0</v>
      </c>
      <c r="V236" s="3">
        <v>0</v>
      </c>
      <c r="W236" s="3">
        <v>6882990.8599999994</v>
      </c>
      <c r="X236" s="3" t="s">
        <v>13</v>
      </c>
      <c r="Y236" s="3">
        <v>1101278.5376000002</v>
      </c>
      <c r="Z236" s="3">
        <v>0</v>
      </c>
      <c r="AA236" s="2" t="s">
        <v>0</v>
      </c>
      <c r="AB236" s="1">
        <v>0</v>
      </c>
      <c r="AC236" s="1">
        <v>0</v>
      </c>
      <c r="AD236" s="2" t="s">
        <v>0</v>
      </c>
      <c r="AE236" s="1">
        <v>0</v>
      </c>
    </row>
    <row r="237" spans="1:31" hidden="1" x14ac:dyDescent="0.25">
      <c r="A237" s="2" t="s">
        <v>633</v>
      </c>
      <c r="B237" s="51">
        <v>43935</v>
      </c>
      <c r="C237" s="2" t="s">
        <v>53</v>
      </c>
      <c r="D237" s="2" t="s">
        <v>88</v>
      </c>
      <c r="E237" s="2" t="s">
        <v>558</v>
      </c>
      <c r="F237" s="2" t="s">
        <v>785</v>
      </c>
      <c r="G237" s="2" t="s">
        <v>4</v>
      </c>
      <c r="H237" s="2" t="s">
        <v>999</v>
      </c>
      <c r="I237" s="1" t="s">
        <v>1</v>
      </c>
      <c r="J237" s="1" t="s">
        <v>1</v>
      </c>
      <c r="K237" s="1" t="s">
        <v>1</v>
      </c>
      <c r="L237" s="1" t="s">
        <v>1</v>
      </c>
      <c r="M237" s="1">
        <v>0</v>
      </c>
      <c r="N237" s="2" t="s">
        <v>1</v>
      </c>
      <c r="O237" s="2" t="s">
        <v>998</v>
      </c>
      <c r="P237" s="2" t="s">
        <v>997</v>
      </c>
      <c r="Q237" s="3">
        <f t="shared" si="3"/>
        <v>2982464.9336000001</v>
      </c>
      <c r="R237" s="3">
        <v>0</v>
      </c>
      <c r="S237" s="3">
        <v>603200</v>
      </c>
      <c r="T237" s="3">
        <v>2051090.46</v>
      </c>
      <c r="U237" s="3" t="s">
        <v>13</v>
      </c>
      <c r="V237" s="3">
        <v>328174.47360000003</v>
      </c>
      <c r="W237" s="3">
        <v>0</v>
      </c>
      <c r="X237" s="3" t="s">
        <v>0</v>
      </c>
      <c r="Y237" s="3">
        <v>0</v>
      </c>
      <c r="Z237" s="3">
        <v>0</v>
      </c>
      <c r="AA237" s="2" t="s">
        <v>0</v>
      </c>
      <c r="AB237" s="1">
        <v>0</v>
      </c>
      <c r="AC237" s="1">
        <v>0</v>
      </c>
      <c r="AD237" s="2" t="s">
        <v>0</v>
      </c>
      <c r="AE237" s="1">
        <v>0</v>
      </c>
    </row>
    <row r="238" spans="1:31" hidden="1" x14ac:dyDescent="0.25">
      <c r="A238" s="2" t="s">
        <v>631</v>
      </c>
      <c r="B238" s="51">
        <v>43935</v>
      </c>
      <c r="C238" s="2" t="s">
        <v>53</v>
      </c>
      <c r="D238" s="2" t="s">
        <v>88</v>
      </c>
      <c r="E238" s="2" t="s">
        <v>558</v>
      </c>
      <c r="F238" s="2" t="s">
        <v>785</v>
      </c>
      <c r="G238" s="2" t="s">
        <v>4</v>
      </c>
      <c r="H238" s="2" t="s">
        <v>996</v>
      </c>
      <c r="I238" s="1" t="s">
        <v>1</v>
      </c>
      <c r="J238" s="1" t="s">
        <v>1</v>
      </c>
      <c r="K238" s="1" t="s">
        <v>1</v>
      </c>
      <c r="L238" s="1" t="s">
        <v>1</v>
      </c>
      <c r="M238" s="1">
        <v>0</v>
      </c>
      <c r="N238" s="2" t="s">
        <v>1</v>
      </c>
      <c r="O238" s="2" t="s">
        <v>2</v>
      </c>
      <c r="P238" s="2" t="s">
        <v>1</v>
      </c>
      <c r="Q238" s="3">
        <f t="shared" si="3"/>
        <v>18757140.209800001</v>
      </c>
      <c r="R238" s="3">
        <v>0</v>
      </c>
      <c r="S238" s="3">
        <v>9253742.6654000022</v>
      </c>
      <c r="T238" s="3">
        <v>0</v>
      </c>
      <c r="U238" s="3" t="s">
        <v>0</v>
      </c>
      <c r="V238" s="3">
        <v>0</v>
      </c>
      <c r="W238" s="3">
        <v>8192584.0899999999</v>
      </c>
      <c r="X238" s="3" t="s">
        <v>13</v>
      </c>
      <c r="Y238" s="3">
        <v>1310813.4544000002</v>
      </c>
      <c r="Z238" s="3">
        <v>0</v>
      </c>
      <c r="AA238" s="2" t="s">
        <v>0</v>
      </c>
      <c r="AB238" s="1">
        <v>0</v>
      </c>
      <c r="AC238" s="1">
        <v>0</v>
      </c>
      <c r="AD238" s="2" t="s">
        <v>0</v>
      </c>
      <c r="AE238" s="1">
        <v>0</v>
      </c>
    </row>
    <row r="239" spans="1:31" hidden="1" x14ac:dyDescent="0.25">
      <c r="A239" s="2" t="s">
        <v>627</v>
      </c>
      <c r="B239" s="51">
        <v>43935</v>
      </c>
      <c r="C239" s="2" t="s">
        <v>71</v>
      </c>
      <c r="D239" s="2" t="s">
        <v>78</v>
      </c>
      <c r="E239" s="2" t="s">
        <v>555</v>
      </c>
      <c r="F239" s="2" t="s">
        <v>664</v>
      </c>
      <c r="G239" s="2" t="s">
        <v>4</v>
      </c>
      <c r="H239" s="2" t="s">
        <v>995</v>
      </c>
      <c r="I239" s="1" t="s">
        <v>1</v>
      </c>
      <c r="J239" s="1" t="s">
        <v>1</v>
      </c>
      <c r="K239" s="1" t="s">
        <v>1</v>
      </c>
      <c r="L239" s="1" t="s">
        <v>1</v>
      </c>
      <c r="M239" s="1">
        <v>0</v>
      </c>
      <c r="N239" s="2" t="s">
        <v>1</v>
      </c>
      <c r="O239" s="2" t="s">
        <v>2</v>
      </c>
      <c r="P239" s="2"/>
      <c r="Q239" s="3">
        <f t="shared" si="3"/>
        <v>51508438.501999997</v>
      </c>
      <c r="R239" s="3">
        <v>0</v>
      </c>
      <c r="S239" s="3">
        <v>36466077.350000001</v>
      </c>
      <c r="T239" s="3">
        <v>0</v>
      </c>
      <c r="U239" s="3" t="s">
        <v>0</v>
      </c>
      <c r="V239" s="3">
        <v>0</v>
      </c>
      <c r="W239" s="3">
        <v>12717001.32</v>
      </c>
      <c r="X239" s="3" t="s">
        <v>0</v>
      </c>
      <c r="Y239" s="3">
        <v>2034720.2112</v>
      </c>
      <c r="Z239" s="3">
        <v>0</v>
      </c>
      <c r="AA239" s="2" t="s">
        <v>0</v>
      </c>
      <c r="AB239" s="1">
        <v>0</v>
      </c>
      <c r="AC239" s="1">
        <v>269110.76</v>
      </c>
      <c r="AD239" s="2" t="s">
        <v>0</v>
      </c>
      <c r="AE239" s="1">
        <v>21528.860800000002</v>
      </c>
    </row>
    <row r="240" spans="1:31" hidden="1" x14ac:dyDescent="0.25">
      <c r="A240" s="2" t="s">
        <v>625</v>
      </c>
      <c r="B240" s="51">
        <v>43935</v>
      </c>
      <c r="C240" s="2" t="s">
        <v>71</v>
      </c>
      <c r="D240" s="2" t="s">
        <v>78</v>
      </c>
      <c r="E240" s="2" t="s">
        <v>551</v>
      </c>
      <c r="F240" s="2" t="s">
        <v>989</v>
      </c>
      <c r="G240" s="2" t="s">
        <v>4</v>
      </c>
      <c r="H240" s="2" t="s">
        <v>994</v>
      </c>
      <c r="I240" s="1" t="s">
        <v>1</v>
      </c>
      <c r="J240" s="1" t="s">
        <v>1</v>
      </c>
      <c r="K240" s="1" t="s">
        <v>1</v>
      </c>
      <c r="L240" s="1" t="s">
        <v>1</v>
      </c>
      <c r="M240" s="1">
        <v>0</v>
      </c>
      <c r="N240" s="2" t="s">
        <v>1</v>
      </c>
      <c r="O240" s="2" t="s">
        <v>2</v>
      </c>
      <c r="P240" s="2" t="s">
        <v>1</v>
      </c>
      <c r="Q240" s="3">
        <f t="shared" si="3"/>
        <v>31965033.062999997</v>
      </c>
      <c r="R240" s="3">
        <v>0</v>
      </c>
      <c r="S240" s="3">
        <v>31359235.938999999</v>
      </c>
      <c r="T240" s="3">
        <v>0</v>
      </c>
      <c r="U240" s="3" t="s">
        <v>0</v>
      </c>
      <c r="V240" s="3">
        <v>0</v>
      </c>
      <c r="W240" s="3">
        <v>522238.9</v>
      </c>
      <c r="X240" s="3" t="s">
        <v>0</v>
      </c>
      <c r="Y240" s="3">
        <v>83558.223999999987</v>
      </c>
      <c r="Z240" s="3">
        <v>0</v>
      </c>
      <c r="AA240" s="2" t="s">
        <v>0</v>
      </c>
      <c r="AB240" s="1">
        <v>0</v>
      </c>
      <c r="AC240" s="1">
        <v>0</v>
      </c>
      <c r="AD240" s="2" t="s">
        <v>0</v>
      </c>
      <c r="AE240" s="1">
        <v>0</v>
      </c>
    </row>
    <row r="241" spans="1:31" hidden="1" x14ac:dyDescent="0.25">
      <c r="A241" s="2" t="s">
        <v>623</v>
      </c>
      <c r="B241" s="51">
        <v>43935</v>
      </c>
      <c r="C241" s="2" t="s">
        <v>71</v>
      </c>
      <c r="D241" s="2" t="s">
        <v>78</v>
      </c>
      <c r="E241" s="2" t="s">
        <v>551</v>
      </c>
      <c r="F241" s="2" t="s">
        <v>989</v>
      </c>
      <c r="G241" s="2" t="s">
        <v>24</v>
      </c>
      <c r="H241" s="2" t="s">
        <v>1</v>
      </c>
      <c r="I241" s="1" t="s">
        <v>993</v>
      </c>
      <c r="J241" s="1" t="s">
        <v>1</v>
      </c>
      <c r="K241" s="1" t="s">
        <v>992</v>
      </c>
      <c r="L241" s="1" t="s">
        <v>953</v>
      </c>
      <c r="M241" s="1">
        <v>247196</v>
      </c>
      <c r="N241" s="2" t="s">
        <v>20</v>
      </c>
      <c r="O241" s="2" t="s">
        <v>991</v>
      </c>
      <c r="P241" s="2" t="s">
        <v>990</v>
      </c>
      <c r="Q241" s="3">
        <f t="shared" si="3"/>
        <v>-116000</v>
      </c>
      <c r="R241" s="3">
        <v>0</v>
      </c>
      <c r="S241" s="3">
        <v>-116000</v>
      </c>
      <c r="T241" s="3">
        <v>0</v>
      </c>
      <c r="U241" s="3" t="s">
        <v>0</v>
      </c>
      <c r="V241" s="3">
        <v>0</v>
      </c>
      <c r="W241" s="3">
        <v>0</v>
      </c>
      <c r="X241" s="3" t="s">
        <v>0</v>
      </c>
      <c r="Y241" s="3">
        <v>0</v>
      </c>
      <c r="Z241" s="3">
        <v>0</v>
      </c>
      <c r="AA241" s="2" t="s">
        <v>0</v>
      </c>
      <c r="AB241" s="1">
        <v>0</v>
      </c>
      <c r="AC241" s="1">
        <v>0</v>
      </c>
      <c r="AD241" s="2" t="s">
        <v>0</v>
      </c>
      <c r="AE241" s="1">
        <v>0</v>
      </c>
    </row>
    <row r="242" spans="1:31" hidden="1" x14ac:dyDescent="0.25">
      <c r="A242" s="2" t="s">
        <v>619</v>
      </c>
      <c r="B242" s="51">
        <v>43935</v>
      </c>
      <c r="C242" s="2" t="s">
        <v>71</v>
      </c>
      <c r="D242" s="2" t="s">
        <v>78</v>
      </c>
      <c r="E242" s="2" t="s">
        <v>551</v>
      </c>
      <c r="F242" s="2" t="s">
        <v>989</v>
      </c>
      <c r="G242" s="2" t="s">
        <v>24</v>
      </c>
      <c r="H242" s="2" t="s">
        <v>1</v>
      </c>
      <c r="I242" s="1" t="s">
        <v>988</v>
      </c>
      <c r="J242" s="1" t="s">
        <v>1</v>
      </c>
      <c r="K242" s="1" t="s">
        <v>987</v>
      </c>
      <c r="L242" s="1" t="s">
        <v>953</v>
      </c>
      <c r="M242" s="1">
        <v>140793.89000000001</v>
      </c>
      <c r="N242" s="2" t="s">
        <v>20</v>
      </c>
      <c r="O242" s="2" t="s">
        <v>986</v>
      </c>
      <c r="P242" s="2" t="s">
        <v>985</v>
      </c>
      <c r="Q242" s="3">
        <f t="shared" si="3"/>
        <v>-10529.52</v>
      </c>
      <c r="R242" s="3">
        <v>0</v>
      </c>
      <c r="S242" s="3">
        <v>-10529.52</v>
      </c>
      <c r="T242" s="3">
        <v>0</v>
      </c>
      <c r="U242" s="3" t="s">
        <v>0</v>
      </c>
      <c r="V242" s="3">
        <v>0</v>
      </c>
      <c r="W242" s="3">
        <v>0</v>
      </c>
      <c r="X242" s="3" t="s">
        <v>0</v>
      </c>
      <c r="Y242" s="3">
        <v>0</v>
      </c>
      <c r="Z242" s="3">
        <v>0</v>
      </c>
      <c r="AA242" s="2" t="s">
        <v>0</v>
      </c>
      <c r="AB242" s="1">
        <v>0</v>
      </c>
      <c r="AC242" s="1">
        <v>0</v>
      </c>
      <c r="AD242" s="2" t="s">
        <v>0</v>
      </c>
      <c r="AE242" s="1">
        <v>0</v>
      </c>
    </row>
    <row r="243" spans="1:31" hidden="1" x14ac:dyDescent="0.25">
      <c r="A243" s="2" t="s">
        <v>616</v>
      </c>
      <c r="B243" s="51">
        <v>43935</v>
      </c>
      <c r="C243" s="2" t="s">
        <v>53</v>
      </c>
      <c r="D243" s="2" t="s">
        <v>78</v>
      </c>
      <c r="E243" s="2" t="s">
        <v>6</v>
      </c>
      <c r="F243" s="2" t="s">
        <v>984</v>
      </c>
      <c r="G243" s="2" t="s">
        <v>4</v>
      </c>
      <c r="H243" s="2" t="s">
        <v>983</v>
      </c>
      <c r="I243" s="1" t="s">
        <v>1</v>
      </c>
      <c r="J243" s="1" t="s">
        <v>1</v>
      </c>
      <c r="K243" s="1" t="s">
        <v>1</v>
      </c>
      <c r="L243" s="1" t="s">
        <v>1</v>
      </c>
      <c r="M243" s="1">
        <v>0</v>
      </c>
      <c r="N243" s="2" t="s">
        <v>1</v>
      </c>
      <c r="O243" s="2" t="s">
        <v>2</v>
      </c>
      <c r="P243" s="2" t="s">
        <v>1</v>
      </c>
      <c r="Q243" s="3">
        <f t="shared" si="3"/>
        <v>118552233.04145001</v>
      </c>
      <c r="R243" s="3">
        <v>0</v>
      </c>
      <c r="S243" s="3">
        <v>83031891.616200015</v>
      </c>
      <c r="T243" s="3">
        <v>0</v>
      </c>
      <c r="U243" s="3" t="s">
        <v>0</v>
      </c>
      <c r="V243" s="3">
        <v>0</v>
      </c>
      <c r="W243" s="3">
        <v>30620983.987250004</v>
      </c>
      <c r="X243" s="3" t="s">
        <v>13</v>
      </c>
      <c r="Y243" s="3">
        <v>4899357.4379999992</v>
      </c>
      <c r="Z243" s="3">
        <v>0</v>
      </c>
      <c r="AA243" s="2" t="s">
        <v>0</v>
      </c>
      <c r="AB243" s="1">
        <v>0</v>
      </c>
      <c r="AC243" s="1">
        <v>0</v>
      </c>
      <c r="AD243" s="2" t="s">
        <v>0</v>
      </c>
      <c r="AE243" s="1">
        <v>0</v>
      </c>
    </row>
    <row r="244" spans="1:31" hidden="1" x14ac:dyDescent="0.25">
      <c r="A244" s="2" t="s">
        <v>614</v>
      </c>
      <c r="B244" s="51">
        <v>43935</v>
      </c>
      <c r="C244" s="2" t="s">
        <v>8</v>
      </c>
      <c r="D244" s="2" t="s">
        <v>67</v>
      </c>
      <c r="E244" s="2" t="s">
        <v>542</v>
      </c>
      <c r="F244" s="2" t="s">
        <v>982</v>
      </c>
      <c r="G244" s="2" t="s">
        <v>4</v>
      </c>
      <c r="H244" s="2" t="s">
        <v>981</v>
      </c>
      <c r="I244" s="1" t="s">
        <v>1</v>
      </c>
      <c r="J244" s="1" t="s">
        <v>1</v>
      </c>
      <c r="K244" s="1" t="s">
        <v>1</v>
      </c>
      <c r="L244" s="1" t="s">
        <v>1</v>
      </c>
      <c r="M244" s="1">
        <v>0</v>
      </c>
      <c r="N244" s="2" t="s">
        <v>1</v>
      </c>
      <c r="O244" s="2" t="s">
        <v>2</v>
      </c>
      <c r="P244" s="2"/>
      <c r="Q244" s="3">
        <f t="shared" si="3"/>
        <v>72717964.904399991</v>
      </c>
      <c r="R244" s="3">
        <v>0</v>
      </c>
      <c r="S244" s="3">
        <v>61933447.119999997</v>
      </c>
      <c r="T244" s="3">
        <v>0</v>
      </c>
      <c r="U244" s="3" t="s">
        <v>0</v>
      </c>
      <c r="V244" s="3">
        <v>0</v>
      </c>
      <c r="W244" s="3">
        <v>9296998.0899999999</v>
      </c>
      <c r="X244" s="3" t="s">
        <v>0</v>
      </c>
      <c r="Y244" s="3">
        <v>1487519.6943999999</v>
      </c>
      <c r="Z244" s="3">
        <v>0</v>
      </c>
      <c r="AA244" s="2" t="s">
        <v>0</v>
      </c>
      <c r="AB244" s="1">
        <v>0</v>
      </c>
      <c r="AC244" s="1"/>
      <c r="AD244" s="2" t="s">
        <v>0</v>
      </c>
      <c r="AE244" s="1">
        <v>0</v>
      </c>
    </row>
    <row r="245" spans="1:31" hidden="1" x14ac:dyDescent="0.25">
      <c r="A245" s="2" t="s">
        <v>610</v>
      </c>
      <c r="B245" s="51">
        <v>43935</v>
      </c>
      <c r="C245" s="2" t="s">
        <v>8</v>
      </c>
      <c r="D245" s="2" t="s">
        <v>67</v>
      </c>
      <c r="E245" s="2" t="s">
        <v>538</v>
      </c>
      <c r="F245" s="2" t="s">
        <v>980</v>
      </c>
      <c r="G245" s="2" t="s">
        <v>4</v>
      </c>
      <c r="H245" s="2" t="s">
        <v>979</v>
      </c>
      <c r="I245" s="1" t="s">
        <v>1</v>
      </c>
      <c r="J245" s="1" t="s">
        <v>1</v>
      </c>
      <c r="K245" s="1" t="s">
        <v>1</v>
      </c>
      <c r="L245" s="1" t="s">
        <v>1</v>
      </c>
      <c r="M245" s="1">
        <v>0</v>
      </c>
      <c r="N245" s="2" t="s">
        <v>1</v>
      </c>
      <c r="O245" s="2" t="s">
        <v>2</v>
      </c>
      <c r="P245" s="2" t="s">
        <v>1</v>
      </c>
      <c r="Q245" s="3">
        <f t="shared" si="3"/>
        <v>23763695.480699994</v>
      </c>
      <c r="R245" s="3">
        <v>0</v>
      </c>
      <c r="S245" s="3">
        <v>23145019.955499995</v>
      </c>
      <c r="T245" s="3">
        <v>0</v>
      </c>
      <c r="U245" s="3" t="s">
        <v>0</v>
      </c>
      <c r="V245" s="3">
        <v>0</v>
      </c>
      <c r="W245" s="3">
        <v>533340.97000000009</v>
      </c>
      <c r="X245" s="3" t="s">
        <v>0</v>
      </c>
      <c r="Y245" s="3">
        <v>85334.555200000003</v>
      </c>
      <c r="Z245" s="3">
        <v>0</v>
      </c>
      <c r="AA245" s="2" t="s">
        <v>0</v>
      </c>
      <c r="AB245" s="1">
        <v>0</v>
      </c>
      <c r="AC245" s="1">
        <v>0</v>
      </c>
      <c r="AD245" s="2" t="s">
        <v>0</v>
      </c>
      <c r="AE245" s="1">
        <v>0</v>
      </c>
    </row>
    <row r="246" spans="1:31" hidden="1" x14ac:dyDescent="0.25">
      <c r="A246" s="2" t="s">
        <v>607</v>
      </c>
      <c r="B246" s="51">
        <v>43935</v>
      </c>
      <c r="C246" s="2" t="s">
        <v>53</v>
      </c>
      <c r="D246" s="2" t="s">
        <v>67</v>
      </c>
      <c r="E246" s="2" t="s">
        <v>66</v>
      </c>
      <c r="F246" s="2" t="s">
        <v>776</v>
      </c>
      <c r="G246" s="2" t="s">
        <v>4</v>
      </c>
      <c r="H246" s="2" t="s">
        <v>978</v>
      </c>
      <c r="I246" s="1" t="s">
        <v>1</v>
      </c>
      <c r="J246" s="1" t="s">
        <v>1</v>
      </c>
      <c r="K246" s="1" t="s">
        <v>1</v>
      </c>
      <c r="L246" s="1" t="s">
        <v>1</v>
      </c>
      <c r="M246" s="1">
        <v>0</v>
      </c>
      <c r="N246" s="2" t="s">
        <v>1</v>
      </c>
      <c r="O246" s="2" t="s">
        <v>2</v>
      </c>
      <c r="P246" s="2" t="s">
        <v>1</v>
      </c>
      <c r="Q246" s="3">
        <f t="shared" si="3"/>
        <v>51161214.632949986</v>
      </c>
      <c r="R246" s="3">
        <v>0</v>
      </c>
      <c r="S246" s="3">
        <v>34795710.219349988</v>
      </c>
      <c r="T246" s="3">
        <v>0</v>
      </c>
      <c r="U246" s="3" t="s">
        <v>0</v>
      </c>
      <c r="V246" s="3">
        <v>0</v>
      </c>
      <c r="W246" s="3">
        <v>14108193.459999999</v>
      </c>
      <c r="X246" s="3" t="s">
        <v>13</v>
      </c>
      <c r="Y246" s="3">
        <v>2257310.9535999997</v>
      </c>
      <c r="Z246" s="3">
        <v>0</v>
      </c>
      <c r="AA246" s="2" t="s">
        <v>0</v>
      </c>
      <c r="AB246" s="1">
        <v>0</v>
      </c>
      <c r="AC246" s="1">
        <v>0</v>
      </c>
      <c r="AD246" s="2" t="s">
        <v>0</v>
      </c>
      <c r="AE246" s="1">
        <v>0</v>
      </c>
    </row>
    <row r="247" spans="1:31" hidden="1" x14ac:dyDescent="0.25">
      <c r="A247" s="2" t="s">
        <v>605</v>
      </c>
      <c r="B247" s="51">
        <v>43935</v>
      </c>
      <c r="C247" s="2" t="s">
        <v>8</v>
      </c>
      <c r="D247" s="2" t="s">
        <v>52</v>
      </c>
      <c r="E247" s="2" t="s">
        <v>530</v>
      </c>
      <c r="F247" s="2" t="s">
        <v>977</v>
      </c>
      <c r="G247" s="2" t="s">
        <v>4</v>
      </c>
      <c r="H247" s="2" t="s">
        <v>976</v>
      </c>
      <c r="I247" s="1" t="s">
        <v>1</v>
      </c>
      <c r="J247" s="1" t="s">
        <v>1</v>
      </c>
      <c r="K247" s="1" t="s">
        <v>1</v>
      </c>
      <c r="L247" s="1" t="s">
        <v>1</v>
      </c>
      <c r="M247" s="1">
        <v>0</v>
      </c>
      <c r="N247" s="2" t="s">
        <v>1</v>
      </c>
      <c r="O247" s="2" t="s">
        <v>2</v>
      </c>
      <c r="P247" s="2"/>
      <c r="Q247" s="3">
        <f t="shared" si="3"/>
        <v>83128702.912</v>
      </c>
      <c r="R247" s="3">
        <v>0</v>
      </c>
      <c r="S247" s="3">
        <v>58491204.560000002</v>
      </c>
      <c r="T247" s="3">
        <v>0</v>
      </c>
      <c r="U247" s="3" t="s">
        <v>0</v>
      </c>
      <c r="V247" s="3">
        <v>0</v>
      </c>
      <c r="W247" s="3">
        <v>20988671.32</v>
      </c>
      <c r="X247" s="3" t="s">
        <v>0</v>
      </c>
      <c r="Y247" s="3">
        <v>3358187.4112</v>
      </c>
      <c r="Z247" s="3">
        <v>0</v>
      </c>
      <c r="AA247" s="2" t="s">
        <v>0</v>
      </c>
      <c r="AB247" s="1">
        <v>0</v>
      </c>
      <c r="AC247" s="1">
        <v>269110.76</v>
      </c>
      <c r="AD247" s="2" t="s">
        <v>0</v>
      </c>
      <c r="AE247" s="1">
        <v>21528.860800000002</v>
      </c>
    </row>
    <row r="248" spans="1:31" hidden="1" x14ac:dyDescent="0.25">
      <c r="A248" s="2" t="s">
        <v>603</v>
      </c>
      <c r="B248" s="51">
        <v>43935</v>
      </c>
      <c r="C248" s="2" t="s">
        <v>53</v>
      </c>
      <c r="D248" s="2" t="s">
        <v>52</v>
      </c>
      <c r="E248" s="2" t="s">
        <v>651</v>
      </c>
      <c r="F248" s="2" t="s">
        <v>974</v>
      </c>
      <c r="G248" s="2" t="s">
        <v>4</v>
      </c>
      <c r="H248" s="2" t="s">
        <v>975</v>
      </c>
      <c r="I248" s="1" t="s">
        <v>1</v>
      </c>
      <c r="J248" s="1" t="s">
        <v>1</v>
      </c>
      <c r="K248" s="1" t="s">
        <v>1</v>
      </c>
      <c r="L248" s="1" t="s">
        <v>1</v>
      </c>
      <c r="M248" s="1">
        <v>0</v>
      </c>
      <c r="N248" s="2" t="s">
        <v>1</v>
      </c>
      <c r="O248" s="2" t="s">
        <v>2</v>
      </c>
      <c r="P248" s="2" t="s">
        <v>1</v>
      </c>
      <c r="Q248" s="3">
        <f t="shared" si="3"/>
        <v>103252439.0896</v>
      </c>
      <c r="R248" s="3">
        <v>0</v>
      </c>
      <c r="S248" s="3">
        <v>60165152.949200004</v>
      </c>
      <c r="T248" s="3">
        <v>0</v>
      </c>
      <c r="U248" s="3" t="s">
        <v>0</v>
      </c>
      <c r="V248" s="3">
        <v>0</v>
      </c>
      <c r="W248" s="3">
        <v>37144212.189999998</v>
      </c>
      <c r="X248" s="3" t="s">
        <v>0</v>
      </c>
      <c r="Y248" s="3">
        <v>5943073.9503999995</v>
      </c>
      <c r="Z248" s="3">
        <v>0</v>
      </c>
      <c r="AA248" s="2" t="s">
        <v>0</v>
      </c>
      <c r="AB248" s="1">
        <v>0</v>
      </c>
      <c r="AC248" s="1">
        <v>0</v>
      </c>
      <c r="AD248" s="2" t="s">
        <v>0</v>
      </c>
      <c r="AE248" s="1">
        <v>0</v>
      </c>
    </row>
    <row r="249" spans="1:31" hidden="1" x14ac:dyDescent="0.25">
      <c r="A249" s="2" t="s">
        <v>600</v>
      </c>
      <c r="B249" s="51">
        <v>43935</v>
      </c>
      <c r="C249" s="2" t="s">
        <v>53</v>
      </c>
      <c r="D249" s="2" t="s">
        <v>52</v>
      </c>
      <c r="E249" s="2" t="s">
        <v>651</v>
      </c>
      <c r="F249" s="2" t="s">
        <v>974</v>
      </c>
      <c r="G249" s="2" t="s">
        <v>24</v>
      </c>
      <c r="H249" s="2" t="s">
        <v>1</v>
      </c>
      <c r="I249" s="1" t="s">
        <v>973</v>
      </c>
      <c r="J249" s="1" t="s">
        <v>1</v>
      </c>
      <c r="K249" s="1" t="s">
        <v>972</v>
      </c>
      <c r="L249" s="1" t="s">
        <v>971</v>
      </c>
      <c r="M249" s="1">
        <v>34.729999999999997</v>
      </c>
      <c r="N249" s="2" t="s">
        <v>20</v>
      </c>
      <c r="O249" s="2" t="s">
        <v>970</v>
      </c>
      <c r="P249" s="2" t="s">
        <v>969</v>
      </c>
      <c r="Q249" s="3">
        <f t="shared" si="3"/>
        <v>-471442.59480000002</v>
      </c>
      <c r="R249" s="3">
        <v>0</v>
      </c>
      <c r="S249" s="3">
        <v>0</v>
      </c>
      <c r="T249" s="3">
        <v>0</v>
      </c>
      <c r="U249" s="3" t="s">
        <v>0</v>
      </c>
      <c r="V249" s="3">
        <v>0</v>
      </c>
      <c r="W249" s="3">
        <v>-406416.03</v>
      </c>
      <c r="X249" s="3" t="s">
        <v>13</v>
      </c>
      <c r="Y249" s="3">
        <v>-65026.5648</v>
      </c>
      <c r="Z249" s="3">
        <v>0</v>
      </c>
      <c r="AA249" s="2" t="s">
        <v>0</v>
      </c>
      <c r="AB249" s="1">
        <v>0</v>
      </c>
      <c r="AC249" s="1">
        <v>0</v>
      </c>
      <c r="AD249" s="2" t="s">
        <v>0</v>
      </c>
      <c r="AE249" s="1">
        <v>0</v>
      </c>
    </row>
    <row r="250" spans="1:31" hidden="1" x14ac:dyDescent="0.25">
      <c r="A250" s="2" t="s">
        <v>597</v>
      </c>
      <c r="B250" s="51">
        <v>43935</v>
      </c>
      <c r="C250" s="2" t="s">
        <v>8</v>
      </c>
      <c r="D250" s="2" t="s">
        <v>48</v>
      </c>
      <c r="E250" s="2" t="s">
        <v>520</v>
      </c>
      <c r="F250" s="2" t="s">
        <v>968</v>
      </c>
      <c r="G250" s="2" t="s">
        <v>4</v>
      </c>
      <c r="H250" s="2" t="s">
        <v>967</v>
      </c>
      <c r="I250" s="1" t="s">
        <v>1</v>
      </c>
      <c r="J250" s="1" t="s">
        <v>1</v>
      </c>
      <c r="K250" s="1" t="s">
        <v>1</v>
      </c>
      <c r="L250" s="1" t="s">
        <v>1</v>
      </c>
      <c r="M250" s="1">
        <v>0</v>
      </c>
      <c r="N250" s="2" t="s">
        <v>1</v>
      </c>
      <c r="O250" s="2" t="s">
        <v>2</v>
      </c>
      <c r="P250" s="2"/>
      <c r="Q250" s="3">
        <f t="shared" si="3"/>
        <v>59309368.829999998</v>
      </c>
      <c r="R250" s="3">
        <v>0</v>
      </c>
      <c r="S250" s="3">
        <v>46651778.850000001</v>
      </c>
      <c r="T250" s="3">
        <v>0</v>
      </c>
      <c r="U250" s="3" t="s">
        <v>0</v>
      </c>
      <c r="V250" s="3">
        <v>0</v>
      </c>
      <c r="W250" s="3">
        <v>10911715.5</v>
      </c>
      <c r="X250" s="3" t="s">
        <v>0</v>
      </c>
      <c r="Y250" s="3">
        <v>1745874.48</v>
      </c>
      <c r="Z250" s="3">
        <v>0</v>
      </c>
      <c r="AA250" s="2" t="s">
        <v>0</v>
      </c>
      <c r="AB250" s="1">
        <v>0</v>
      </c>
      <c r="AC250" s="1"/>
      <c r="AD250" s="2" t="s">
        <v>0</v>
      </c>
      <c r="AE250" s="1">
        <v>0</v>
      </c>
    </row>
    <row r="251" spans="1:31" hidden="1" x14ac:dyDescent="0.25">
      <c r="A251" s="2" t="s">
        <v>593</v>
      </c>
      <c r="B251" s="51">
        <v>43935</v>
      </c>
      <c r="C251" s="2" t="s">
        <v>8</v>
      </c>
      <c r="D251" s="2" t="s">
        <v>44</v>
      </c>
      <c r="E251" s="2" t="s">
        <v>516</v>
      </c>
      <c r="F251" s="2" t="s">
        <v>966</v>
      </c>
      <c r="G251" s="2" t="s">
        <v>4</v>
      </c>
      <c r="H251" s="2" t="s">
        <v>965</v>
      </c>
      <c r="I251" s="3"/>
      <c r="J251" s="1" t="s">
        <v>1</v>
      </c>
      <c r="K251" s="1" t="s">
        <v>1</v>
      </c>
      <c r="L251" s="1" t="s">
        <v>1</v>
      </c>
      <c r="M251" s="1">
        <v>0</v>
      </c>
      <c r="N251" s="2" t="s">
        <v>1</v>
      </c>
      <c r="O251" s="2" t="s">
        <v>2</v>
      </c>
      <c r="P251" s="2"/>
      <c r="Q251" s="3">
        <f t="shared" si="3"/>
        <v>45758109.478400007</v>
      </c>
      <c r="R251" s="3">
        <v>0</v>
      </c>
      <c r="S251" s="3">
        <v>35418756.310000002</v>
      </c>
      <c r="T251" s="3">
        <v>0</v>
      </c>
      <c r="U251" s="3" t="s">
        <v>0</v>
      </c>
      <c r="V251" s="3">
        <v>0</v>
      </c>
      <c r="W251" s="3">
        <v>8913235.4900000002</v>
      </c>
      <c r="X251" s="3" t="s">
        <v>0</v>
      </c>
      <c r="Y251" s="3">
        <v>1426117.6784000001</v>
      </c>
      <c r="Z251" s="3">
        <v>0</v>
      </c>
      <c r="AA251" s="2" t="s">
        <v>0</v>
      </c>
      <c r="AB251" s="1">
        <v>0</v>
      </c>
      <c r="AC251" s="1"/>
      <c r="AD251" s="2" t="s">
        <v>0</v>
      </c>
      <c r="AE251" s="1">
        <v>0</v>
      </c>
    </row>
    <row r="252" spans="1:31" hidden="1" x14ac:dyDescent="0.25">
      <c r="A252" s="2" t="s">
        <v>591</v>
      </c>
      <c r="B252" s="51">
        <v>43935</v>
      </c>
      <c r="C252" s="2" t="s">
        <v>8</v>
      </c>
      <c r="D252" s="2" t="s">
        <v>40</v>
      </c>
      <c r="E252" s="2" t="s">
        <v>500</v>
      </c>
      <c r="F252" s="2" t="s">
        <v>143</v>
      </c>
      <c r="G252" s="2" t="s">
        <v>4</v>
      </c>
      <c r="H252" s="2" t="s">
        <v>964</v>
      </c>
      <c r="I252" s="1" t="s">
        <v>1</v>
      </c>
      <c r="J252" s="1" t="s">
        <v>1</v>
      </c>
      <c r="K252" s="1" t="s">
        <v>1</v>
      </c>
      <c r="L252" s="1" t="s">
        <v>1</v>
      </c>
      <c r="M252" s="1">
        <v>0</v>
      </c>
      <c r="N252" s="2" t="s">
        <v>1</v>
      </c>
      <c r="O252" s="2" t="s">
        <v>2</v>
      </c>
      <c r="P252" s="2" t="s">
        <v>1</v>
      </c>
      <c r="Q252" s="3">
        <f t="shared" si="3"/>
        <v>66185956.969199993</v>
      </c>
      <c r="R252" s="3">
        <v>0</v>
      </c>
      <c r="S252" s="3">
        <v>49304907.189999998</v>
      </c>
      <c r="T252" s="3">
        <v>0</v>
      </c>
      <c r="U252" s="3" t="s">
        <v>0</v>
      </c>
      <c r="V252" s="3">
        <v>0</v>
      </c>
      <c r="W252" s="3">
        <v>14552629.119999999</v>
      </c>
      <c r="X252" s="3" t="s">
        <v>0</v>
      </c>
      <c r="Y252" s="3">
        <v>2328420.6592000001</v>
      </c>
      <c r="Z252" s="3">
        <v>0</v>
      </c>
      <c r="AA252" s="2" t="s">
        <v>0</v>
      </c>
      <c r="AB252" s="1">
        <v>0</v>
      </c>
      <c r="AC252" s="1"/>
      <c r="AD252" s="2" t="s">
        <v>0</v>
      </c>
      <c r="AE252" s="1">
        <v>0</v>
      </c>
    </row>
    <row r="253" spans="1:31" hidden="1" x14ac:dyDescent="0.25">
      <c r="A253" s="2" t="s">
        <v>587</v>
      </c>
      <c r="B253" s="51">
        <v>43935</v>
      </c>
      <c r="C253" s="2" t="s">
        <v>8</v>
      </c>
      <c r="D253" s="2" t="s">
        <v>40</v>
      </c>
      <c r="E253" s="2" t="s">
        <v>500</v>
      </c>
      <c r="F253" s="2" t="s">
        <v>47</v>
      </c>
      <c r="G253" s="2" t="s">
        <v>4</v>
      </c>
      <c r="H253" s="2" t="s">
        <v>963</v>
      </c>
      <c r="I253" s="1" t="s">
        <v>1</v>
      </c>
      <c r="J253" s="1" t="s">
        <v>1</v>
      </c>
      <c r="K253" s="1" t="s">
        <v>1</v>
      </c>
      <c r="L253" s="1" t="s">
        <v>1</v>
      </c>
      <c r="M253" s="1">
        <v>0</v>
      </c>
      <c r="N253" s="2" t="s">
        <v>1</v>
      </c>
      <c r="O253" s="2" t="s">
        <v>249</v>
      </c>
      <c r="P253" s="2" t="s">
        <v>1</v>
      </c>
      <c r="Q253" s="3">
        <f t="shared" si="3"/>
        <v>0</v>
      </c>
      <c r="R253" s="3">
        <v>0</v>
      </c>
      <c r="S253" s="3">
        <v>0</v>
      </c>
      <c r="T253" s="3">
        <v>0</v>
      </c>
      <c r="U253" s="3" t="s">
        <v>0</v>
      </c>
      <c r="V253" s="3">
        <v>0</v>
      </c>
      <c r="W253" s="3">
        <v>0</v>
      </c>
      <c r="X253" s="3" t="s">
        <v>0</v>
      </c>
      <c r="Y253" s="3">
        <v>0</v>
      </c>
      <c r="Z253" s="3">
        <v>0</v>
      </c>
      <c r="AA253" s="2" t="s">
        <v>0</v>
      </c>
      <c r="AB253" s="1">
        <v>0</v>
      </c>
      <c r="AC253" s="1"/>
      <c r="AD253" s="2" t="s">
        <v>0</v>
      </c>
      <c r="AE253" s="1">
        <v>0</v>
      </c>
    </row>
    <row r="254" spans="1:31" hidden="1" x14ac:dyDescent="0.25">
      <c r="A254" s="2" t="s">
        <v>585</v>
      </c>
      <c r="B254" s="51">
        <v>43935</v>
      </c>
      <c r="C254" s="2" t="s">
        <v>8</v>
      </c>
      <c r="D254" s="2" t="s">
        <v>36</v>
      </c>
      <c r="E254" s="2" t="s">
        <v>497</v>
      </c>
      <c r="F254" s="2" t="s">
        <v>308</v>
      </c>
      <c r="G254" s="2" t="s">
        <v>4</v>
      </c>
      <c r="H254" s="2" t="s">
        <v>962</v>
      </c>
      <c r="I254" s="1" t="s">
        <v>1</v>
      </c>
      <c r="J254" s="1" t="s">
        <v>1</v>
      </c>
      <c r="K254" s="1" t="s">
        <v>1</v>
      </c>
      <c r="L254" s="1" t="s">
        <v>1</v>
      </c>
      <c r="M254" s="1">
        <v>0</v>
      </c>
      <c r="N254" s="2" t="s">
        <v>1</v>
      </c>
      <c r="O254" s="2" t="s">
        <v>2</v>
      </c>
      <c r="P254" s="2"/>
      <c r="Q254" s="3">
        <f t="shared" si="3"/>
        <v>52419755.495200001</v>
      </c>
      <c r="R254" s="3">
        <v>0</v>
      </c>
      <c r="S254" s="3">
        <v>41282286.68</v>
      </c>
      <c r="T254" s="3">
        <v>0</v>
      </c>
      <c r="U254" s="3" t="s">
        <v>0</v>
      </c>
      <c r="V254" s="3">
        <v>0</v>
      </c>
      <c r="W254" s="3">
        <v>9601266.2200000007</v>
      </c>
      <c r="X254" s="3" t="s">
        <v>0</v>
      </c>
      <c r="Y254" s="3">
        <v>1536202.5952000001</v>
      </c>
      <c r="Z254" s="3">
        <v>0</v>
      </c>
      <c r="AA254" s="2" t="s">
        <v>0</v>
      </c>
      <c r="AB254" s="1">
        <v>0</v>
      </c>
      <c r="AC254" s="1"/>
      <c r="AD254" s="2" t="s">
        <v>0</v>
      </c>
      <c r="AE254" s="1">
        <v>0</v>
      </c>
    </row>
    <row r="255" spans="1:31" hidden="1" x14ac:dyDescent="0.25">
      <c r="A255" s="2" t="s">
        <v>581</v>
      </c>
      <c r="B255" s="51">
        <v>43935</v>
      </c>
      <c r="C255" s="2" t="s">
        <v>8</v>
      </c>
      <c r="D255" s="2" t="s">
        <v>32</v>
      </c>
      <c r="E255" s="2" t="s">
        <v>493</v>
      </c>
      <c r="F255" s="2" t="s">
        <v>961</v>
      </c>
      <c r="G255" s="2" t="s">
        <v>4</v>
      </c>
      <c r="H255" s="2" t="s">
        <v>960</v>
      </c>
      <c r="I255" s="1" t="s">
        <v>1</v>
      </c>
      <c r="J255" s="1" t="s">
        <v>1</v>
      </c>
      <c r="K255" s="1" t="s">
        <v>1</v>
      </c>
      <c r="L255" s="1" t="s">
        <v>1</v>
      </c>
      <c r="M255" s="1">
        <v>0</v>
      </c>
      <c r="N255" s="2" t="s">
        <v>1</v>
      </c>
      <c r="O255" s="2" t="s">
        <v>2</v>
      </c>
      <c r="P255" s="2"/>
      <c r="Q255" s="3">
        <f t="shared" si="3"/>
        <v>40819380.020800002</v>
      </c>
      <c r="R255" s="3">
        <v>0</v>
      </c>
      <c r="S255" s="3">
        <v>36499496.369999997</v>
      </c>
      <c r="T255" s="3">
        <v>0</v>
      </c>
      <c r="U255" s="3" t="s">
        <v>0</v>
      </c>
      <c r="V255" s="3">
        <v>0</v>
      </c>
      <c r="W255" s="3">
        <v>3724037.63</v>
      </c>
      <c r="X255" s="3" t="s">
        <v>0</v>
      </c>
      <c r="Y255" s="3">
        <v>595846.02079999994</v>
      </c>
      <c r="Z255" s="3">
        <v>0</v>
      </c>
      <c r="AA255" s="2" t="s">
        <v>0</v>
      </c>
      <c r="AB255" s="1">
        <v>0</v>
      </c>
      <c r="AC255" s="1"/>
      <c r="AD255" s="2" t="s">
        <v>0</v>
      </c>
      <c r="AE255" s="1">
        <v>0</v>
      </c>
    </row>
    <row r="256" spans="1:31" hidden="1" x14ac:dyDescent="0.25">
      <c r="A256" s="2" t="s">
        <v>579</v>
      </c>
      <c r="B256" s="51">
        <v>43935</v>
      </c>
      <c r="C256" s="2" t="s">
        <v>8</v>
      </c>
      <c r="D256" s="2" t="s">
        <v>26</v>
      </c>
      <c r="E256" s="2" t="s">
        <v>489</v>
      </c>
      <c r="F256" s="2" t="s">
        <v>959</v>
      </c>
      <c r="G256" s="2" t="s">
        <v>4</v>
      </c>
      <c r="H256" s="2" t="s">
        <v>958</v>
      </c>
      <c r="I256" s="1" t="s">
        <v>1</v>
      </c>
      <c r="J256" s="1" t="s">
        <v>1</v>
      </c>
      <c r="K256" s="1" t="s">
        <v>1</v>
      </c>
      <c r="L256" s="1" t="s">
        <v>1</v>
      </c>
      <c r="M256" s="1">
        <v>0</v>
      </c>
      <c r="N256" s="2" t="s">
        <v>1</v>
      </c>
      <c r="O256" s="2" t="s">
        <v>2</v>
      </c>
      <c r="P256" s="2" t="s">
        <v>1</v>
      </c>
      <c r="Q256" s="3">
        <f t="shared" si="3"/>
        <v>37774451.315799989</v>
      </c>
      <c r="R256" s="3">
        <v>0</v>
      </c>
      <c r="S256" s="3">
        <v>34664637.556999989</v>
      </c>
      <c r="T256" s="3">
        <v>0</v>
      </c>
      <c r="U256" s="3" t="s">
        <v>0</v>
      </c>
      <c r="V256" s="3">
        <v>0</v>
      </c>
      <c r="W256" s="3">
        <v>2680873.9300000002</v>
      </c>
      <c r="X256" s="3" t="s">
        <v>0</v>
      </c>
      <c r="Y256" s="3">
        <v>428939.82879999996</v>
      </c>
      <c r="Z256" s="3">
        <v>0</v>
      </c>
      <c r="AA256" s="2" t="s">
        <v>0</v>
      </c>
      <c r="AB256" s="1">
        <v>0</v>
      </c>
      <c r="AC256" s="1">
        <v>0</v>
      </c>
      <c r="AD256" s="2" t="s">
        <v>0</v>
      </c>
      <c r="AE256" s="1">
        <v>0</v>
      </c>
    </row>
    <row r="257" spans="1:31" hidden="1" x14ac:dyDescent="0.25">
      <c r="A257" s="2" t="s">
        <v>577</v>
      </c>
      <c r="B257" s="51">
        <v>43935</v>
      </c>
      <c r="C257" s="2" t="s">
        <v>8</v>
      </c>
      <c r="D257" s="2" t="s">
        <v>16</v>
      </c>
      <c r="E257" s="2" t="s">
        <v>483</v>
      </c>
      <c r="F257" s="2" t="s">
        <v>957</v>
      </c>
      <c r="G257" s="2" t="s">
        <v>4</v>
      </c>
      <c r="H257" s="2" t="s">
        <v>956</v>
      </c>
      <c r="I257" s="1" t="s">
        <v>1</v>
      </c>
      <c r="J257" s="1" t="s">
        <v>1</v>
      </c>
      <c r="K257" s="1" t="s">
        <v>1</v>
      </c>
      <c r="L257" s="1" t="s">
        <v>1</v>
      </c>
      <c r="M257" s="1">
        <v>0</v>
      </c>
      <c r="N257" s="2" t="s">
        <v>1</v>
      </c>
      <c r="O257" s="2" t="s">
        <v>2</v>
      </c>
      <c r="P257" s="2"/>
      <c r="Q257" s="3">
        <f t="shared" si="3"/>
        <v>24156111.973199997</v>
      </c>
      <c r="R257" s="3">
        <v>0</v>
      </c>
      <c r="S257" s="3">
        <v>11263478.42</v>
      </c>
      <c r="T257" s="3">
        <v>0</v>
      </c>
      <c r="U257" s="3" t="s">
        <v>0</v>
      </c>
      <c r="V257" s="3">
        <v>0</v>
      </c>
      <c r="W257" s="3">
        <v>11114339.27</v>
      </c>
      <c r="X257" s="3" t="s">
        <v>0</v>
      </c>
      <c r="Y257" s="3">
        <v>1778294.2831999999</v>
      </c>
      <c r="Z257" s="3">
        <v>0</v>
      </c>
      <c r="AA257" s="2" t="s">
        <v>0</v>
      </c>
      <c r="AB257" s="1">
        <v>0</v>
      </c>
      <c r="AC257" s="1"/>
      <c r="AD257" s="2" t="s">
        <v>0</v>
      </c>
      <c r="AE257" s="1">
        <v>0</v>
      </c>
    </row>
    <row r="258" spans="1:31" hidden="1" x14ac:dyDescent="0.25">
      <c r="A258" s="2" t="s">
        <v>573</v>
      </c>
      <c r="B258" s="51">
        <v>43935</v>
      </c>
      <c r="C258" s="2" t="s">
        <v>8</v>
      </c>
      <c r="D258" s="2" t="s">
        <v>11</v>
      </c>
      <c r="E258" s="2" t="s">
        <v>476</v>
      </c>
      <c r="F258" s="2" t="s">
        <v>955</v>
      </c>
      <c r="G258" s="2" t="s">
        <v>4</v>
      </c>
      <c r="H258" s="2" t="s">
        <v>954</v>
      </c>
      <c r="I258" s="1" t="s">
        <v>1</v>
      </c>
      <c r="J258" s="1" t="s">
        <v>1</v>
      </c>
      <c r="K258" s="1" t="s">
        <v>1</v>
      </c>
      <c r="L258" s="1" t="s">
        <v>1</v>
      </c>
      <c r="M258" s="1">
        <v>0</v>
      </c>
      <c r="N258" s="2" t="s">
        <v>1</v>
      </c>
      <c r="O258" s="2" t="s">
        <v>2</v>
      </c>
      <c r="P258" s="2" t="s">
        <v>1</v>
      </c>
      <c r="Q258" s="3">
        <f t="shared" si="3"/>
        <v>1022817.31</v>
      </c>
      <c r="R258" s="3">
        <v>0</v>
      </c>
      <c r="S258" s="3">
        <v>150800</v>
      </c>
      <c r="T258" s="3">
        <v>0</v>
      </c>
      <c r="U258" s="3" t="s">
        <v>0</v>
      </c>
      <c r="V258" s="3">
        <v>0</v>
      </c>
      <c r="W258" s="3">
        <v>751739.06</v>
      </c>
      <c r="X258" s="3" t="s">
        <v>0</v>
      </c>
      <c r="Y258" s="3">
        <v>120278.25</v>
      </c>
      <c r="Z258" s="3">
        <v>0</v>
      </c>
      <c r="AA258" s="2" t="s">
        <v>0</v>
      </c>
      <c r="AB258" s="1">
        <v>0</v>
      </c>
      <c r="AC258" s="1"/>
      <c r="AD258" s="2" t="s">
        <v>0</v>
      </c>
      <c r="AE258" s="1">
        <v>0</v>
      </c>
    </row>
    <row r="259" spans="1:31" hidden="1" x14ac:dyDescent="0.25">
      <c r="A259" s="2" t="s">
        <v>570</v>
      </c>
      <c r="B259" s="51">
        <v>43935</v>
      </c>
      <c r="C259" s="2" t="s">
        <v>8</v>
      </c>
      <c r="D259" s="2" t="s">
        <v>7</v>
      </c>
      <c r="E259" s="2" t="s">
        <v>471</v>
      </c>
      <c r="F259" s="2" t="s">
        <v>952</v>
      </c>
      <c r="G259" s="2" t="s">
        <v>4</v>
      </c>
      <c r="H259" s="2" t="s">
        <v>951</v>
      </c>
      <c r="I259" s="1" t="s">
        <v>1</v>
      </c>
      <c r="J259" s="1" t="s">
        <v>1</v>
      </c>
      <c r="K259" s="1" t="s">
        <v>1</v>
      </c>
      <c r="L259" s="1" t="s">
        <v>1</v>
      </c>
      <c r="M259" s="1">
        <v>0</v>
      </c>
      <c r="N259" s="2" t="s">
        <v>1</v>
      </c>
      <c r="O259" s="2" t="s">
        <v>2</v>
      </c>
      <c r="P259" s="2"/>
      <c r="Q259" s="3">
        <f t="shared" ref="Q259:Q322" si="4">SUM(R259:AE259)</f>
        <v>23119374.420400001</v>
      </c>
      <c r="R259" s="3">
        <v>0</v>
      </c>
      <c r="S259" s="3">
        <v>18417785.16</v>
      </c>
      <c r="T259" s="3">
        <v>0</v>
      </c>
      <c r="U259" s="3" t="s">
        <v>0</v>
      </c>
      <c r="V259" s="3">
        <v>0</v>
      </c>
      <c r="W259" s="3">
        <v>4053094.19</v>
      </c>
      <c r="X259" s="3" t="s">
        <v>0</v>
      </c>
      <c r="Y259" s="3">
        <v>648495.07039999997</v>
      </c>
      <c r="Z259" s="3">
        <v>0</v>
      </c>
      <c r="AA259" s="2" t="s">
        <v>0</v>
      </c>
      <c r="AB259" s="1">
        <v>0</v>
      </c>
      <c r="AC259" s="1"/>
      <c r="AD259" s="2" t="s">
        <v>0</v>
      </c>
      <c r="AE259" s="1">
        <v>0</v>
      </c>
    </row>
    <row r="260" spans="1:31" hidden="1" x14ac:dyDescent="0.25">
      <c r="A260" s="2" t="s">
        <v>567</v>
      </c>
      <c r="B260" s="51">
        <v>43936</v>
      </c>
      <c r="C260" s="2" t="s">
        <v>8</v>
      </c>
      <c r="D260" s="2" t="s">
        <v>107</v>
      </c>
      <c r="E260" s="2" t="s">
        <v>596</v>
      </c>
      <c r="F260" s="2" t="s">
        <v>950</v>
      </c>
      <c r="G260" s="2" t="s">
        <v>4</v>
      </c>
      <c r="H260" s="2" t="s">
        <v>949</v>
      </c>
      <c r="I260" s="1" t="s">
        <v>1</v>
      </c>
      <c r="J260" s="1" t="s">
        <v>1</v>
      </c>
      <c r="K260" s="1" t="s">
        <v>1</v>
      </c>
      <c r="L260" s="1" t="s">
        <v>1</v>
      </c>
      <c r="M260" s="1">
        <v>0</v>
      </c>
      <c r="N260" s="2" t="s">
        <v>1</v>
      </c>
      <c r="O260" s="2" t="s">
        <v>2</v>
      </c>
      <c r="P260" s="2" t="s">
        <v>1</v>
      </c>
      <c r="Q260" s="3">
        <f t="shared" si="4"/>
        <v>66179031.395600006</v>
      </c>
      <c r="R260" s="3">
        <v>0</v>
      </c>
      <c r="S260" s="3">
        <v>53841630.520000003</v>
      </c>
      <c r="T260" s="3">
        <v>0</v>
      </c>
      <c r="U260" s="3" t="s">
        <v>0</v>
      </c>
      <c r="V260" s="3">
        <v>0</v>
      </c>
      <c r="W260" s="3">
        <v>10635690.41</v>
      </c>
      <c r="X260" s="3" t="s">
        <v>0</v>
      </c>
      <c r="Y260" s="3">
        <v>1701710.4656</v>
      </c>
      <c r="Z260" s="3">
        <v>0</v>
      </c>
      <c r="AA260" s="2" t="s">
        <v>0</v>
      </c>
      <c r="AB260" s="1">
        <v>0</v>
      </c>
      <c r="AC260" s="1"/>
      <c r="AD260" s="2" t="s">
        <v>0</v>
      </c>
      <c r="AE260" s="1">
        <v>0</v>
      </c>
    </row>
    <row r="261" spans="1:31" hidden="1" x14ac:dyDescent="0.25">
      <c r="A261" s="2" t="s">
        <v>564</v>
      </c>
      <c r="B261" s="51">
        <v>43936</v>
      </c>
      <c r="C261" s="2" t="s">
        <v>53</v>
      </c>
      <c r="D261" s="2" t="s">
        <v>107</v>
      </c>
      <c r="E261" s="2" t="s">
        <v>572</v>
      </c>
      <c r="F261" s="2" t="s">
        <v>424</v>
      </c>
      <c r="G261" s="2" t="s">
        <v>4</v>
      </c>
      <c r="H261" s="2" t="s">
        <v>948</v>
      </c>
      <c r="I261" s="1" t="s">
        <v>1</v>
      </c>
      <c r="J261" s="1" t="s">
        <v>1</v>
      </c>
      <c r="K261" s="1" t="s">
        <v>1</v>
      </c>
      <c r="L261" s="1" t="s">
        <v>1</v>
      </c>
      <c r="M261" s="1">
        <v>0</v>
      </c>
      <c r="N261" s="2" t="s">
        <v>1</v>
      </c>
      <c r="O261" s="2" t="s">
        <v>2</v>
      </c>
      <c r="P261" s="2" t="s">
        <v>1</v>
      </c>
      <c r="Q261" s="3">
        <f t="shared" si="4"/>
        <v>84799300.625849992</v>
      </c>
      <c r="R261" s="3">
        <v>0</v>
      </c>
      <c r="S261" s="3">
        <v>57153668.961449996</v>
      </c>
      <c r="T261" s="3">
        <v>0</v>
      </c>
      <c r="U261" s="3" t="s">
        <v>0</v>
      </c>
      <c r="V261" s="3">
        <v>0</v>
      </c>
      <c r="W261" s="3">
        <v>23832441.09</v>
      </c>
      <c r="X261" s="3" t="s">
        <v>13</v>
      </c>
      <c r="Y261" s="3">
        <v>3813190.5744000003</v>
      </c>
      <c r="Z261" s="3">
        <v>0</v>
      </c>
      <c r="AA261" s="2" t="s">
        <v>0</v>
      </c>
      <c r="AB261" s="1">
        <v>0</v>
      </c>
      <c r="AC261" s="1">
        <v>0</v>
      </c>
      <c r="AD261" s="2" t="s">
        <v>0</v>
      </c>
      <c r="AE261" s="1">
        <v>0</v>
      </c>
    </row>
    <row r="262" spans="1:31" hidden="1" x14ac:dyDescent="0.25">
      <c r="A262" s="2" t="s">
        <v>561</v>
      </c>
      <c r="B262" s="51">
        <v>43936</v>
      </c>
      <c r="C262" s="2" t="s">
        <v>53</v>
      </c>
      <c r="D262" s="2" t="s">
        <v>107</v>
      </c>
      <c r="E262" s="2" t="s">
        <v>572</v>
      </c>
      <c r="F262" s="2" t="s">
        <v>424</v>
      </c>
      <c r="G262" s="2" t="s">
        <v>4</v>
      </c>
      <c r="H262" s="2" t="s">
        <v>947</v>
      </c>
      <c r="I262" s="1" t="s">
        <v>1</v>
      </c>
      <c r="J262" s="1" t="s">
        <v>1</v>
      </c>
      <c r="K262" s="1" t="s">
        <v>1</v>
      </c>
      <c r="L262" s="1" t="s">
        <v>1</v>
      </c>
      <c r="M262" s="1">
        <v>0</v>
      </c>
      <c r="N262" s="2" t="s">
        <v>1</v>
      </c>
      <c r="O262" s="2" t="s">
        <v>946</v>
      </c>
      <c r="P262" s="2" t="s">
        <v>945</v>
      </c>
      <c r="Q262" s="3">
        <f t="shared" si="4"/>
        <v>2447366.4</v>
      </c>
      <c r="R262" s="3">
        <v>0</v>
      </c>
      <c r="S262" s="3">
        <v>2375980</v>
      </c>
      <c r="T262" s="3">
        <v>61540</v>
      </c>
      <c r="U262" s="3" t="s">
        <v>13</v>
      </c>
      <c r="V262" s="3">
        <v>9846.4</v>
      </c>
      <c r="W262" s="3">
        <v>0</v>
      </c>
      <c r="X262" s="3" t="s">
        <v>0</v>
      </c>
      <c r="Y262" s="3">
        <v>0</v>
      </c>
      <c r="Z262" s="3">
        <v>0</v>
      </c>
      <c r="AA262" s="2" t="s">
        <v>0</v>
      </c>
      <c r="AB262" s="1">
        <v>0</v>
      </c>
      <c r="AC262" s="1">
        <v>0</v>
      </c>
      <c r="AD262" s="2" t="s">
        <v>0</v>
      </c>
      <c r="AE262" s="1">
        <v>0</v>
      </c>
    </row>
    <row r="263" spans="1:31" hidden="1" x14ac:dyDescent="0.25">
      <c r="A263" s="2" t="s">
        <v>559</v>
      </c>
      <c r="B263" s="51">
        <v>43936</v>
      </c>
      <c r="C263" s="2" t="s">
        <v>53</v>
      </c>
      <c r="D263" s="2" t="s">
        <v>107</v>
      </c>
      <c r="E263" s="2" t="s">
        <v>572</v>
      </c>
      <c r="F263" s="2" t="s">
        <v>424</v>
      </c>
      <c r="G263" s="2" t="s">
        <v>4</v>
      </c>
      <c r="H263" s="2" t="s">
        <v>944</v>
      </c>
      <c r="I263" s="1" t="s">
        <v>1</v>
      </c>
      <c r="J263" s="1" t="s">
        <v>1</v>
      </c>
      <c r="K263" s="1" t="s">
        <v>1</v>
      </c>
      <c r="L263" s="1" t="s">
        <v>1</v>
      </c>
      <c r="M263" s="1">
        <v>0</v>
      </c>
      <c r="N263" s="2" t="s">
        <v>1</v>
      </c>
      <c r="O263" s="2" t="s">
        <v>943</v>
      </c>
      <c r="P263" s="2" t="s">
        <v>942</v>
      </c>
      <c r="Q263" s="3">
        <f t="shared" si="4"/>
        <v>1280023.1502999999</v>
      </c>
      <c r="R263" s="3">
        <v>0</v>
      </c>
      <c r="S263" s="3">
        <v>1267958.6631</v>
      </c>
      <c r="T263" s="3">
        <v>0</v>
      </c>
      <c r="U263" s="3" t="s">
        <v>0</v>
      </c>
      <c r="V263" s="3">
        <v>0</v>
      </c>
      <c r="W263" s="3">
        <v>10400.42</v>
      </c>
      <c r="X263" s="3" t="s">
        <v>13</v>
      </c>
      <c r="Y263" s="3">
        <v>1664.0672</v>
      </c>
      <c r="Z263" s="3">
        <v>0</v>
      </c>
      <c r="AA263" s="2" t="s">
        <v>0</v>
      </c>
      <c r="AB263" s="1">
        <v>0</v>
      </c>
      <c r="AC263" s="1">
        <v>0</v>
      </c>
      <c r="AD263" s="2" t="s">
        <v>0</v>
      </c>
      <c r="AE263" s="1">
        <v>0</v>
      </c>
    </row>
    <row r="264" spans="1:31" hidden="1" x14ac:dyDescent="0.25">
      <c r="A264" s="2" t="s">
        <v>556</v>
      </c>
      <c r="B264" s="51">
        <v>43936</v>
      </c>
      <c r="C264" s="2" t="s">
        <v>53</v>
      </c>
      <c r="D264" s="2" t="s">
        <v>107</v>
      </c>
      <c r="E264" s="2" t="s">
        <v>572</v>
      </c>
      <c r="F264" s="2" t="s">
        <v>424</v>
      </c>
      <c r="G264" s="2" t="s">
        <v>4</v>
      </c>
      <c r="H264" s="2" t="s">
        <v>941</v>
      </c>
      <c r="I264" s="1" t="s">
        <v>1</v>
      </c>
      <c r="J264" s="1" t="s">
        <v>1</v>
      </c>
      <c r="K264" s="1" t="s">
        <v>1</v>
      </c>
      <c r="L264" s="1" t="s">
        <v>1</v>
      </c>
      <c r="M264" s="1">
        <v>0</v>
      </c>
      <c r="N264" s="2" t="s">
        <v>1</v>
      </c>
      <c r="O264" s="2" t="s">
        <v>461</v>
      </c>
      <c r="P264" s="2" t="s">
        <v>460</v>
      </c>
      <c r="Q264" s="3">
        <f t="shared" si="4"/>
        <v>748858.94000000006</v>
      </c>
      <c r="R264" s="3">
        <v>0</v>
      </c>
      <c r="S264" s="3">
        <v>116029.64000000001</v>
      </c>
      <c r="T264" s="3">
        <v>545542.5</v>
      </c>
      <c r="U264" s="3" t="s">
        <v>13</v>
      </c>
      <c r="V264" s="3">
        <v>87286.8</v>
      </c>
      <c r="W264" s="3">
        <v>0</v>
      </c>
      <c r="X264" s="3" t="s">
        <v>0</v>
      </c>
      <c r="Y264" s="3">
        <v>0</v>
      </c>
      <c r="Z264" s="3">
        <v>0</v>
      </c>
      <c r="AA264" s="2" t="s">
        <v>0</v>
      </c>
      <c r="AB264" s="1">
        <v>0</v>
      </c>
      <c r="AC264" s="1">
        <v>0</v>
      </c>
      <c r="AD264" s="2" t="s">
        <v>0</v>
      </c>
      <c r="AE264" s="1">
        <v>0</v>
      </c>
    </row>
    <row r="265" spans="1:31" hidden="1" x14ac:dyDescent="0.25">
      <c r="A265" s="2" t="s">
        <v>552</v>
      </c>
      <c r="B265" s="51">
        <v>43936</v>
      </c>
      <c r="C265" s="2" t="s">
        <v>53</v>
      </c>
      <c r="D265" s="2" t="s">
        <v>107</v>
      </c>
      <c r="E265" s="2" t="s">
        <v>572</v>
      </c>
      <c r="F265" s="2" t="s">
        <v>424</v>
      </c>
      <c r="G265" s="2" t="s">
        <v>4</v>
      </c>
      <c r="H265" s="2" t="s">
        <v>940</v>
      </c>
      <c r="I265" s="1" t="s">
        <v>1</v>
      </c>
      <c r="J265" s="1" t="s">
        <v>1</v>
      </c>
      <c r="K265" s="1" t="s">
        <v>1</v>
      </c>
      <c r="L265" s="1" t="s">
        <v>1</v>
      </c>
      <c r="M265" s="1">
        <v>0</v>
      </c>
      <c r="N265" s="2" t="s">
        <v>1</v>
      </c>
      <c r="O265" s="2" t="s">
        <v>2</v>
      </c>
      <c r="P265" s="2" t="s">
        <v>1</v>
      </c>
      <c r="Q265" s="3">
        <f t="shared" si="4"/>
        <v>15833211.427499996</v>
      </c>
      <c r="R265" s="3">
        <v>0</v>
      </c>
      <c r="S265" s="3">
        <v>9899401.5878999978</v>
      </c>
      <c r="T265" s="3">
        <v>0</v>
      </c>
      <c r="U265" s="3" t="s">
        <v>0</v>
      </c>
      <c r="V265" s="3">
        <v>0</v>
      </c>
      <c r="W265" s="3">
        <v>5115353.3099999996</v>
      </c>
      <c r="X265" s="3" t="s">
        <v>13</v>
      </c>
      <c r="Y265" s="3">
        <v>818456.52960000001</v>
      </c>
      <c r="Z265" s="3">
        <v>0</v>
      </c>
      <c r="AA265" s="2" t="s">
        <v>0</v>
      </c>
      <c r="AB265" s="1">
        <v>0</v>
      </c>
      <c r="AC265" s="1">
        <v>0</v>
      </c>
      <c r="AD265" s="2" t="s">
        <v>0</v>
      </c>
      <c r="AE265" s="1">
        <v>0</v>
      </c>
    </row>
    <row r="266" spans="1:31" hidden="1" x14ac:dyDescent="0.25">
      <c r="A266" s="2" t="s">
        <v>548</v>
      </c>
      <c r="B266" s="51">
        <v>43936</v>
      </c>
      <c r="C266" s="2" t="s">
        <v>53</v>
      </c>
      <c r="D266" s="2" t="s">
        <v>107</v>
      </c>
      <c r="E266" s="2" t="s">
        <v>572</v>
      </c>
      <c r="F266" s="2" t="s">
        <v>424</v>
      </c>
      <c r="G266" s="2" t="s">
        <v>4</v>
      </c>
      <c r="H266" s="2" t="s">
        <v>939</v>
      </c>
      <c r="I266" s="1" t="s">
        <v>1</v>
      </c>
      <c r="J266" s="1" t="s">
        <v>1</v>
      </c>
      <c r="K266" s="1" t="s">
        <v>1</v>
      </c>
      <c r="L266" s="1" t="s">
        <v>1</v>
      </c>
      <c r="M266" s="1">
        <v>0</v>
      </c>
      <c r="N266" s="2" t="s">
        <v>1</v>
      </c>
      <c r="O266" s="2" t="s">
        <v>938</v>
      </c>
      <c r="P266" s="2" t="s">
        <v>937</v>
      </c>
      <c r="Q266" s="3">
        <f t="shared" si="4"/>
        <v>145150.81159999999</v>
      </c>
      <c r="R266" s="3">
        <v>0</v>
      </c>
      <c r="S266" s="3">
        <v>0</v>
      </c>
      <c r="T266" s="3">
        <v>125130.01</v>
      </c>
      <c r="U266" s="3" t="s">
        <v>13</v>
      </c>
      <c r="V266" s="3">
        <v>20020.801599999999</v>
      </c>
      <c r="W266" s="3">
        <v>0</v>
      </c>
      <c r="X266" s="3" t="s">
        <v>0</v>
      </c>
      <c r="Y266" s="3">
        <v>0</v>
      </c>
      <c r="Z266" s="3">
        <v>0</v>
      </c>
      <c r="AA266" s="2" t="s">
        <v>0</v>
      </c>
      <c r="AB266" s="1">
        <v>0</v>
      </c>
      <c r="AC266" s="1">
        <v>0</v>
      </c>
      <c r="AD266" s="2" t="s">
        <v>0</v>
      </c>
      <c r="AE266" s="1">
        <v>0</v>
      </c>
    </row>
    <row r="267" spans="1:31" hidden="1" x14ac:dyDescent="0.25">
      <c r="A267" s="2" t="s">
        <v>545</v>
      </c>
      <c r="B267" s="51">
        <v>43936</v>
      </c>
      <c r="C267" s="2" t="s">
        <v>53</v>
      </c>
      <c r="D267" s="2" t="s">
        <v>107</v>
      </c>
      <c r="E267" s="2" t="s">
        <v>572</v>
      </c>
      <c r="F267" s="2" t="s">
        <v>424</v>
      </c>
      <c r="G267" s="2" t="s">
        <v>4</v>
      </c>
      <c r="H267" s="2" t="s">
        <v>936</v>
      </c>
      <c r="I267" s="1" t="s">
        <v>1</v>
      </c>
      <c r="J267" s="1" t="s">
        <v>1</v>
      </c>
      <c r="K267" s="1" t="s">
        <v>1</v>
      </c>
      <c r="L267" s="1" t="s">
        <v>1</v>
      </c>
      <c r="M267" s="1">
        <v>0</v>
      </c>
      <c r="N267" s="2" t="s">
        <v>1</v>
      </c>
      <c r="O267" s="2" t="s">
        <v>2</v>
      </c>
      <c r="P267" s="2" t="s">
        <v>1</v>
      </c>
      <c r="Q267" s="3">
        <f t="shared" si="4"/>
        <v>22187979.975000001</v>
      </c>
      <c r="R267" s="3">
        <v>0</v>
      </c>
      <c r="S267" s="3">
        <v>14282718.885000002</v>
      </c>
      <c r="T267" s="3">
        <v>0</v>
      </c>
      <c r="U267" s="3" t="s">
        <v>0</v>
      </c>
      <c r="V267" s="3">
        <v>0</v>
      </c>
      <c r="W267" s="3">
        <v>6814880.25</v>
      </c>
      <c r="X267" s="3" t="s">
        <v>13</v>
      </c>
      <c r="Y267" s="3">
        <v>1090380.8400000001</v>
      </c>
      <c r="Z267" s="3">
        <v>0</v>
      </c>
      <c r="AA267" s="2" t="s">
        <v>0</v>
      </c>
      <c r="AB267" s="1">
        <v>0</v>
      </c>
      <c r="AC267" s="1">
        <v>0</v>
      </c>
      <c r="AD267" s="2" t="s">
        <v>0</v>
      </c>
      <c r="AE267" s="1">
        <v>0</v>
      </c>
    </row>
    <row r="268" spans="1:31" hidden="1" x14ac:dyDescent="0.25">
      <c r="A268" s="2" t="s">
        <v>543</v>
      </c>
      <c r="B268" s="51">
        <v>43936</v>
      </c>
      <c r="C268" s="2" t="s">
        <v>53</v>
      </c>
      <c r="D268" s="2" t="s">
        <v>107</v>
      </c>
      <c r="E268" s="2" t="s">
        <v>572</v>
      </c>
      <c r="F268" s="2" t="s">
        <v>424</v>
      </c>
      <c r="G268" s="2" t="s">
        <v>24</v>
      </c>
      <c r="H268" s="2" t="s">
        <v>1</v>
      </c>
      <c r="I268" s="1" t="s">
        <v>935</v>
      </c>
      <c r="J268" s="1" t="s">
        <v>1</v>
      </c>
      <c r="K268" s="1" t="s">
        <v>934</v>
      </c>
      <c r="L268" s="1" t="s">
        <v>933</v>
      </c>
      <c r="M268" s="1">
        <v>9.1300000000000008</v>
      </c>
      <c r="N268" s="2" t="s">
        <v>20</v>
      </c>
      <c r="O268" s="2" t="s">
        <v>932</v>
      </c>
      <c r="P268" s="2" t="s">
        <v>931</v>
      </c>
      <c r="Q268" s="3">
        <f t="shared" si="4"/>
        <v>-141562.5</v>
      </c>
      <c r="R268" s="3">
        <v>0</v>
      </c>
      <c r="S268" s="3">
        <v>-141562.5</v>
      </c>
      <c r="T268" s="3">
        <v>0</v>
      </c>
      <c r="U268" s="3" t="s">
        <v>0</v>
      </c>
      <c r="V268" s="3">
        <v>0</v>
      </c>
      <c r="W268" s="3">
        <v>0</v>
      </c>
      <c r="X268" s="3" t="s">
        <v>0</v>
      </c>
      <c r="Y268" s="3">
        <v>0</v>
      </c>
      <c r="Z268" s="3">
        <v>0</v>
      </c>
      <c r="AA268" s="2" t="s">
        <v>0</v>
      </c>
      <c r="AB268" s="1">
        <v>0</v>
      </c>
      <c r="AC268" s="1">
        <v>0</v>
      </c>
      <c r="AD268" s="2" t="s">
        <v>0</v>
      </c>
      <c r="AE268" s="1">
        <v>0</v>
      </c>
    </row>
    <row r="269" spans="1:31" hidden="1" x14ac:dyDescent="0.25">
      <c r="A269" s="2" t="s">
        <v>539</v>
      </c>
      <c r="B269" s="51">
        <v>43936</v>
      </c>
      <c r="C269" s="2" t="s">
        <v>8</v>
      </c>
      <c r="D269" s="2" t="s">
        <v>88</v>
      </c>
      <c r="E269" s="2" t="s">
        <v>569</v>
      </c>
      <c r="F269" s="2" t="s">
        <v>10</v>
      </c>
      <c r="G269" s="2" t="s">
        <v>4</v>
      </c>
      <c r="H269" s="2" t="s">
        <v>930</v>
      </c>
      <c r="I269" s="1" t="s">
        <v>1</v>
      </c>
      <c r="J269" s="1" t="s">
        <v>1</v>
      </c>
      <c r="K269" s="1" t="s">
        <v>1</v>
      </c>
      <c r="L269" s="1" t="s">
        <v>1</v>
      </c>
      <c r="M269" s="1">
        <v>0</v>
      </c>
      <c r="N269" s="2" t="s">
        <v>1</v>
      </c>
      <c r="O269" s="2" t="s">
        <v>2</v>
      </c>
      <c r="P269" s="2"/>
      <c r="Q269" s="3">
        <f t="shared" si="4"/>
        <v>68821044.426400006</v>
      </c>
      <c r="R269" s="3">
        <v>0</v>
      </c>
      <c r="S269" s="3">
        <v>52235628.280000001</v>
      </c>
      <c r="T269" s="3">
        <v>0</v>
      </c>
      <c r="U269" s="3" t="s">
        <v>0</v>
      </c>
      <c r="V269" s="3">
        <v>0</v>
      </c>
      <c r="W269" s="3">
        <v>14297772.539999999</v>
      </c>
      <c r="X269" s="3" t="s">
        <v>0</v>
      </c>
      <c r="Y269" s="3">
        <v>2287643.6063999999</v>
      </c>
      <c r="Z269" s="3">
        <v>0</v>
      </c>
      <c r="AA269" s="2" t="s">
        <v>0</v>
      </c>
      <c r="AB269" s="1">
        <v>0</v>
      </c>
      <c r="AC269" s="1"/>
      <c r="AD269" s="2" t="s">
        <v>0</v>
      </c>
      <c r="AE269" s="1">
        <v>0</v>
      </c>
    </row>
    <row r="270" spans="1:31" hidden="1" x14ac:dyDescent="0.25">
      <c r="A270" s="2" t="s">
        <v>535</v>
      </c>
      <c r="B270" s="51">
        <v>43936</v>
      </c>
      <c r="C270" s="2" t="s">
        <v>8</v>
      </c>
      <c r="D270" s="2" t="s">
        <v>88</v>
      </c>
      <c r="E270" s="2" t="s">
        <v>563</v>
      </c>
      <c r="F270" s="2" t="s">
        <v>783</v>
      </c>
      <c r="G270" s="2" t="s">
        <v>4</v>
      </c>
      <c r="H270" s="2" t="s">
        <v>929</v>
      </c>
      <c r="I270" s="1" t="s">
        <v>1</v>
      </c>
      <c r="J270" s="1" t="s">
        <v>1</v>
      </c>
      <c r="K270" s="1" t="s">
        <v>1</v>
      </c>
      <c r="L270" s="1" t="s">
        <v>1</v>
      </c>
      <c r="M270" s="1">
        <v>0</v>
      </c>
      <c r="N270" s="2" t="s">
        <v>1</v>
      </c>
      <c r="O270" s="2" t="s">
        <v>2</v>
      </c>
      <c r="P270" s="2"/>
      <c r="Q270" s="3">
        <f t="shared" si="4"/>
        <v>10519156.59</v>
      </c>
      <c r="R270" s="3">
        <v>0</v>
      </c>
      <c r="S270" s="3">
        <v>10519156.59</v>
      </c>
      <c r="T270" s="3">
        <v>0</v>
      </c>
      <c r="U270" s="3" t="s">
        <v>0</v>
      </c>
      <c r="V270" s="3">
        <v>0</v>
      </c>
      <c r="W270" s="3">
        <v>0</v>
      </c>
      <c r="X270" s="3" t="s">
        <v>0</v>
      </c>
      <c r="Y270" s="3">
        <v>0</v>
      </c>
      <c r="Z270" s="3">
        <v>0</v>
      </c>
      <c r="AA270" s="2" t="s">
        <v>0</v>
      </c>
      <c r="AB270" s="1">
        <v>0</v>
      </c>
      <c r="AC270" s="1"/>
      <c r="AD270" s="2" t="s">
        <v>0</v>
      </c>
      <c r="AE270" s="1">
        <v>0</v>
      </c>
    </row>
    <row r="271" spans="1:31" hidden="1" x14ac:dyDescent="0.25">
      <c r="A271" s="2" t="s">
        <v>533</v>
      </c>
      <c r="B271" s="51">
        <v>43936</v>
      </c>
      <c r="C271" s="2" t="s">
        <v>71</v>
      </c>
      <c r="D271" s="2" t="s">
        <v>88</v>
      </c>
      <c r="E271" s="2" t="s">
        <v>566</v>
      </c>
      <c r="F271" s="2" t="s">
        <v>675</v>
      </c>
      <c r="G271" s="2" t="s">
        <v>4</v>
      </c>
      <c r="H271" s="2" t="s">
        <v>928</v>
      </c>
      <c r="I271" s="1" t="s">
        <v>1</v>
      </c>
      <c r="J271" s="1" t="s">
        <v>1</v>
      </c>
      <c r="K271" s="1" t="s">
        <v>1</v>
      </c>
      <c r="L271" s="1" t="s">
        <v>1</v>
      </c>
      <c r="M271" s="1">
        <v>0</v>
      </c>
      <c r="N271" s="2" t="s">
        <v>1</v>
      </c>
      <c r="O271" s="2" t="s">
        <v>2</v>
      </c>
      <c r="P271" s="2" t="s">
        <v>1</v>
      </c>
      <c r="Q271" s="3">
        <f t="shared" si="4"/>
        <v>19261856.348900001</v>
      </c>
      <c r="R271" s="3">
        <v>0</v>
      </c>
      <c r="S271" s="3">
        <v>17048600.210100003</v>
      </c>
      <c r="T271" s="3">
        <v>0</v>
      </c>
      <c r="U271" s="3" t="s">
        <v>0</v>
      </c>
      <c r="V271" s="3">
        <v>0</v>
      </c>
      <c r="W271" s="3">
        <v>1907979.4300000002</v>
      </c>
      <c r="X271" s="3" t="s">
        <v>0</v>
      </c>
      <c r="Y271" s="3">
        <v>305276.70879999996</v>
      </c>
      <c r="Z271" s="3">
        <v>0</v>
      </c>
      <c r="AA271" s="2" t="s">
        <v>0</v>
      </c>
      <c r="AB271" s="1">
        <v>0</v>
      </c>
      <c r="AC271" s="1">
        <v>0</v>
      </c>
      <c r="AD271" s="2" t="s">
        <v>0</v>
      </c>
      <c r="AE271" s="1">
        <v>0</v>
      </c>
    </row>
    <row r="272" spans="1:31" hidden="1" x14ac:dyDescent="0.25">
      <c r="A272" s="2" t="s">
        <v>531</v>
      </c>
      <c r="B272" s="51">
        <v>43936</v>
      </c>
      <c r="C272" s="2" t="s">
        <v>53</v>
      </c>
      <c r="D272" s="2" t="s">
        <v>88</v>
      </c>
      <c r="E272" s="2" t="s">
        <v>558</v>
      </c>
      <c r="F272" s="2" t="s">
        <v>424</v>
      </c>
      <c r="G272" s="2" t="s">
        <v>4</v>
      </c>
      <c r="H272" s="2" t="s">
        <v>927</v>
      </c>
      <c r="I272" s="1" t="s">
        <v>1</v>
      </c>
      <c r="J272" s="1" t="s">
        <v>1</v>
      </c>
      <c r="K272" s="1" t="s">
        <v>1</v>
      </c>
      <c r="L272" s="1" t="s">
        <v>1</v>
      </c>
      <c r="M272" s="1">
        <v>0</v>
      </c>
      <c r="N272" s="2" t="s">
        <v>1</v>
      </c>
      <c r="O272" s="2" t="s">
        <v>2</v>
      </c>
      <c r="P272" s="2" t="s">
        <v>1</v>
      </c>
      <c r="Q272" s="3">
        <f t="shared" si="4"/>
        <v>36954700.306499995</v>
      </c>
      <c r="R272" s="3">
        <v>0</v>
      </c>
      <c r="S272" s="3">
        <v>26045824.002899997</v>
      </c>
      <c r="T272" s="3">
        <v>0</v>
      </c>
      <c r="U272" s="3" t="s">
        <v>0</v>
      </c>
      <c r="V272" s="3">
        <v>0</v>
      </c>
      <c r="W272" s="3">
        <v>9404203.7100000009</v>
      </c>
      <c r="X272" s="3" t="s">
        <v>0</v>
      </c>
      <c r="Y272" s="3">
        <v>1504672.5935999998</v>
      </c>
      <c r="Z272" s="3">
        <v>0</v>
      </c>
      <c r="AA272" s="2" t="s">
        <v>0</v>
      </c>
      <c r="AB272" s="1">
        <v>0</v>
      </c>
      <c r="AC272" s="1">
        <v>0</v>
      </c>
      <c r="AD272" s="2" t="s">
        <v>0</v>
      </c>
      <c r="AE272" s="1">
        <v>0</v>
      </c>
    </row>
    <row r="273" spans="1:31" hidden="1" x14ac:dyDescent="0.25">
      <c r="A273" s="2" t="s">
        <v>527</v>
      </c>
      <c r="B273" s="51">
        <v>43936</v>
      </c>
      <c r="C273" s="2" t="s">
        <v>71</v>
      </c>
      <c r="D273" s="2" t="s">
        <v>78</v>
      </c>
      <c r="E273" s="2" t="s">
        <v>555</v>
      </c>
      <c r="F273" s="2" t="s">
        <v>529</v>
      </c>
      <c r="G273" s="2" t="s">
        <v>4</v>
      </c>
      <c r="H273" s="2" t="s">
        <v>926</v>
      </c>
      <c r="I273" s="1" t="s">
        <v>1</v>
      </c>
      <c r="J273" s="1" t="s">
        <v>1</v>
      </c>
      <c r="K273" s="1" t="s">
        <v>1</v>
      </c>
      <c r="L273" s="1" t="s">
        <v>1</v>
      </c>
      <c r="M273" s="1">
        <v>0</v>
      </c>
      <c r="N273" s="2" t="s">
        <v>1</v>
      </c>
      <c r="O273" s="2" t="s">
        <v>2</v>
      </c>
      <c r="P273" s="2"/>
      <c r="Q273" s="3">
        <f t="shared" si="4"/>
        <v>63213129.628000006</v>
      </c>
      <c r="R273" s="3">
        <v>0</v>
      </c>
      <c r="S273" s="3">
        <v>46803876.289999999</v>
      </c>
      <c r="T273" s="3">
        <v>0</v>
      </c>
      <c r="U273" s="3" t="s">
        <v>0</v>
      </c>
      <c r="V273" s="3">
        <v>0</v>
      </c>
      <c r="W273" s="3">
        <v>14145908.050000001</v>
      </c>
      <c r="X273" s="3" t="s">
        <v>0</v>
      </c>
      <c r="Y273" s="3">
        <v>2263345.2880000002</v>
      </c>
      <c r="Z273" s="3">
        <v>0</v>
      </c>
      <c r="AA273" s="2" t="s">
        <v>0</v>
      </c>
      <c r="AB273" s="1">
        <v>0</v>
      </c>
      <c r="AC273" s="1"/>
      <c r="AD273" s="2" t="s">
        <v>0</v>
      </c>
      <c r="AE273" s="1">
        <v>0</v>
      </c>
    </row>
    <row r="274" spans="1:31" hidden="1" x14ac:dyDescent="0.25">
      <c r="A274" s="2" t="s">
        <v>525</v>
      </c>
      <c r="B274" s="51">
        <v>43936</v>
      </c>
      <c r="C274" s="2" t="s">
        <v>71</v>
      </c>
      <c r="D274" s="2" t="s">
        <v>78</v>
      </c>
      <c r="E274" s="2" t="s">
        <v>551</v>
      </c>
      <c r="F274" s="2" t="s">
        <v>925</v>
      </c>
      <c r="G274" s="2" t="s">
        <v>4</v>
      </c>
      <c r="H274" s="2" t="s">
        <v>924</v>
      </c>
      <c r="I274" s="1" t="s">
        <v>1</v>
      </c>
      <c r="J274" s="1" t="s">
        <v>1</v>
      </c>
      <c r="K274" s="1" t="s">
        <v>1</v>
      </c>
      <c r="L274" s="1" t="s">
        <v>1</v>
      </c>
      <c r="M274" s="1">
        <v>0</v>
      </c>
      <c r="N274" s="2" t="s">
        <v>1</v>
      </c>
      <c r="O274" s="2" t="s">
        <v>2</v>
      </c>
      <c r="P274" s="2" t="s">
        <v>1</v>
      </c>
      <c r="Q274" s="3">
        <f t="shared" si="4"/>
        <v>13243256.2115</v>
      </c>
      <c r="R274" s="3">
        <v>0</v>
      </c>
      <c r="S274" s="3">
        <v>13196160.2115</v>
      </c>
      <c r="T274" s="3">
        <v>0</v>
      </c>
      <c r="U274" s="3" t="s">
        <v>0</v>
      </c>
      <c r="V274" s="3">
        <v>0</v>
      </c>
      <c r="W274" s="3">
        <v>40600</v>
      </c>
      <c r="X274" s="3" t="s">
        <v>0</v>
      </c>
      <c r="Y274" s="3">
        <v>6496</v>
      </c>
      <c r="Z274" s="3">
        <v>0</v>
      </c>
      <c r="AA274" s="2" t="s">
        <v>0</v>
      </c>
      <c r="AB274" s="1">
        <v>0</v>
      </c>
      <c r="AC274" s="1">
        <v>0</v>
      </c>
      <c r="AD274" s="2" t="s">
        <v>0</v>
      </c>
      <c r="AE274" s="1">
        <v>0</v>
      </c>
    </row>
    <row r="275" spans="1:31" hidden="1" x14ac:dyDescent="0.25">
      <c r="A275" s="2" t="s">
        <v>521</v>
      </c>
      <c r="B275" s="51">
        <v>43936</v>
      </c>
      <c r="C275" s="2" t="s">
        <v>53</v>
      </c>
      <c r="D275" s="2" t="s">
        <v>78</v>
      </c>
      <c r="E275" s="2" t="s">
        <v>6</v>
      </c>
      <c r="F275" s="2" t="s">
        <v>776</v>
      </c>
      <c r="G275" s="2" t="s">
        <v>4</v>
      </c>
      <c r="H275" s="2" t="s">
        <v>923</v>
      </c>
      <c r="I275" s="1" t="s">
        <v>1</v>
      </c>
      <c r="J275" s="1" t="s">
        <v>1</v>
      </c>
      <c r="K275" s="1" t="s">
        <v>1</v>
      </c>
      <c r="L275" s="1" t="s">
        <v>1</v>
      </c>
      <c r="M275" s="1">
        <v>0</v>
      </c>
      <c r="N275" s="2" t="s">
        <v>1</v>
      </c>
      <c r="O275" s="2" t="s">
        <v>2</v>
      </c>
      <c r="P275" s="2" t="s">
        <v>1</v>
      </c>
      <c r="Q275" s="3">
        <f t="shared" si="4"/>
        <v>48013144.733150005</v>
      </c>
      <c r="R275" s="3">
        <v>0</v>
      </c>
      <c r="S275" s="3">
        <v>34672269.330900006</v>
      </c>
      <c r="T275" s="3">
        <v>0</v>
      </c>
      <c r="U275" s="3" t="s">
        <v>0</v>
      </c>
      <c r="V275" s="3">
        <v>0</v>
      </c>
      <c r="W275" s="3">
        <v>11250203.259849999</v>
      </c>
      <c r="X275" s="3" t="s">
        <v>13</v>
      </c>
      <c r="Y275" s="3">
        <v>1800032.5216000001</v>
      </c>
      <c r="Z275" s="3">
        <v>0</v>
      </c>
      <c r="AA275" s="2" t="s">
        <v>0</v>
      </c>
      <c r="AB275" s="1">
        <v>0</v>
      </c>
      <c r="AC275" s="1">
        <v>269110.76</v>
      </c>
      <c r="AD275" s="2" t="s">
        <v>699</v>
      </c>
      <c r="AE275" s="1">
        <v>21528.860799999999</v>
      </c>
    </row>
    <row r="276" spans="1:31" hidden="1" x14ac:dyDescent="0.25">
      <c r="A276" s="2" t="s">
        <v>517</v>
      </c>
      <c r="B276" s="51">
        <v>43936</v>
      </c>
      <c r="C276" s="2" t="s">
        <v>8</v>
      </c>
      <c r="D276" s="2" t="s">
        <v>67</v>
      </c>
      <c r="E276" s="2" t="s">
        <v>542</v>
      </c>
      <c r="F276" s="2" t="s">
        <v>922</v>
      </c>
      <c r="G276" s="2" t="s">
        <v>4</v>
      </c>
      <c r="H276" s="2" t="s">
        <v>921</v>
      </c>
      <c r="I276" s="1" t="s">
        <v>1</v>
      </c>
      <c r="J276" s="1" t="s">
        <v>1</v>
      </c>
      <c r="K276" s="1" t="s">
        <v>1</v>
      </c>
      <c r="L276" s="1" t="s">
        <v>1</v>
      </c>
      <c r="M276" s="1">
        <v>0</v>
      </c>
      <c r="N276" s="2" t="s">
        <v>1</v>
      </c>
      <c r="O276" s="2" t="s">
        <v>2</v>
      </c>
      <c r="P276" s="2"/>
      <c r="Q276" s="3">
        <f t="shared" si="4"/>
        <v>62327512.013599999</v>
      </c>
      <c r="R276" s="3">
        <v>0</v>
      </c>
      <c r="S276" s="3">
        <v>41951284.109999999</v>
      </c>
      <c r="T276" s="3">
        <v>0</v>
      </c>
      <c r="U276" s="3" t="s">
        <v>0</v>
      </c>
      <c r="V276" s="3">
        <v>0</v>
      </c>
      <c r="W276" s="3">
        <v>17565713.710000001</v>
      </c>
      <c r="X276" s="3" t="s">
        <v>0</v>
      </c>
      <c r="Y276" s="3">
        <v>2810514.1936000003</v>
      </c>
      <c r="Z276" s="3">
        <v>0</v>
      </c>
      <c r="AA276" s="2" t="s">
        <v>0</v>
      </c>
      <c r="AB276" s="1">
        <v>0</v>
      </c>
      <c r="AC276" s="1"/>
      <c r="AD276" s="2" t="s">
        <v>0</v>
      </c>
      <c r="AE276" s="1">
        <v>0</v>
      </c>
    </row>
    <row r="277" spans="1:31" hidden="1" x14ac:dyDescent="0.25">
      <c r="A277" s="2" t="s">
        <v>513</v>
      </c>
      <c r="B277" s="51">
        <v>43936</v>
      </c>
      <c r="C277" s="2" t="s">
        <v>8</v>
      </c>
      <c r="D277" s="2" t="s">
        <v>67</v>
      </c>
      <c r="E277" s="2" t="s">
        <v>538</v>
      </c>
      <c r="F277" s="2" t="s">
        <v>920</v>
      </c>
      <c r="G277" s="2" t="s">
        <v>4</v>
      </c>
      <c r="H277" s="2" t="s">
        <v>919</v>
      </c>
      <c r="I277" s="1" t="s">
        <v>1</v>
      </c>
      <c r="J277" s="1" t="s">
        <v>1</v>
      </c>
      <c r="K277" s="1" t="s">
        <v>1</v>
      </c>
      <c r="L277" s="1" t="s">
        <v>1</v>
      </c>
      <c r="M277" s="1">
        <v>0</v>
      </c>
      <c r="N277" s="2" t="s">
        <v>1</v>
      </c>
      <c r="O277" s="2" t="s">
        <v>2</v>
      </c>
      <c r="P277" s="2" t="s">
        <v>1</v>
      </c>
      <c r="Q277" s="3">
        <f t="shared" si="4"/>
        <v>14684000.522600004</v>
      </c>
      <c r="R277" s="3">
        <v>0</v>
      </c>
      <c r="S277" s="3">
        <v>12968894.192200005</v>
      </c>
      <c r="T277" s="3">
        <v>0</v>
      </c>
      <c r="U277" s="3" t="s">
        <v>0</v>
      </c>
      <c r="V277" s="3">
        <v>0</v>
      </c>
      <c r="W277" s="3">
        <v>1478539.94</v>
      </c>
      <c r="X277" s="3" t="s">
        <v>0</v>
      </c>
      <c r="Y277" s="3">
        <v>236566.3904</v>
      </c>
      <c r="Z277" s="3">
        <v>0</v>
      </c>
      <c r="AA277" s="2" t="s">
        <v>0</v>
      </c>
      <c r="AB277" s="1">
        <v>0</v>
      </c>
      <c r="AC277" s="1">
        <v>0</v>
      </c>
      <c r="AD277" s="2" t="s">
        <v>0</v>
      </c>
      <c r="AE277" s="1">
        <v>0</v>
      </c>
    </row>
    <row r="278" spans="1:31" hidden="1" x14ac:dyDescent="0.25">
      <c r="A278" s="2" t="s">
        <v>511</v>
      </c>
      <c r="B278" s="51">
        <v>43936</v>
      </c>
      <c r="C278" s="2" t="s">
        <v>8</v>
      </c>
      <c r="D278" s="2" t="s">
        <v>52</v>
      </c>
      <c r="E278" s="2" t="s">
        <v>530</v>
      </c>
      <c r="F278" s="2" t="s">
        <v>918</v>
      </c>
      <c r="G278" s="2" t="s">
        <v>4</v>
      </c>
      <c r="H278" s="2" t="s">
        <v>917</v>
      </c>
      <c r="I278" s="1" t="s">
        <v>1</v>
      </c>
      <c r="J278" s="1" t="s">
        <v>1</v>
      </c>
      <c r="K278" s="1" t="s">
        <v>1</v>
      </c>
      <c r="L278" s="1" t="s">
        <v>1</v>
      </c>
      <c r="M278" s="1">
        <v>0</v>
      </c>
      <c r="N278" s="2" t="s">
        <v>1</v>
      </c>
      <c r="O278" s="2" t="s">
        <v>2</v>
      </c>
      <c r="P278" s="2"/>
      <c r="Q278" s="3">
        <f t="shared" si="4"/>
        <v>55356608.666399993</v>
      </c>
      <c r="R278" s="3">
        <v>0</v>
      </c>
      <c r="S278" s="3">
        <v>42582986.159999996</v>
      </c>
      <c r="T278" s="3">
        <v>0</v>
      </c>
      <c r="U278" s="3" t="s">
        <v>0</v>
      </c>
      <c r="V278" s="3">
        <v>0</v>
      </c>
      <c r="W278" s="3">
        <v>11011743.539999999</v>
      </c>
      <c r="X278" s="3" t="s">
        <v>0</v>
      </c>
      <c r="Y278" s="3">
        <v>1761878.9663999998</v>
      </c>
      <c r="Z278" s="3">
        <v>0</v>
      </c>
      <c r="AA278" s="2" t="s">
        <v>0</v>
      </c>
      <c r="AB278" s="1">
        <v>0</v>
      </c>
      <c r="AC278" s="1"/>
      <c r="AD278" s="2" t="s">
        <v>0</v>
      </c>
      <c r="AE278" s="1">
        <v>0</v>
      </c>
    </row>
    <row r="279" spans="1:31" hidden="1" x14ac:dyDescent="0.25">
      <c r="A279" s="2" t="s">
        <v>507</v>
      </c>
      <c r="B279" s="51">
        <v>43936</v>
      </c>
      <c r="C279" s="2" t="s">
        <v>53</v>
      </c>
      <c r="D279" s="2" t="s">
        <v>52</v>
      </c>
      <c r="E279" s="2" t="s">
        <v>651</v>
      </c>
      <c r="F279" s="2" t="s">
        <v>913</v>
      </c>
      <c r="G279" s="2" t="s">
        <v>4</v>
      </c>
      <c r="H279" s="2" t="s">
        <v>916</v>
      </c>
      <c r="I279" s="1" t="s">
        <v>1</v>
      </c>
      <c r="J279" s="1" t="s">
        <v>1</v>
      </c>
      <c r="K279" s="1" t="s">
        <v>1</v>
      </c>
      <c r="L279" s="1" t="s">
        <v>1</v>
      </c>
      <c r="M279" s="1">
        <v>0</v>
      </c>
      <c r="N279" s="2" t="s">
        <v>1</v>
      </c>
      <c r="O279" s="2" t="s">
        <v>2</v>
      </c>
      <c r="P279" s="2" t="s">
        <v>1</v>
      </c>
      <c r="Q279" s="3">
        <f t="shared" si="4"/>
        <v>29598204.892900001</v>
      </c>
      <c r="R279" s="3">
        <v>0</v>
      </c>
      <c r="S279" s="3">
        <v>22466643.897300001</v>
      </c>
      <c r="T279" s="3">
        <v>0</v>
      </c>
      <c r="U279" s="3" t="s">
        <v>0</v>
      </c>
      <c r="V279" s="3">
        <v>0</v>
      </c>
      <c r="W279" s="3">
        <v>6147897.4100000001</v>
      </c>
      <c r="X279" s="3" t="s">
        <v>13</v>
      </c>
      <c r="Y279" s="3">
        <v>983663.58560000011</v>
      </c>
      <c r="Z279" s="3">
        <v>0</v>
      </c>
      <c r="AA279" s="2" t="s">
        <v>0</v>
      </c>
      <c r="AB279" s="1">
        <v>0</v>
      </c>
      <c r="AC279" s="1">
        <v>0</v>
      </c>
      <c r="AD279" s="2" t="s">
        <v>0</v>
      </c>
      <c r="AE279" s="1">
        <v>0</v>
      </c>
    </row>
    <row r="280" spans="1:31" hidden="1" x14ac:dyDescent="0.25">
      <c r="A280" s="2" t="s">
        <v>505</v>
      </c>
      <c r="B280" s="51">
        <v>43936</v>
      </c>
      <c r="C280" s="2" t="s">
        <v>53</v>
      </c>
      <c r="D280" s="2" t="s">
        <v>52</v>
      </c>
      <c r="E280" s="2" t="s">
        <v>651</v>
      </c>
      <c r="F280" s="2" t="s">
        <v>913</v>
      </c>
      <c r="G280" s="2" t="s">
        <v>4</v>
      </c>
      <c r="H280" s="2" t="s">
        <v>915</v>
      </c>
      <c r="I280" s="1" t="s">
        <v>1</v>
      </c>
      <c r="J280" s="1" t="s">
        <v>1</v>
      </c>
      <c r="K280" s="1" t="s">
        <v>1</v>
      </c>
      <c r="L280" s="1" t="s">
        <v>1</v>
      </c>
      <c r="M280" s="1">
        <v>0</v>
      </c>
      <c r="N280" s="2" t="s">
        <v>1</v>
      </c>
      <c r="O280" s="2" t="s">
        <v>267</v>
      </c>
      <c r="P280" s="2" t="s">
        <v>266</v>
      </c>
      <c r="Q280" s="3">
        <f t="shared" si="4"/>
        <v>4547311.5932</v>
      </c>
      <c r="R280" s="3">
        <v>0</v>
      </c>
      <c r="S280" s="3">
        <v>2980874.2499999995</v>
      </c>
      <c r="T280" s="3">
        <v>1350377.02</v>
      </c>
      <c r="U280" s="3" t="s">
        <v>13</v>
      </c>
      <c r="V280" s="3">
        <v>216060.32320000001</v>
      </c>
      <c r="W280" s="3">
        <v>0</v>
      </c>
      <c r="X280" s="3" t="s">
        <v>0</v>
      </c>
      <c r="Y280" s="3">
        <v>0</v>
      </c>
      <c r="Z280" s="3">
        <v>0</v>
      </c>
      <c r="AA280" s="2" t="s">
        <v>0</v>
      </c>
      <c r="AB280" s="1">
        <v>0</v>
      </c>
      <c r="AC280" s="1">
        <v>0</v>
      </c>
      <c r="AD280" s="2" t="s">
        <v>0</v>
      </c>
      <c r="AE280" s="1">
        <v>0</v>
      </c>
    </row>
    <row r="281" spans="1:31" hidden="1" x14ac:dyDescent="0.25">
      <c r="A281" s="2" t="s">
        <v>501</v>
      </c>
      <c r="B281" s="51">
        <v>43936</v>
      </c>
      <c r="C281" s="2" t="s">
        <v>53</v>
      </c>
      <c r="D281" s="2" t="s">
        <v>52</v>
      </c>
      <c r="E281" s="2" t="s">
        <v>651</v>
      </c>
      <c r="F281" s="2" t="s">
        <v>913</v>
      </c>
      <c r="G281" s="2" t="s">
        <v>4</v>
      </c>
      <c r="H281" s="2" t="s">
        <v>914</v>
      </c>
      <c r="I281" s="1" t="s">
        <v>1</v>
      </c>
      <c r="J281" s="1" t="s">
        <v>1</v>
      </c>
      <c r="K281" s="1" t="s">
        <v>1</v>
      </c>
      <c r="L281" s="1" t="s">
        <v>1</v>
      </c>
      <c r="M281" s="1">
        <v>0</v>
      </c>
      <c r="N281" s="2" t="s">
        <v>1</v>
      </c>
      <c r="O281" s="2" t="s">
        <v>267</v>
      </c>
      <c r="P281" s="2" t="s">
        <v>266</v>
      </c>
      <c r="Q281" s="3">
        <f t="shared" si="4"/>
        <v>118799</v>
      </c>
      <c r="R281" s="3">
        <v>0</v>
      </c>
      <c r="S281" s="3">
        <v>118799</v>
      </c>
      <c r="T281" s="3">
        <v>0</v>
      </c>
      <c r="U281" s="3" t="s">
        <v>0</v>
      </c>
      <c r="V281" s="3">
        <v>0</v>
      </c>
      <c r="W281" s="3">
        <v>0</v>
      </c>
      <c r="X281" s="3" t="s">
        <v>0</v>
      </c>
      <c r="Y281" s="3">
        <v>0</v>
      </c>
      <c r="Z281" s="3">
        <v>0</v>
      </c>
      <c r="AA281" s="2" t="s">
        <v>0</v>
      </c>
      <c r="AB281" s="1">
        <v>0</v>
      </c>
      <c r="AC281" s="1">
        <v>0</v>
      </c>
      <c r="AD281" s="2" t="s">
        <v>0</v>
      </c>
      <c r="AE281" s="1">
        <v>0</v>
      </c>
    </row>
    <row r="282" spans="1:31" hidden="1" x14ac:dyDescent="0.25">
      <c r="A282" s="2" t="s">
        <v>498</v>
      </c>
      <c r="B282" s="51">
        <v>43936</v>
      </c>
      <c r="C282" s="2" t="s">
        <v>53</v>
      </c>
      <c r="D282" s="2" t="s">
        <v>52</v>
      </c>
      <c r="E282" s="2" t="s">
        <v>651</v>
      </c>
      <c r="F282" s="2" t="s">
        <v>913</v>
      </c>
      <c r="G282" s="2" t="s">
        <v>4</v>
      </c>
      <c r="H282" s="2" t="s">
        <v>912</v>
      </c>
      <c r="I282" s="1" t="s">
        <v>1</v>
      </c>
      <c r="J282" s="1" t="s">
        <v>1</v>
      </c>
      <c r="K282" s="1" t="s">
        <v>1</v>
      </c>
      <c r="L282" s="1" t="s">
        <v>1</v>
      </c>
      <c r="M282" s="1">
        <v>0</v>
      </c>
      <c r="N282" s="2" t="s">
        <v>1</v>
      </c>
      <c r="O282" s="2" t="s">
        <v>2</v>
      </c>
      <c r="P282" s="2" t="s">
        <v>1</v>
      </c>
      <c r="Q282" s="3">
        <f t="shared" si="4"/>
        <v>16202636.629000001</v>
      </c>
      <c r="R282" s="3">
        <v>0</v>
      </c>
      <c r="S282" s="3">
        <v>13341883.2454</v>
      </c>
      <c r="T282" s="3">
        <v>0</v>
      </c>
      <c r="U282" s="3" t="s">
        <v>0</v>
      </c>
      <c r="V282" s="3">
        <v>0</v>
      </c>
      <c r="W282" s="3">
        <v>2466166.71</v>
      </c>
      <c r="X282" s="3" t="s">
        <v>13</v>
      </c>
      <c r="Y282" s="3">
        <v>394586.67359999998</v>
      </c>
      <c r="Z282" s="3">
        <v>0</v>
      </c>
      <c r="AA282" s="2" t="s">
        <v>0</v>
      </c>
      <c r="AB282" s="1">
        <v>0</v>
      </c>
      <c r="AC282" s="1">
        <v>0</v>
      </c>
      <c r="AD282" s="2" t="s">
        <v>0</v>
      </c>
      <c r="AE282" s="1">
        <v>0</v>
      </c>
    </row>
    <row r="283" spans="1:31" hidden="1" x14ac:dyDescent="0.25">
      <c r="A283" s="2" t="s">
        <v>494</v>
      </c>
      <c r="B283" s="51">
        <v>43936</v>
      </c>
      <c r="C283" s="2" t="s">
        <v>8</v>
      </c>
      <c r="D283" s="2" t="s">
        <v>48</v>
      </c>
      <c r="E283" s="2" t="s">
        <v>520</v>
      </c>
      <c r="F283" s="2" t="s">
        <v>911</v>
      </c>
      <c r="G283" s="2" t="s">
        <v>4</v>
      </c>
      <c r="H283" s="2" t="s">
        <v>910</v>
      </c>
      <c r="I283" s="1" t="s">
        <v>1</v>
      </c>
      <c r="J283" s="1" t="s">
        <v>1</v>
      </c>
      <c r="K283" s="1" t="s">
        <v>1</v>
      </c>
      <c r="L283" s="1" t="s">
        <v>1</v>
      </c>
      <c r="M283" s="1">
        <v>0</v>
      </c>
      <c r="N283" s="2" t="s">
        <v>1</v>
      </c>
      <c r="O283" s="2" t="s">
        <v>2</v>
      </c>
      <c r="P283" s="2"/>
      <c r="Q283" s="3">
        <f t="shared" si="4"/>
        <v>41121321.634000003</v>
      </c>
      <c r="R283" s="3">
        <v>0</v>
      </c>
      <c r="S283" s="3">
        <v>32010991.760000002</v>
      </c>
      <c r="T283" s="3">
        <v>0</v>
      </c>
      <c r="U283" s="3" t="s">
        <v>0</v>
      </c>
      <c r="V283" s="3">
        <v>0</v>
      </c>
      <c r="W283" s="3">
        <v>7853732.6500000004</v>
      </c>
      <c r="X283" s="3" t="s">
        <v>0</v>
      </c>
      <c r="Y283" s="3">
        <v>1256597.2240000002</v>
      </c>
      <c r="Z283" s="3">
        <v>0</v>
      </c>
      <c r="AA283" s="2" t="s">
        <v>0</v>
      </c>
      <c r="AB283" s="1">
        <v>0</v>
      </c>
      <c r="AC283" s="1"/>
      <c r="AD283" s="2" t="s">
        <v>0</v>
      </c>
      <c r="AE283" s="1">
        <v>0</v>
      </c>
    </row>
    <row r="284" spans="1:31" hidden="1" x14ac:dyDescent="0.25">
      <c r="A284" s="2" t="s">
        <v>490</v>
      </c>
      <c r="B284" s="51">
        <v>43936</v>
      </c>
      <c r="C284" s="2" t="s">
        <v>8</v>
      </c>
      <c r="D284" s="2" t="s">
        <v>44</v>
      </c>
      <c r="E284" s="2" t="s">
        <v>516</v>
      </c>
      <c r="F284" s="2" t="s">
        <v>909</v>
      </c>
      <c r="G284" s="2" t="s">
        <v>4</v>
      </c>
      <c r="H284" s="2" t="s">
        <v>908</v>
      </c>
      <c r="I284" s="1"/>
      <c r="J284" s="1" t="s">
        <v>1</v>
      </c>
      <c r="K284" s="1" t="s">
        <v>1</v>
      </c>
      <c r="L284" s="1" t="s">
        <v>1</v>
      </c>
      <c r="M284" s="1">
        <v>0</v>
      </c>
      <c r="N284" s="2" t="s">
        <v>1</v>
      </c>
      <c r="O284" s="2" t="s">
        <v>2</v>
      </c>
      <c r="P284" s="2"/>
      <c r="Q284" s="3">
        <f t="shared" si="4"/>
        <v>16546474.8544</v>
      </c>
      <c r="R284" s="3">
        <v>0</v>
      </c>
      <c r="S284" s="3">
        <v>11096494.6</v>
      </c>
      <c r="T284" s="3">
        <v>0</v>
      </c>
      <c r="U284" s="3" t="s">
        <v>0</v>
      </c>
      <c r="V284" s="3">
        <v>0</v>
      </c>
      <c r="W284" s="3">
        <v>4698258.84</v>
      </c>
      <c r="X284" s="3" t="s">
        <v>0</v>
      </c>
      <c r="Y284" s="3">
        <v>751721.41440000001</v>
      </c>
      <c r="Z284" s="3">
        <v>0</v>
      </c>
      <c r="AA284" s="2" t="s">
        <v>0</v>
      </c>
      <c r="AB284" s="1">
        <v>0</v>
      </c>
      <c r="AC284" s="1"/>
      <c r="AD284" s="2" t="s">
        <v>0</v>
      </c>
      <c r="AE284" s="1">
        <v>0</v>
      </c>
    </row>
    <row r="285" spans="1:31" hidden="1" x14ac:dyDescent="0.25">
      <c r="A285" s="2" t="s">
        <v>486</v>
      </c>
      <c r="B285" s="51">
        <v>43936</v>
      </c>
      <c r="C285" s="2" t="s">
        <v>8</v>
      </c>
      <c r="D285" s="2" t="s">
        <v>40</v>
      </c>
      <c r="E285" s="2" t="s">
        <v>500</v>
      </c>
      <c r="F285" s="2" t="s">
        <v>199</v>
      </c>
      <c r="G285" s="2" t="s">
        <v>4</v>
      </c>
      <c r="H285" s="2" t="s">
        <v>907</v>
      </c>
      <c r="I285" s="1" t="s">
        <v>1</v>
      </c>
      <c r="J285" s="1" t="s">
        <v>1</v>
      </c>
      <c r="K285" s="1" t="s">
        <v>1</v>
      </c>
      <c r="L285" s="1" t="s">
        <v>1</v>
      </c>
      <c r="M285" s="1">
        <v>0</v>
      </c>
      <c r="N285" s="2" t="s">
        <v>1</v>
      </c>
      <c r="O285" s="2" t="s">
        <v>2</v>
      </c>
      <c r="P285" s="2" t="s">
        <v>1</v>
      </c>
      <c r="Q285" s="3">
        <f t="shared" si="4"/>
        <v>44733106.377599999</v>
      </c>
      <c r="R285" s="3">
        <v>0</v>
      </c>
      <c r="S285" s="3">
        <v>37565543.68</v>
      </c>
      <c r="T285" s="3">
        <v>0</v>
      </c>
      <c r="U285" s="3" t="s">
        <v>0</v>
      </c>
      <c r="V285" s="3">
        <v>0</v>
      </c>
      <c r="W285" s="3">
        <v>6178933.3600000003</v>
      </c>
      <c r="X285" s="3" t="s">
        <v>13</v>
      </c>
      <c r="Y285" s="3">
        <v>988629.33760000009</v>
      </c>
      <c r="Z285" s="3">
        <v>0</v>
      </c>
      <c r="AA285" s="2" t="s">
        <v>0</v>
      </c>
      <c r="AB285" s="1">
        <v>0</v>
      </c>
      <c r="AC285" s="1"/>
      <c r="AD285" s="2" t="s">
        <v>0</v>
      </c>
      <c r="AE285" s="1">
        <v>0</v>
      </c>
    </row>
    <row r="286" spans="1:31" hidden="1" x14ac:dyDescent="0.25">
      <c r="A286" s="2" t="s">
        <v>484</v>
      </c>
      <c r="B286" s="51">
        <v>43936</v>
      </c>
      <c r="C286" s="2" t="s">
        <v>8</v>
      </c>
      <c r="D286" s="2" t="s">
        <v>40</v>
      </c>
      <c r="E286" s="2" t="s">
        <v>500</v>
      </c>
      <c r="F286" s="2" t="s">
        <v>116</v>
      </c>
      <c r="G286" s="2" t="s">
        <v>4</v>
      </c>
      <c r="H286" s="2" t="s">
        <v>906</v>
      </c>
      <c r="I286" s="1" t="s">
        <v>1</v>
      </c>
      <c r="J286" s="1" t="s">
        <v>1</v>
      </c>
      <c r="K286" s="1" t="s">
        <v>1</v>
      </c>
      <c r="L286" s="1" t="s">
        <v>1</v>
      </c>
      <c r="M286" s="1">
        <v>0</v>
      </c>
      <c r="N286" s="2" t="s">
        <v>1</v>
      </c>
      <c r="O286" s="2" t="s">
        <v>2</v>
      </c>
      <c r="P286" s="2" t="s">
        <v>1</v>
      </c>
      <c r="Q286" s="3">
        <f t="shared" si="4"/>
        <v>1335050</v>
      </c>
      <c r="R286" s="3">
        <v>0</v>
      </c>
      <c r="S286" s="3">
        <v>1335050</v>
      </c>
      <c r="T286" s="3">
        <v>0</v>
      </c>
      <c r="U286" s="3" t="s">
        <v>0</v>
      </c>
      <c r="V286" s="3">
        <v>0</v>
      </c>
      <c r="W286" s="3">
        <v>0</v>
      </c>
      <c r="X286" s="3" t="s">
        <v>13</v>
      </c>
      <c r="Y286" s="3">
        <v>0</v>
      </c>
      <c r="Z286" s="3">
        <v>0</v>
      </c>
      <c r="AA286" s="2" t="s">
        <v>0</v>
      </c>
      <c r="AB286" s="1">
        <v>0</v>
      </c>
      <c r="AC286" s="1"/>
      <c r="AD286" s="2" t="s">
        <v>0</v>
      </c>
      <c r="AE286" s="1">
        <v>0</v>
      </c>
    </row>
    <row r="287" spans="1:31" hidden="1" x14ac:dyDescent="0.25">
      <c r="A287" s="2" t="s">
        <v>477</v>
      </c>
      <c r="B287" s="51">
        <v>43936</v>
      </c>
      <c r="C287" s="2" t="s">
        <v>8</v>
      </c>
      <c r="D287" s="2" t="s">
        <v>36</v>
      </c>
      <c r="E287" s="2" t="s">
        <v>497</v>
      </c>
      <c r="F287" s="2" t="s">
        <v>220</v>
      </c>
      <c r="G287" s="2" t="s">
        <v>4</v>
      </c>
      <c r="H287" s="2" t="s">
        <v>905</v>
      </c>
      <c r="I287" s="1" t="s">
        <v>1</v>
      </c>
      <c r="J287" s="1" t="s">
        <v>1</v>
      </c>
      <c r="K287" s="1" t="s">
        <v>1</v>
      </c>
      <c r="L287" s="1" t="s">
        <v>1</v>
      </c>
      <c r="M287" s="1">
        <v>0</v>
      </c>
      <c r="N287" s="2" t="s">
        <v>1</v>
      </c>
      <c r="O287" s="2" t="s">
        <v>2</v>
      </c>
      <c r="P287" s="2"/>
      <c r="Q287" s="3">
        <f t="shared" si="4"/>
        <v>42178643.534799993</v>
      </c>
      <c r="R287" s="3">
        <v>0</v>
      </c>
      <c r="S287" s="3">
        <v>31196671.199999999</v>
      </c>
      <c r="T287" s="3">
        <v>0</v>
      </c>
      <c r="U287" s="3" t="s">
        <v>0</v>
      </c>
      <c r="V287" s="3">
        <v>0</v>
      </c>
      <c r="W287" s="3">
        <v>9467217.5299999993</v>
      </c>
      <c r="X287" s="3" t="s">
        <v>0</v>
      </c>
      <c r="Y287" s="3">
        <v>1514754.8047999998</v>
      </c>
      <c r="Z287" s="3">
        <v>0</v>
      </c>
      <c r="AA287" s="2" t="s">
        <v>0</v>
      </c>
      <c r="AB287" s="1">
        <v>0</v>
      </c>
      <c r="AC287" s="1"/>
      <c r="AD287" s="2" t="s">
        <v>0</v>
      </c>
      <c r="AE287" s="1">
        <v>0</v>
      </c>
    </row>
    <row r="288" spans="1:31" hidden="1" x14ac:dyDescent="0.25">
      <c r="A288" s="2" t="s">
        <v>473</v>
      </c>
      <c r="B288" s="51">
        <v>43936</v>
      </c>
      <c r="C288" s="2" t="s">
        <v>8</v>
      </c>
      <c r="D288" s="2" t="s">
        <v>32</v>
      </c>
      <c r="E288" s="2" t="s">
        <v>493</v>
      </c>
      <c r="F288" s="2" t="s">
        <v>904</v>
      </c>
      <c r="G288" s="2" t="s">
        <v>4</v>
      </c>
      <c r="H288" s="2" t="s">
        <v>903</v>
      </c>
      <c r="I288" s="1" t="s">
        <v>1</v>
      </c>
      <c r="J288" s="1" t="s">
        <v>1</v>
      </c>
      <c r="K288" s="1" t="s">
        <v>1</v>
      </c>
      <c r="L288" s="1" t="s">
        <v>1</v>
      </c>
      <c r="M288" s="1">
        <v>0</v>
      </c>
      <c r="N288" s="2" t="s">
        <v>1</v>
      </c>
      <c r="O288" s="2" t="s">
        <v>2</v>
      </c>
      <c r="P288" s="2"/>
      <c r="Q288" s="3">
        <f t="shared" si="4"/>
        <v>37832300.684399992</v>
      </c>
      <c r="R288" s="3">
        <v>0</v>
      </c>
      <c r="S288" s="3">
        <v>25600162.93</v>
      </c>
      <c r="T288" s="3">
        <v>0</v>
      </c>
      <c r="U288" s="3" t="s">
        <v>0</v>
      </c>
      <c r="V288" s="3">
        <v>0</v>
      </c>
      <c r="W288" s="3">
        <v>10544946.34</v>
      </c>
      <c r="X288" s="3" t="s">
        <v>0</v>
      </c>
      <c r="Y288" s="3">
        <v>1687191.4144000001</v>
      </c>
      <c r="Z288" s="3">
        <v>0</v>
      </c>
      <c r="AA288" s="2" t="s">
        <v>0</v>
      </c>
      <c r="AB288" s="1">
        <v>0</v>
      </c>
      <c r="AC288" s="1"/>
      <c r="AD288" s="2" t="s">
        <v>0</v>
      </c>
      <c r="AE288" s="1">
        <v>0</v>
      </c>
    </row>
    <row r="289" spans="1:31" hidden="1" x14ac:dyDescent="0.25">
      <c r="A289" s="2" t="s">
        <v>468</v>
      </c>
      <c r="B289" s="51">
        <v>43936</v>
      </c>
      <c r="C289" s="2" t="s">
        <v>8</v>
      </c>
      <c r="D289" s="2" t="s">
        <v>26</v>
      </c>
      <c r="E289" s="2" t="s">
        <v>489</v>
      </c>
      <c r="F289" s="2" t="s">
        <v>902</v>
      </c>
      <c r="G289" s="2" t="s">
        <v>4</v>
      </c>
      <c r="H289" s="2" t="s">
        <v>901</v>
      </c>
      <c r="I289" s="1" t="s">
        <v>1</v>
      </c>
      <c r="J289" s="1" t="s">
        <v>1</v>
      </c>
      <c r="K289" s="1" t="s">
        <v>1</v>
      </c>
      <c r="L289" s="1" t="s">
        <v>1</v>
      </c>
      <c r="M289" s="1">
        <v>0</v>
      </c>
      <c r="N289" s="2" t="s">
        <v>1</v>
      </c>
      <c r="O289" s="2" t="s">
        <v>2</v>
      </c>
      <c r="P289" s="2" t="s">
        <v>1</v>
      </c>
      <c r="Q289" s="3">
        <f t="shared" si="4"/>
        <v>12381200.5166</v>
      </c>
      <c r="R289" s="3">
        <v>0</v>
      </c>
      <c r="S289" s="3">
        <v>11985248.4134</v>
      </c>
      <c r="T289" s="3">
        <v>0</v>
      </c>
      <c r="U289" s="3" t="s">
        <v>0</v>
      </c>
      <c r="V289" s="3">
        <v>0</v>
      </c>
      <c r="W289" s="3">
        <v>341338.02</v>
      </c>
      <c r="X289" s="3" t="s">
        <v>0</v>
      </c>
      <c r="Y289" s="3">
        <v>54614.083200000001</v>
      </c>
      <c r="Z289" s="3">
        <v>0</v>
      </c>
      <c r="AA289" s="2" t="s">
        <v>0</v>
      </c>
      <c r="AB289" s="1">
        <v>0</v>
      </c>
      <c r="AC289" s="1">
        <v>0</v>
      </c>
      <c r="AD289" s="2" t="s">
        <v>0</v>
      </c>
      <c r="AE289" s="1">
        <v>0</v>
      </c>
    </row>
    <row r="290" spans="1:31" hidden="1" x14ac:dyDescent="0.25">
      <c r="A290" s="2" t="s">
        <v>465</v>
      </c>
      <c r="B290" s="51">
        <v>43936</v>
      </c>
      <c r="C290" s="2" t="s">
        <v>8</v>
      </c>
      <c r="D290" s="2" t="s">
        <v>16</v>
      </c>
      <c r="E290" s="2" t="s">
        <v>483</v>
      </c>
      <c r="F290" s="2" t="s">
        <v>900</v>
      </c>
      <c r="G290" s="2" t="s">
        <v>4</v>
      </c>
      <c r="H290" s="2" t="s">
        <v>899</v>
      </c>
      <c r="I290" s="1" t="s">
        <v>1</v>
      </c>
      <c r="J290" s="1" t="s">
        <v>1</v>
      </c>
      <c r="K290" s="1" t="s">
        <v>1</v>
      </c>
      <c r="L290" s="1" t="s">
        <v>1</v>
      </c>
      <c r="M290" s="1">
        <v>0</v>
      </c>
      <c r="N290" s="2" t="s">
        <v>1</v>
      </c>
      <c r="O290" s="2" t="s">
        <v>2</v>
      </c>
      <c r="P290" s="2"/>
      <c r="Q290" s="3">
        <f t="shared" si="4"/>
        <v>10082106.799999999</v>
      </c>
      <c r="R290" s="3">
        <v>0</v>
      </c>
      <c r="S290" s="3">
        <v>1435940.2</v>
      </c>
      <c r="T290" s="3">
        <v>0</v>
      </c>
      <c r="U290" s="3" t="s">
        <v>0</v>
      </c>
      <c r="V290" s="3">
        <v>0</v>
      </c>
      <c r="W290" s="3">
        <v>7453591.9000000004</v>
      </c>
      <c r="X290" s="3" t="s">
        <v>0</v>
      </c>
      <c r="Y290" s="3">
        <v>1192574.7</v>
      </c>
      <c r="Z290" s="3">
        <v>0</v>
      </c>
      <c r="AA290" s="2" t="s">
        <v>0</v>
      </c>
      <c r="AB290" s="1">
        <v>0</v>
      </c>
      <c r="AC290" s="1"/>
      <c r="AD290" s="2" t="s">
        <v>0</v>
      </c>
      <c r="AE290" s="1">
        <v>0</v>
      </c>
    </row>
    <row r="291" spans="1:31" hidden="1" x14ac:dyDescent="0.25">
      <c r="A291" s="2" t="s">
        <v>463</v>
      </c>
      <c r="B291" s="51">
        <v>43936</v>
      </c>
      <c r="C291" s="2" t="s">
        <v>8</v>
      </c>
      <c r="D291" s="2" t="s">
        <v>11</v>
      </c>
      <c r="E291" s="2" t="s">
        <v>476</v>
      </c>
      <c r="F291" s="2" t="s">
        <v>898</v>
      </c>
      <c r="G291" s="2" t="s">
        <v>4</v>
      </c>
      <c r="H291" s="2" t="s">
        <v>897</v>
      </c>
      <c r="I291" s="1" t="s">
        <v>1</v>
      </c>
      <c r="J291" s="1" t="s">
        <v>1</v>
      </c>
      <c r="K291" s="1" t="s">
        <v>1</v>
      </c>
      <c r="L291" s="1" t="s">
        <v>1</v>
      </c>
      <c r="M291" s="1">
        <v>0</v>
      </c>
      <c r="N291" s="2" t="s">
        <v>1</v>
      </c>
      <c r="O291" s="2" t="s">
        <v>2</v>
      </c>
      <c r="P291" s="2" t="s">
        <v>1</v>
      </c>
      <c r="Q291" s="3">
        <f t="shared" si="4"/>
        <v>706695.2</v>
      </c>
      <c r="R291" s="3">
        <v>0</v>
      </c>
      <c r="S291" s="3">
        <v>116000</v>
      </c>
      <c r="T291" s="3">
        <v>0</v>
      </c>
      <c r="U291" s="3" t="s">
        <v>0</v>
      </c>
      <c r="V291" s="3">
        <v>0</v>
      </c>
      <c r="W291" s="3">
        <v>509220</v>
      </c>
      <c r="X291" s="3" t="s">
        <v>0</v>
      </c>
      <c r="Y291" s="3">
        <v>81475.199999999997</v>
      </c>
      <c r="Z291" s="3">
        <v>0</v>
      </c>
      <c r="AA291" s="2" t="s">
        <v>0</v>
      </c>
      <c r="AB291" s="1">
        <v>0</v>
      </c>
      <c r="AC291" s="1"/>
      <c r="AD291" s="2" t="s">
        <v>0</v>
      </c>
      <c r="AE291" s="1">
        <v>0</v>
      </c>
    </row>
    <row r="292" spans="1:31" hidden="1" x14ac:dyDescent="0.25">
      <c r="A292" s="2" t="s">
        <v>459</v>
      </c>
      <c r="B292" s="51">
        <v>43936</v>
      </c>
      <c r="C292" s="2" t="s">
        <v>8</v>
      </c>
      <c r="D292" s="2" t="s">
        <v>7</v>
      </c>
      <c r="E292" s="2" t="s">
        <v>471</v>
      </c>
      <c r="F292" s="2" t="s">
        <v>896</v>
      </c>
      <c r="G292" s="2" t="s">
        <v>4</v>
      </c>
      <c r="H292" s="2" t="s">
        <v>895</v>
      </c>
      <c r="I292" s="1" t="s">
        <v>1</v>
      </c>
      <c r="J292" s="1" t="s">
        <v>1</v>
      </c>
      <c r="K292" s="1" t="s">
        <v>1</v>
      </c>
      <c r="L292" s="1" t="s">
        <v>1</v>
      </c>
      <c r="M292" s="1">
        <v>0</v>
      </c>
      <c r="N292" s="2" t="s">
        <v>1</v>
      </c>
      <c r="O292" s="2" t="s">
        <v>2</v>
      </c>
      <c r="P292" s="2"/>
      <c r="Q292" s="3">
        <f t="shared" si="4"/>
        <v>42949824.816399999</v>
      </c>
      <c r="R292" s="3">
        <v>0</v>
      </c>
      <c r="S292" s="3">
        <v>35230168.32</v>
      </c>
      <c r="T292" s="3">
        <v>0</v>
      </c>
      <c r="U292" s="3" t="s">
        <v>0</v>
      </c>
      <c r="V292" s="3">
        <v>0</v>
      </c>
      <c r="W292" s="3">
        <v>6654876.29</v>
      </c>
      <c r="X292" s="3" t="s">
        <v>0</v>
      </c>
      <c r="Y292" s="3">
        <v>1064780.2064</v>
      </c>
      <c r="Z292" s="3">
        <v>0</v>
      </c>
      <c r="AA292" s="2" t="s">
        <v>0</v>
      </c>
      <c r="AB292" s="1">
        <v>0</v>
      </c>
      <c r="AC292" s="1"/>
      <c r="AD292" s="2" t="s">
        <v>0</v>
      </c>
      <c r="AE292" s="1">
        <v>0</v>
      </c>
    </row>
    <row r="293" spans="1:31" hidden="1" x14ac:dyDescent="0.25">
      <c r="A293" s="2" t="s">
        <v>457</v>
      </c>
      <c r="B293" s="51">
        <v>43937</v>
      </c>
      <c r="C293" s="2" t="s">
        <v>8</v>
      </c>
      <c r="D293" s="2" t="s">
        <v>107</v>
      </c>
      <c r="E293" s="2" t="s">
        <v>596</v>
      </c>
      <c r="F293" s="2" t="s">
        <v>894</v>
      </c>
      <c r="G293" s="2" t="s">
        <v>4</v>
      </c>
      <c r="H293" s="2" t="s">
        <v>893</v>
      </c>
      <c r="I293" s="1" t="s">
        <v>1</v>
      </c>
      <c r="J293" s="1" t="s">
        <v>1</v>
      </c>
      <c r="K293" s="1" t="s">
        <v>1</v>
      </c>
      <c r="L293" s="1" t="s">
        <v>1</v>
      </c>
      <c r="M293" s="1">
        <v>0</v>
      </c>
      <c r="N293" s="2" t="s">
        <v>1</v>
      </c>
      <c r="O293" s="2" t="s">
        <v>2</v>
      </c>
      <c r="P293" s="2"/>
      <c r="Q293" s="3">
        <f t="shared" si="4"/>
        <v>49924937.682799995</v>
      </c>
      <c r="R293" s="3">
        <v>0</v>
      </c>
      <c r="S293" s="3">
        <v>40739996.979999997</v>
      </c>
      <c r="T293" s="3">
        <v>0</v>
      </c>
      <c r="U293" s="3" t="s">
        <v>0</v>
      </c>
      <c r="V293" s="3">
        <v>0</v>
      </c>
      <c r="W293" s="3">
        <v>7918052.3300000001</v>
      </c>
      <c r="X293" s="3" t="s">
        <v>13</v>
      </c>
      <c r="Y293" s="3">
        <v>1266888.3728</v>
      </c>
      <c r="Z293" s="3">
        <v>0</v>
      </c>
      <c r="AA293" s="2" t="s">
        <v>0</v>
      </c>
      <c r="AB293" s="1">
        <v>0</v>
      </c>
      <c r="AC293" s="1"/>
      <c r="AD293" s="2" t="s">
        <v>0</v>
      </c>
      <c r="AE293" s="1">
        <v>0</v>
      </c>
    </row>
    <row r="294" spans="1:31" hidden="1" x14ac:dyDescent="0.25">
      <c r="A294" s="2" t="s">
        <v>455</v>
      </c>
      <c r="B294" s="51">
        <v>43937</v>
      </c>
      <c r="C294" s="2" t="s">
        <v>53</v>
      </c>
      <c r="D294" s="2" t="s">
        <v>107</v>
      </c>
      <c r="E294" s="2" t="s">
        <v>572</v>
      </c>
      <c r="F294" s="2" t="s">
        <v>311</v>
      </c>
      <c r="G294" s="2" t="s">
        <v>4</v>
      </c>
      <c r="H294" s="2" t="s">
        <v>892</v>
      </c>
      <c r="I294" s="1" t="s">
        <v>1</v>
      </c>
      <c r="J294" s="1" t="s">
        <v>1</v>
      </c>
      <c r="K294" s="1" t="s">
        <v>1</v>
      </c>
      <c r="L294" s="1" t="s">
        <v>1</v>
      </c>
      <c r="M294" s="1">
        <v>0</v>
      </c>
      <c r="N294" s="2" t="s">
        <v>1</v>
      </c>
      <c r="O294" s="2" t="s">
        <v>2</v>
      </c>
      <c r="P294" s="2" t="s">
        <v>1</v>
      </c>
      <c r="Q294" s="3">
        <f t="shared" si="4"/>
        <v>89631636.58130002</v>
      </c>
      <c r="R294" s="3">
        <v>0</v>
      </c>
      <c r="S294" s="3">
        <v>58179678.760900021</v>
      </c>
      <c r="T294" s="3">
        <v>0</v>
      </c>
      <c r="U294" s="3" t="s">
        <v>0</v>
      </c>
      <c r="V294" s="3">
        <v>0</v>
      </c>
      <c r="W294" s="3">
        <v>26362102.550000001</v>
      </c>
      <c r="X294" s="3" t="s">
        <v>13</v>
      </c>
      <c r="Y294" s="3">
        <v>4217936.4080000008</v>
      </c>
      <c r="Z294" s="3">
        <v>0</v>
      </c>
      <c r="AA294" s="2" t="s">
        <v>0</v>
      </c>
      <c r="AB294" s="1">
        <v>0</v>
      </c>
      <c r="AC294" s="1">
        <v>807332.28</v>
      </c>
      <c r="AD294" s="2" t="s">
        <v>699</v>
      </c>
      <c r="AE294" s="1">
        <v>64586.582399999999</v>
      </c>
    </row>
    <row r="295" spans="1:31" hidden="1" x14ac:dyDescent="0.25">
      <c r="A295" s="2" t="s">
        <v>451</v>
      </c>
      <c r="B295" s="51">
        <v>43937</v>
      </c>
      <c r="C295" s="2" t="s">
        <v>8</v>
      </c>
      <c r="D295" s="2" t="s">
        <v>88</v>
      </c>
      <c r="E295" s="2" t="s">
        <v>569</v>
      </c>
      <c r="F295" s="2" t="s">
        <v>496</v>
      </c>
      <c r="G295" s="2" t="s">
        <v>4</v>
      </c>
      <c r="H295" s="2" t="s">
        <v>891</v>
      </c>
      <c r="I295" s="1" t="s">
        <v>1</v>
      </c>
      <c r="J295" s="1" t="s">
        <v>1</v>
      </c>
      <c r="K295" s="1" t="s">
        <v>1</v>
      </c>
      <c r="L295" s="1" t="s">
        <v>1</v>
      </c>
      <c r="M295" s="1">
        <v>0</v>
      </c>
      <c r="N295" s="2" t="s">
        <v>1</v>
      </c>
      <c r="O295" s="2" t="s">
        <v>2</v>
      </c>
      <c r="P295" s="2"/>
      <c r="Q295" s="3">
        <f t="shared" si="4"/>
        <v>69432168.138400003</v>
      </c>
      <c r="R295" s="3">
        <v>0</v>
      </c>
      <c r="S295" s="3">
        <v>56487224.420000002</v>
      </c>
      <c r="T295" s="3">
        <v>0</v>
      </c>
      <c r="U295" s="3" t="s">
        <v>0</v>
      </c>
      <c r="V295" s="3">
        <v>0</v>
      </c>
      <c r="W295" s="3">
        <v>11159434.24</v>
      </c>
      <c r="X295" s="3" t="s">
        <v>13</v>
      </c>
      <c r="Y295" s="3">
        <v>1785509.4784000001</v>
      </c>
      <c r="Z295" s="3">
        <v>0</v>
      </c>
      <c r="AA295" s="2" t="s">
        <v>0</v>
      </c>
      <c r="AB295" s="1">
        <v>0</v>
      </c>
      <c r="AC295" s="1"/>
      <c r="AD295" s="2" t="s">
        <v>0</v>
      </c>
      <c r="AE295" s="1">
        <v>0</v>
      </c>
    </row>
    <row r="296" spans="1:31" hidden="1" x14ac:dyDescent="0.25">
      <c r="A296" s="2" t="s">
        <v>449</v>
      </c>
      <c r="B296" s="51">
        <v>43937</v>
      </c>
      <c r="C296" s="2" t="s">
        <v>8</v>
      </c>
      <c r="D296" s="2" t="s">
        <v>88</v>
      </c>
      <c r="E296" s="2" t="s">
        <v>563</v>
      </c>
      <c r="F296" s="2" t="s">
        <v>746</v>
      </c>
      <c r="G296" s="2" t="s">
        <v>4</v>
      </c>
      <c r="H296" s="2" t="s">
        <v>890</v>
      </c>
      <c r="I296" s="1" t="s">
        <v>1</v>
      </c>
      <c r="J296" s="1" t="s">
        <v>1</v>
      </c>
      <c r="K296" s="1" t="s">
        <v>1</v>
      </c>
      <c r="L296" s="1" t="s">
        <v>1</v>
      </c>
      <c r="M296" s="1">
        <v>0</v>
      </c>
      <c r="N296" s="2" t="s">
        <v>1</v>
      </c>
      <c r="O296" s="2" t="s">
        <v>2</v>
      </c>
      <c r="P296" s="2"/>
      <c r="Q296" s="3">
        <f t="shared" si="4"/>
        <v>14622712.140000001</v>
      </c>
      <c r="R296" s="3">
        <v>0</v>
      </c>
      <c r="S296" s="3">
        <v>14622712.140000001</v>
      </c>
      <c r="T296" s="3">
        <v>0</v>
      </c>
      <c r="U296" s="3" t="s">
        <v>0</v>
      </c>
      <c r="V296" s="3">
        <v>0</v>
      </c>
      <c r="W296" s="3">
        <v>0</v>
      </c>
      <c r="X296" s="3" t="s">
        <v>13</v>
      </c>
      <c r="Y296" s="3">
        <v>0</v>
      </c>
      <c r="Z296" s="3">
        <v>0</v>
      </c>
      <c r="AA296" s="2" t="s">
        <v>0</v>
      </c>
      <c r="AB296" s="1">
        <v>0</v>
      </c>
      <c r="AC296" s="1"/>
      <c r="AD296" s="2" t="s">
        <v>0</v>
      </c>
      <c r="AE296" s="1">
        <v>0</v>
      </c>
    </row>
    <row r="297" spans="1:31" hidden="1" x14ac:dyDescent="0.25">
      <c r="A297" s="2" t="s">
        <v>446</v>
      </c>
      <c r="B297" s="51">
        <v>43937</v>
      </c>
      <c r="C297" s="2" t="s">
        <v>71</v>
      </c>
      <c r="D297" s="2" t="s">
        <v>88</v>
      </c>
      <c r="E297" s="2" t="s">
        <v>566</v>
      </c>
      <c r="F297" s="2" t="s">
        <v>550</v>
      </c>
      <c r="G297" s="2" t="s">
        <v>4</v>
      </c>
      <c r="H297" s="2" t="s">
        <v>889</v>
      </c>
      <c r="I297" s="1" t="s">
        <v>1</v>
      </c>
      <c r="J297" s="1" t="s">
        <v>1</v>
      </c>
      <c r="K297" s="1" t="s">
        <v>1</v>
      </c>
      <c r="L297" s="1" t="s">
        <v>1</v>
      </c>
      <c r="M297" s="1">
        <v>0</v>
      </c>
      <c r="N297" s="2" t="s">
        <v>1</v>
      </c>
      <c r="O297" s="2" t="s">
        <v>2</v>
      </c>
      <c r="P297" s="2" t="s">
        <v>1</v>
      </c>
      <c r="Q297" s="3">
        <f t="shared" si="4"/>
        <v>24017236.7097</v>
      </c>
      <c r="R297" s="3">
        <v>0</v>
      </c>
      <c r="S297" s="3">
        <v>20910980.520100001</v>
      </c>
      <c r="T297" s="3">
        <v>0</v>
      </c>
      <c r="U297" s="3" t="s">
        <v>0</v>
      </c>
      <c r="V297" s="3">
        <v>0</v>
      </c>
      <c r="W297" s="3">
        <v>2677807.06</v>
      </c>
      <c r="X297" s="3" t="s">
        <v>0</v>
      </c>
      <c r="Y297" s="3">
        <v>428449.12959999999</v>
      </c>
      <c r="Z297" s="3">
        <v>0</v>
      </c>
      <c r="AA297" s="2" t="s">
        <v>0</v>
      </c>
      <c r="AB297" s="1">
        <v>0</v>
      </c>
      <c r="AC297" s="1">
        <v>0</v>
      </c>
      <c r="AD297" s="2" t="s">
        <v>0</v>
      </c>
      <c r="AE297" s="1">
        <v>0</v>
      </c>
    </row>
    <row r="298" spans="1:31" hidden="1" x14ac:dyDescent="0.25">
      <c r="A298" s="2" t="s">
        <v>444</v>
      </c>
      <c r="B298" s="51">
        <v>43937</v>
      </c>
      <c r="C298" s="2" t="s">
        <v>71</v>
      </c>
      <c r="D298" s="2" t="s">
        <v>78</v>
      </c>
      <c r="E298" s="2" t="s">
        <v>555</v>
      </c>
      <c r="F298" s="2" t="s">
        <v>427</v>
      </c>
      <c r="G298" s="2" t="s">
        <v>4</v>
      </c>
      <c r="H298" s="2" t="s">
        <v>888</v>
      </c>
      <c r="I298" s="1" t="s">
        <v>1</v>
      </c>
      <c r="J298" s="1" t="s">
        <v>1</v>
      </c>
      <c r="K298" s="1" t="s">
        <v>1</v>
      </c>
      <c r="L298" s="1" t="s">
        <v>1</v>
      </c>
      <c r="M298" s="1">
        <v>0</v>
      </c>
      <c r="N298" s="2" t="s">
        <v>1</v>
      </c>
      <c r="O298" s="2" t="s">
        <v>2</v>
      </c>
      <c r="P298" s="2"/>
      <c r="Q298" s="3">
        <f t="shared" si="4"/>
        <v>57474326.187200002</v>
      </c>
      <c r="R298" s="3">
        <v>0</v>
      </c>
      <c r="S298" s="3">
        <v>46206367</v>
      </c>
      <c r="T298" s="3">
        <v>0</v>
      </c>
      <c r="U298" s="3" t="s">
        <v>0</v>
      </c>
      <c r="V298" s="3">
        <v>0</v>
      </c>
      <c r="W298" s="3">
        <v>9713757.9199999999</v>
      </c>
      <c r="X298" s="3" t="s">
        <v>13</v>
      </c>
      <c r="Y298" s="3">
        <v>1554201.2672000001</v>
      </c>
      <c r="Z298" s="3">
        <v>0</v>
      </c>
      <c r="AA298" s="2" t="s">
        <v>0</v>
      </c>
      <c r="AB298" s="1">
        <v>0</v>
      </c>
      <c r="AC298" s="1"/>
      <c r="AD298" s="2" t="s">
        <v>0</v>
      </c>
      <c r="AE298" s="1">
        <v>0</v>
      </c>
    </row>
    <row r="299" spans="1:31" hidden="1" x14ac:dyDescent="0.25">
      <c r="A299" s="2" t="s">
        <v>442</v>
      </c>
      <c r="B299" s="51">
        <v>43937</v>
      </c>
      <c r="C299" s="2" t="s">
        <v>71</v>
      </c>
      <c r="D299" s="2" t="s">
        <v>78</v>
      </c>
      <c r="E299" s="2" t="s">
        <v>551</v>
      </c>
      <c r="F299" s="2" t="s">
        <v>887</v>
      </c>
      <c r="G299" s="2" t="s">
        <v>4</v>
      </c>
      <c r="H299" s="2" t="s">
        <v>886</v>
      </c>
      <c r="I299" s="1" t="s">
        <v>1</v>
      </c>
      <c r="J299" s="1" t="s">
        <v>1</v>
      </c>
      <c r="K299" s="1" t="s">
        <v>1</v>
      </c>
      <c r="L299" s="1" t="s">
        <v>1</v>
      </c>
      <c r="M299" s="1">
        <v>0</v>
      </c>
      <c r="N299" s="2" t="s">
        <v>1</v>
      </c>
      <c r="O299" s="2" t="s">
        <v>2</v>
      </c>
      <c r="P299" s="2" t="s">
        <v>1</v>
      </c>
      <c r="Q299" s="3">
        <f t="shared" si="4"/>
        <v>36541268.634400003</v>
      </c>
      <c r="R299" s="3">
        <v>0</v>
      </c>
      <c r="S299" s="3">
        <v>32725210.625600003</v>
      </c>
      <c r="T299" s="3">
        <v>0</v>
      </c>
      <c r="U299" s="3" t="s">
        <v>0</v>
      </c>
      <c r="V299" s="3">
        <v>0</v>
      </c>
      <c r="W299" s="3">
        <v>3289705.18</v>
      </c>
      <c r="X299" s="3" t="s">
        <v>0</v>
      </c>
      <c r="Y299" s="3">
        <v>526352.82880000002</v>
      </c>
      <c r="Z299" s="3">
        <v>0</v>
      </c>
      <c r="AA299" s="2" t="s">
        <v>0</v>
      </c>
      <c r="AB299" s="1">
        <v>0</v>
      </c>
      <c r="AC299" s="1">
        <v>0</v>
      </c>
      <c r="AD299" s="2" t="s">
        <v>0</v>
      </c>
      <c r="AE299" s="1">
        <v>0</v>
      </c>
    </row>
    <row r="300" spans="1:31" hidden="1" x14ac:dyDescent="0.25">
      <c r="A300" s="2" t="s">
        <v>439</v>
      </c>
      <c r="B300" s="51">
        <v>43937</v>
      </c>
      <c r="C300" s="2" t="s">
        <v>53</v>
      </c>
      <c r="D300" s="2" t="s">
        <v>78</v>
      </c>
      <c r="E300" s="2" t="s">
        <v>6</v>
      </c>
      <c r="F300" s="2" t="s">
        <v>740</v>
      </c>
      <c r="G300" s="2" t="s">
        <v>4</v>
      </c>
      <c r="H300" s="2" t="s">
        <v>885</v>
      </c>
      <c r="I300" s="1" t="s">
        <v>1</v>
      </c>
      <c r="J300" s="1" t="s">
        <v>1</v>
      </c>
      <c r="K300" s="1" t="s">
        <v>1</v>
      </c>
      <c r="L300" s="1" t="s">
        <v>1</v>
      </c>
      <c r="M300" s="1">
        <v>0</v>
      </c>
      <c r="N300" s="2" t="s">
        <v>1</v>
      </c>
      <c r="O300" s="2" t="s">
        <v>575</v>
      </c>
      <c r="P300" s="2" t="s">
        <v>574</v>
      </c>
      <c r="Q300" s="3">
        <f t="shared" si="4"/>
        <v>2214106.5</v>
      </c>
      <c r="R300" s="3">
        <v>0</v>
      </c>
      <c r="S300" s="3">
        <v>2214106.5</v>
      </c>
      <c r="T300" s="3">
        <v>0</v>
      </c>
      <c r="U300" s="3" t="s">
        <v>0</v>
      </c>
      <c r="V300" s="3">
        <v>0</v>
      </c>
      <c r="W300" s="3">
        <v>0</v>
      </c>
      <c r="X300" s="3" t="s">
        <v>0</v>
      </c>
      <c r="Y300" s="3">
        <v>0</v>
      </c>
      <c r="Z300" s="3">
        <v>0</v>
      </c>
      <c r="AA300" s="2" t="s">
        <v>0</v>
      </c>
      <c r="AB300" s="1">
        <v>0</v>
      </c>
      <c r="AC300" s="1">
        <v>0</v>
      </c>
      <c r="AD300" s="2" t="s">
        <v>0</v>
      </c>
      <c r="AE300" s="1">
        <v>0</v>
      </c>
    </row>
    <row r="301" spans="1:31" hidden="1" x14ac:dyDescent="0.25">
      <c r="A301" s="2" t="s">
        <v>436</v>
      </c>
      <c r="B301" s="51">
        <v>43937</v>
      </c>
      <c r="C301" s="2" t="s">
        <v>53</v>
      </c>
      <c r="D301" s="2" t="s">
        <v>78</v>
      </c>
      <c r="E301" s="2" t="s">
        <v>6</v>
      </c>
      <c r="F301" s="2" t="s">
        <v>740</v>
      </c>
      <c r="G301" s="2" t="s">
        <v>4</v>
      </c>
      <c r="H301" s="2" t="s">
        <v>884</v>
      </c>
      <c r="I301" s="1" t="s">
        <v>1</v>
      </c>
      <c r="J301" s="1" t="s">
        <v>1</v>
      </c>
      <c r="K301" s="1" t="s">
        <v>1</v>
      </c>
      <c r="L301" s="1" t="s">
        <v>1</v>
      </c>
      <c r="M301" s="1">
        <v>0</v>
      </c>
      <c r="N301" s="2" t="s">
        <v>1</v>
      </c>
      <c r="O301" s="2" t="s">
        <v>2</v>
      </c>
      <c r="P301" s="2" t="s">
        <v>1</v>
      </c>
      <c r="Q301" s="3">
        <f t="shared" si="4"/>
        <v>83829305.586500004</v>
      </c>
      <c r="R301" s="3">
        <v>0</v>
      </c>
      <c r="S301" s="3">
        <v>55411408.67809999</v>
      </c>
      <c r="T301" s="3">
        <v>0</v>
      </c>
      <c r="U301" s="3" t="s">
        <v>0</v>
      </c>
      <c r="V301" s="3">
        <v>0</v>
      </c>
      <c r="W301" s="3">
        <v>24498186.990000006</v>
      </c>
      <c r="X301" s="3" t="s">
        <v>0</v>
      </c>
      <c r="Y301" s="3">
        <v>3919709.9183999998</v>
      </c>
      <c r="Z301" s="3">
        <v>0</v>
      </c>
      <c r="AA301" s="2" t="s">
        <v>0</v>
      </c>
      <c r="AB301" s="1">
        <v>0</v>
      </c>
      <c r="AC301" s="1">
        <v>0</v>
      </c>
      <c r="AD301" s="2" t="s">
        <v>0</v>
      </c>
      <c r="AE301" s="1">
        <v>0</v>
      </c>
    </row>
    <row r="302" spans="1:31" hidden="1" x14ac:dyDescent="0.25">
      <c r="A302" s="2" t="s">
        <v>434</v>
      </c>
      <c r="B302" s="51">
        <v>43937</v>
      </c>
      <c r="C302" s="2" t="s">
        <v>8</v>
      </c>
      <c r="D302" s="2" t="s">
        <v>67</v>
      </c>
      <c r="E302" s="2" t="s">
        <v>542</v>
      </c>
      <c r="F302" s="2" t="s">
        <v>883</v>
      </c>
      <c r="G302" s="2" t="s">
        <v>4</v>
      </c>
      <c r="H302" s="2" t="s">
        <v>882</v>
      </c>
      <c r="I302" s="1" t="s">
        <v>1</v>
      </c>
      <c r="J302" s="1" t="s">
        <v>1</v>
      </c>
      <c r="K302" s="1" t="s">
        <v>1</v>
      </c>
      <c r="L302" s="1" t="s">
        <v>1</v>
      </c>
      <c r="M302" s="1">
        <v>0</v>
      </c>
      <c r="N302" s="2" t="s">
        <v>1</v>
      </c>
      <c r="O302" s="2" t="s">
        <v>2</v>
      </c>
      <c r="P302" s="2"/>
      <c r="Q302" s="3">
        <f t="shared" si="4"/>
        <v>72058585.362800002</v>
      </c>
      <c r="R302" s="3">
        <v>0</v>
      </c>
      <c r="S302" s="3">
        <v>50449850.939999998</v>
      </c>
      <c r="T302" s="3">
        <v>0</v>
      </c>
      <c r="U302" s="3" t="s">
        <v>0</v>
      </c>
      <c r="V302" s="3">
        <v>0</v>
      </c>
      <c r="W302" s="3">
        <v>18628219.329999998</v>
      </c>
      <c r="X302" s="3" t="s">
        <v>13</v>
      </c>
      <c r="Y302" s="3">
        <v>2980515.0927999998</v>
      </c>
      <c r="Z302" s="3">
        <v>0</v>
      </c>
      <c r="AA302" s="2" t="s">
        <v>0</v>
      </c>
      <c r="AB302" s="1">
        <v>0</v>
      </c>
      <c r="AC302" s="1"/>
      <c r="AD302" s="2" t="s">
        <v>0</v>
      </c>
      <c r="AE302" s="1">
        <v>0</v>
      </c>
    </row>
    <row r="303" spans="1:31" hidden="1" x14ac:dyDescent="0.25">
      <c r="A303" s="2" t="s">
        <v>431</v>
      </c>
      <c r="B303" s="51">
        <v>43937</v>
      </c>
      <c r="C303" s="2" t="s">
        <v>8</v>
      </c>
      <c r="D303" s="2" t="s">
        <v>67</v>
      </c>
      <c r="E303" s="2" t="s">
        <v>538</v>
      </c>
      <c r="F303" s="2" t="s">
        <v>881</v>
      </c>
      <c r="G303" s="2" t="s">
        <v>4</v>
      </c>
      <c r="H303" s="2" t="s">
        <v>880</v>
      </c>
      <c r="I303" s="1" t="s">
        <v>1</v>
      </c>
      <c r="J303" s="1" t="s">
        <v>1</v>
      </c>
      <c r="K303" s="1" t="s">
        <v>1</v>
      </c>
      <c r="L303" s="1" t="s">
        <v>1</v>
      </c>
      <c r="M303" s="1">
        <v>0</v>
      </c>
      <c r="N303" s="2" t="s">
        <v>1</v>
      </c>
      <c r="O303" s="2" t="s">
        <v>2</v>
      </c>
      <c r="P303" s="2" t="s">
        <v>1</v>
      </c>
      <c r="Q303" s="3">
        <f t="shared" si="4"/>
        <v>8379995.1623999998</v>
      </c>
      <c r="R303" s="3">
        <v>0</v>
      </c>
      <c r="S303" s="3">
        <v>7081591.3399999999</v>
      </c>
      <c r="T303" s="3">
        <v>0</v>
      </c>
      <c r="U303" s="3" t="s">
        <v>0</v>
      </c>
      <c r="V303" s="3">
        <v>0</v>
      </c>
      <c r="W303" s="3">
        <v>1119313.6399999999</v>
      </c>
      <c r="X303" s="3" t="s">
        <v>0</v>
      </c>
      <c r="Y303" s="3">
        <v>179090.18239999999</v>
      </c>
      <c r="Z303" s="3">
        <v>0</v>
      </c>
      <c r="AA303" s="2" t="s">
        <v>0</v>
      </c>
      <c r="AB303" s="1">
        <v>0</v>
      </c>
      <c r="AC303" s="1">
        <v>0</v>
      </c>
      <c r="AD303" s="2" t="s">
        <v>0</v>
      </c>
      <c r="AE303" s="1">
        <v>0</v>
      </c>
    </row>
    <row r="304" spans="1:31" hidden="1" x14ac:dyDescent="0.25">
      <c r="A304" s="2" t="s">
        <v>428</v>
      </c>
      <c r="B304" s="51">
        <v>43937</v>
      </c>
      <c r="C304" s="2" t="s">
        <v>53</v>
      </c>
      <c r="D304" s="2" t="s">
        <v>67</v>
      </c>
      <c r="E304" s="2" t="s">
        <v>66</v>
      </c>
      <c r="F304" s="2" t="s">
        <v>650</v>
      </c>
      <c r="G304" s="2" t="s">
        <v>4</v>
      </c>
      <c r="H304" s="2" t="s">
        <v>879</v>
      </c>
      <c r="I304" s="1" t="s">
        <v>1</v>
      </c>
      <c r="J304" s="1" t="s">
        <v>1</v>
      </c>
      <c r="K304" s="1" t="s">
        <v>1</v>
      </c>
      <c r="L304" s="1" t="s">
        <v>1</v>
      </c>
      <c r="M304" s="1">
        <v>0</v>
      </c>
      <c r="N304" s="2" t="s">
        <v>1</v>
      </c>
      <c r="O304" s="2" t="s">
        <v>2</v>
      </c>
      <c r="P304" s="2" t="s">
        <v>1</v>
      </c>
      <c r="Q304" s="3">
        <f t="shared" si="4"/>
        <v>30267106.497500002</v>
      </c>
      <c r="R304" s="3">
        <v>0</v>
      </c>
      <c r="S304" s="3">
        <v>21980562.084300004</v>
      </c>
      <c r="T304" s="3">
        <v>0</v>
      </c>
      <c r="U304" s="3" t="s">
        <v>0</v>
      </c>
      <c r="V304" s="3">
        <v>0</v>
      </c>
      <c r="W304" s="3">
        <v>7143572.7699999986</v>
      </c>
      <c r="X304" s="3" t="s">
        <v>13</v>
      </c>
      <c r="Y304" s="3">
        <v>1142971.6432</v>
      </c>
      <c r="Z304" s="3">
        <v>0</v>
      </c>
      <c r="AA304" s="2" t="s">
        <v>0</v>
      </c>
      <c r="AB304" s="1">
        <v>0</v>
      </c>
      <c r="AC304" s="1">
        <v>0</v>
      </c>
      <c r="AD304" s="2" t="s">
        <v>0</v>
      </c>
      <c r="AE304" s="1">
        <v>0</v>
      </c>
    </row>
    <row r="305" spans="1:31" hidden="1" x14ac:dyDescent="0.25">
      <c r="A305" s="2" t="s">
        <v>425</v>
      </c>
      <c r="B305" s="51">
        <v>43937</v>
      </c>
      <c r="C305" s="2" t="s">
        <v>8</v>
      </c>
      <c r="D305" s="2" t="s">
        <v>52</v>
      </c>
      <c r="E305" s="2" t="s">
        <v>530</v>
      </c>
      <c r="F305" s="2" t="s">
        <v>878</v>
      </c>
      <c r="G305" s="2" t="s">
        <v>4</v>
      </c>
      <c r="H305" s="2" t="s">
        <v>877</v>
      </c>
      <c r="I305" s="1" t="s">
        <v>1</v>
      </c>
      <c r="J305" s="1" t="s">
        <v>1</v>
      </c>
      <c r="K305" s="1" t="s">
        <v>1</v>
      </c>
      <c r="L305" s="1" t="s">
        <v>1</v>
      </c>
      <c r="M305" s="1">
        <v>0</v>
      </c>
      <c r="N305" s="2" t="s">
        <v>1</v>
      </c>
      <c r="O305" s="2" t="s">
        <v>2</v>
      </c>
      <c r="P305" s="2"/>
      <c r="Q305" s="3">
        <f t="shared" si="4"/>
        <v>70182736.694800004</v>
      </c>
      <c r="R305" s="3">
        <v>0</v>
      </c>
      <c r="S305" s="3">
        <v>55248663.5</v>
      </c>
      <c r="T305" s="3">
        <v>0</v>
      </c>
      <c r="U305" s="3" t="s">
        <v>0</v>
      </c>
      <c r="V305" s="3">
        <v>0</v>
      </c>
      <c r="W305" s="3">
        <v>12874201.029999999</v>
      </c>
      <c r="X305" s="3" t="s">
        <v>13</v>
      </c>
      <c r="Y305" s="3">
        <v>2059872.1647999999</v>
      </c>
      <c r="Z305" s="3">
        <v>0</v>
      </c>
      <c r="AA305" s="2" t="s">
        <v>0</v>
      </c>
      <c r="AB305" s="1">
        <v>0</v>
      </c>
      <c r="AC305" s="1"/>
      <c r="AD305" s="2" t="s">
        <v>0</v>
      </c>
      <c r="AE305" s="1">
        <v>0</v>
      </c>
    </row>
    <row r="306" spans="1:31" hidden="1" x14ac:dyDescent="0.25">
      <c r="A306" s="2" t="s">
        <v>422</v>
      </c>
      <c r="B306" s="51">
        <v>43937</v>
      </c>
      <c r="C306" s="2" t="s">
        <v>53</v>
      </c>
      <c r="D306" s="2" t="s">
        <v>52</v>
      </c>
      <c r="E306" s="2" t="s">
        <v>651</v>
      </c>
      <c r="F306" s="2" t="s">
        <v>876</v>
      </c>
      <c r="G306" s="2" t="s">
        <v>4</v>
      </c>
      <c r="H306" s="2" t="s">
        <v>875</v>
      </c>
      <c r="I306" s="1" t="s">
        <v>1</v>
      </c>
      <c r="J306" s="1" t="s">
        <v>1</v>
      </c>
      <c r="K306" s="1" t="s">
        <v>1</v>
      </c>
      <c r="L306" s="1" t="s">
        <v>1</v>
      </c>
      <c r="M306" s="1">
        <v>0</v>
      </c>
      <c r="N306" s="2" t="s">
        <v>1</v>
      </c>
      <c r="O306" s="2" t="s">
        <v>2</v>
      </c>
      <c r="P306" s="2" t="s">
        <v>1</v>
      </c>
      <c r="Q306" s="3">
        <f t="shared" si="4"/>
        <v>4118922.5348</v>
      </c>
      <c r="R306" s="3">
        <v>0</v>
      </c>
      <c r="S306" s="3">
        <v>3037234.1464</v>
      </c>
      <c r="T306" s="3">
        <v>0</v>
      </c>
      <c r="U306" s="3" t="s">
        <v>0</v>
      </c>
      <c r="V306" s="3">
        <v>0</v>
      </c>
      <c r="W306" s="3">
        <v>932489.99</v>
      </c>
      <c r="X306" s="3" t="s">
        <v>13</v>
      </c>
      <c r="Y306" s="3">
        <v>149198.39840000001</v>
      </c>
      <c r="Z306" s="3">
        <v>0</v>
      </c>
      <c r="AA306" s="2" t="s">
        <v>0</v>
      </c>
      <c r="AB306" s="1">
        <v>0</v>
      </c>
      <c r="AC306" s="1">
        <v>0</v>
      </c>
      <c r="AD306" s="2" t="s">
        <v>0</v>
      </c>
      <c r="AE306" s="1">
        <v>0</v>
      </c>
    </row>
    <row r="307" spans="1:31" hidden="1" x14ac:dyDescent="0.25">
      <c r="A307" s="2" t="s">
        <v>420</v>
      </c>
      <c r="B307" s="51">
        <v>43937</v>
      </c>
      <c r="C307" s="2" t="s">
        <v>8</v>
      </c>
      <c r="D307" s="2" t="s">
        <v>48</v>
      </c>
      <c r="E307" s="2" t="s">
        <v>520</v>
      </c>
      <c r="F307" s="2" t="s">
        <v>874</v>
      </c>
      <c r="G307" s="2" t="s">
        <v>4</v>
      </c>
      <c r="H307" s="2" t="s">
        <v>873</v>
      </c>
      <c r="I307" s="1" t="s">
        <v>1</v>
      </c>
      <c r="J307" s="1" t="s">
        <v>1</v>
      </c>
      <c r="K307" s="1" t="s">
        <v>1</v>
      </c>
      <c r="L307" s="1" t="s">
        <v>1</v>
      </c>
      <c r="M307" s="1">
        <v>0</v>
      </c>
      <c r="N307" s="2" t="s">
        <v>1</v>
      </c>
      <c r="O307" s="2" t="s">
        <v>2</v>
      </c>
      <c r="P307" s="2"/>
      <c r="Q307" s="3">
        <f t="shared" si="4"/>
        <v>49233197.936399996</v>
      </c>
      <c r="R307" s="3">
        <v>0</v>
      </c>
      <c r="S307" s="3">
        <v>38711286.229999997</v>
      </c>
      <c r="T307" s="3">
        <v>0</v>
      </c>
      <c r="U307" s="3" t="s">
        <v>0</v>
      </c>
      <c r="V307" s="3">
        <v>0</v>
      </c>
      <c r="W307" s="3">
        <v>9070613.5399999991</v>
      </c>
      <c r="X307" s="3" t="s">
        <v>13</v>
      </c>
      <c r="Y307" s="3">
        <v>1451298.1664</v>
      </c>
      <c r="Z307" s="3">
        <v>0</v>
      </c>
      <c r="AA307" s="2" t="s">
        <v>0</v>
      </c>
      <c r="AB307" s="1">
        <v>0</v>
      </c>
      <c r="AC307" s="1"/>
      <c r="AD307" s="2" t="s">
        <v>0</v>
      </c>
      <c r="AE307" s="1">
        <v>0</v>
      </c>
    </row>
    <row r="308" spans="1:31" hidden="1" x14ac:dyDescent="0.25">
      <c r="A308" s="2" t="s">
        <v>414</v>
      </c>
      <c r="B308" s="51">
        <v>43937</v>
      </c>
      <c r="C308" s="2" t="s">
        <v>8</v>
      </c>
      <c r="D308" s="2" t="s">
        <v>44</v>
      </c>
      <c r="E308" s="2" t="s">
        <v>516</v>
      </c>
      <c r="F308" s="2" t="s">
        <v>872</v>
      </c>
      <c r="G308" s="2" t="s">
        <v>4</v>
      </c>
      <c r="H308" s="2" t="s">
        <v>871</v>
      </c>
      <c r="I308" s="1"/>
      <c r="J308" s="1" t="s">
        <v>1</v>
      </c>
      <c r="K308" s="1" t="s">
        <v>1</v>
      </c>
      <c r="L308" s="1" t="s">
        <v>1</v>
      </c>
      <c r="M308" s="1">
        <v>0</v>
      </c>
      <c r="N308" s="2" t="s">
        <v>1</v>
      </c>
      <c r="O308" s="2" t="s">
        <v>2</v>
      </c>
      <c r="P308" s="2"/>
      <c r="Q308" s="3">
        <f t="shared" si="4"/>
        <v>76785154.35239999</v>
      </c>
      <c r="R308" s="3">
        <v>0</v>
      </c>
      <c r="S308" s="3">
        <v>48406658.990000002</v>
      </c>
      <c r="T308" s="3">
        <v>0</v>
      </c>
      <c r="U308" s="3" t="s">
        <v>0</v>
      </c>
      <c r="V308" s="3">
        <v>0</v>
      </c>
      <c r="W308" s="3">
        <v>24464220.140000001</v>
      </c>
      <c r="X308" s="3" t="s">
        <v>13</v>
      </c>
      <c r="Y308" s="3">
        <v>3914275.2224000003</v>
      </c>
      <c r="Z308" s="3">
        <v>0</v>
      </c>
      <c r="AA308" s="2" t="s">
        <v>0</v>
      </c>
      <c r="AB308" s="1">
        <v>0</v>
      </c>
      <c r="AC308" s="1"/>
      <c r="AD308" s="2" t="s">
        <v>0</v>
      </c>
      <c r="AE308" s="1">
        <v>0</v>
      </c>
    </row>
    <row r="309" spans="1:31" hidden="1" x14ac:dyDescent="0.25">
      <c r="A309" s="2" t="s">
        <v>411</v>
      </c>
      <c r="B309" s="51">
        <v>43937</v>
      </c>
      <c r="C309" s="2" t="s">
        <v>8</v>
      </c>
      <c r="D309" s="2" t="s">
        <v>40</v>
      </c>
      <c r="E309" s="2" t="s">
        <v>500</v>
      </c>
      <c r="F309" s="2" t="s">
        <v>10</v>
      </c>
      <c r="G309" s="2" t="s">
        <v>4</v>
      </c>
      <c r="H309" s="2" t="s">
        <v>870</v>
      </c>
      <c r="I309" s="1" t="s">
        <v>1</v>
      </c>
      <c r="J309" s="1" t="s">
        <v>1</v>
      </c>
      <c r="K309" s="1" t="s">
        <v>1</v>
      </c>
      <c r="L309" s="1" t="s">
        <v>1</v>
      </c>
      <c r="M309" s="1">
        <v>0</v>
      </c>
      <c r="N309" s="2" t="s">
        <v>1</v>
      </c>
      <c r="O309" s="2" t="s">
        <v>2</v>
      </c>
      <c r="P309" s="2"/>
      <c r="Q309" s="3">
        <f t="shared" si="4"/>
        <v>39124479.857600003</v>
      </c>
      <c r="R309" s="3">
        <v>0</v>
      </c>
      <c r="S309" s="3">
        <v>32169091.02</v>
      </c>
      <c r="T309" s="3">
        <v>0</v>
      </c>
      <c r="U309" s="3" t="s">
        <v>0</v>
      </c>
      <c r="V309" s="3">
        <v>0</v>
      </c>
      <c r="W309" s="3">
        <v>5996024.8600000003</v>
      </c>
      <c r="X309" s="3" t="s">
        <v>0</v>
      </c>
      <c r="Y309" s="3">
        <v>959363.9776000001</v>
      </c>
      <c r="Z309" s="3">
        <v>0</v>
      </c>
      <c r="AA309" s="2" t="s">
        <v>0</v>
      </c>
      <c r="AB309" s="1">
        <v>0</v>
      </c>
      <c r="AC309" s="1"/>
      <c r="AD309" s="2" t="s">
        <v>0</v>
      </c>
      <c r="AE309" s="1">
        <v>0</v>
      </c>
    </row>
    <row r="310" spans="1:31" hidden="1" x14ac:dyDescent="0.25">
      <c r="A310" s="2" t="s">
        <v>408</v>
      </c>
      <c r="B310" s="51">
        <v>43937</v>
      </c>
      <c r="C310" s="2" t="s">
        <v>8</v>
      </c>
      <c r="D310" s="2" t="s">
        <v>36</v>
      </c>
      <c r="E310" s="2" t="s">
        <v>497</v>
      </c>
      <c r="F310" s="2" t="s">
        <v>143</v>
      </c>
      <c r="G310" s="2" t="s">
        <v>4</v>
      </c>
      <c r="H310" s="2" t="s">
        <v>869</v>
      </c>
      <c r="I310" s="1" t="s">
        <v>1</v>
      </c>
      <c r="J310" s="1" t="s">
        <v>1</v>
      </c>
      <c r="K310" s="1" t="s">
        <v>1</v>
      </c>
      <c r="L310" s="1" t="s">
        <v>1</v>
      </c>
      <c r="M310" s="1">
        <v>0</v>
      </c>
      <c r="N310" s="2" t="s">
        <v>1</v>
      </c>
      <c r="O310" s="2" t="s">
        <v>2</v>
      </c>
      <c r="P310" s="2"/>
      <c r="Q310" s="3">
        <f t="shared" si="4"/>
        <v>62678611.213200003</v>
      </c>
      <c r="R310" s="3">
        <v>0</v>
      </c>
      <c r="S310" s="3">
        <v>44682159.490000002</v>
      </c>
      <c r="T310" s="3">
        <v>0</v>
      </c>
      <c r="U310" s="3" t="s">
        <v>0</v>
      </c>
      <c r="V310" s="3">
        <v>0</v>
      </c>
      <c r="W310" s="3">
        <v>15514182.52</v>
      </c>
      <c r="X310" s="3" t="s">
        <v>13</v>
      </c>
      <c r="Y310" s="3">
        <v>2482269.2031999999</v>
      </c>
      <c r="Z310" s="3">
        <v>0</v>
      </c>
      <c r="AA310" s="2" t="s">
        <v>0</v>
      </c>
      <c r="AB310" s="1">
        <v>0</v>
      </c>
      <c r="AC310" s="1"/>
      <c r="AD310" s="2" t="s">
        <v>0</v>
      </c>
      <c r="AE310" s="1">
        <v>0</v>
      </c>
    </row>
    <row r="311" spans="1:31" hidden="1" x14ac:dyDescent="0.25">
      <c r="A311" s="2" t="s">
        <v>406</v>
      </c>
      <c r="B311" s="51">
        <v>43937</v>
      </c>
      <c r="C311" s="2" t="s">
        <v>8</v>
      </c>
      <c r="D311" s="2" t="s">
        <v>32</v>
      </c>
      <c r="E311" s="2" t="s">
        <v>493</v>
      </c>
      <c r="F311" s="2" t="s">
        <v>868</v>
      </c>
      <c r="G311" s="2" t="s">
        <v>4</v>
      </c>
      <c r="H311" s="2" t="s">
        <v>867</v>
      </c>
      <c r="I311" s="1" t="s">
        <v>1</v>
      </c>
      <c r="J311" s="1" t="s">
        <v>1</v>
      </c>
      <c r="K311" s="1" t="s">
        <v>1</v>
      </c>
      <c r="L311" s="1" t="s">
        <v>1</v>
      </c>
      <c r="M311" s="1">
        <v>0</v>
      </c>
      <c r="N311" s="2" t="s">
        <v>1</v>
      </c>
      <c r="O311" s="2" t="s">
        <v>2</v>
      </c>
      <c r="P311" s="2"/>
      <c r="Q311" s="3">
        <f t="shared" si="4"/>
        <v>37483490.442000002</v>
      </c>
      <c r="R311" s="3">
        <v>0</v>
      </c>
      <c r="S311" s="3">
        <v>26518516.260000002</v>
      </c>
      <c r="T311" s="3">
        <v>0</v>
      </c>
      <c r="U311" s="3" t="s">
        <v>0</v>
      </c>
      <c r="V311" s="3">
        <v>0</v>
      </c>
      <c r="W311" s="3">
        <v>9452563.9499999993</v>
      </c>
      <c r="X311" s="3" t="s">
        <v>13</v>
      </c>
      <c r="Y311" s="3">
        <v>1512410.2319999998</v>
      </c>
      <c r="Z311" s="3">
        <v>0</v>
      </c>
      <c r="AA311" s="2" t="s">
        <v>0</v>
      </c>
      <c r="AB311" s="1">
        <v>0</v>
      </c>
      <c r="AC311" s="1"/>
      <c r="AD311" s="2" t="s">
        <v>0</v>
      </c>
      <c r="AE311" s="1">
        <v>0</v>
      </c>
    </row>
    <row r="312" spans="1:31" hidden="1" x14ac:dyDescent="0.25">
      <c r="A312" s="2" t="s">
        <v>402</v>
      </c>
      <c r="B312" s="51">
        <v>43937</v>
      </c>
      <c r="C312" s="2" t="s">
        <v>8</v>
      </c>
      <c r="D312" s="2" t="s">
        <v>26</v>
      </c>
      <c r="E312" s="2" t="s">
        <v>489</v>
      </c>
      <c r="F312" s="2" t="s">
        <v>866</v>
      </c>
      <c r="G312" s="2" t="s">
        <v>4</v>
      </c>
      <c r="H312" s="2" t="s">
        <v>865</v>
      </c>
      <c r="I312" s="1" t="s">
        <v>1</v>
      </c>
      <c r="J312" s="1" t="s">
        <v>1</v>
      </c>
      <c r="K312" s="1" t="s">
        <v>1</v>
      </c>
      <c r="L312" s="1" t="s">
        <v>1</v>
      </c>
      <c r="M312" s="1">
        <v>0</v>
      </c>
      <c r="N312" s="2" t="s">
        <v>1</v>
      </c>
      <c r="O312" s="2" t="s">
        <v>2</v>
      </c>
      <c r="P312" s="2" t="s">
        <v>1</v>
      </c>
      <c r="Q312" s="3">
        <f t="shared" si="4"/>
        <v>26551322.520399999</v>
      </c>
      <c r="R312" s="3">
        <v>0</v>
      </c>
      <c r="S312" s="3">
        <v>24559371.854399998</v>
      </c>
      <c r="T312" s="3">
        <v>0</v>
      </c>
      <c r="U312" s="3" t="s">
        <v>0</v>
      </c>
      <c r="V312" s="3">
        <v>0</v>
      </c>
      <c r="W312" s="3">
        <v>1717198.85</v>
      </c>
      <c r="X312" s="3" t="s">
        <v>13</v>
      </c>
      <c r="Y312" s="3">
        <v>274751.81599999993</v>
      </c>
      <c r="Z312" s="3">
        <v>0</v>
      </c>
      <c r="AA312" s="2" t="s">
        <v>0</v>
      </c>
      <c r="AB312" s="1">
        <v>0</v>
      </c>
      <c r="AC312" s="1">
        <v>0</v>
      </c>
      <c r="AD312" s="2" t="s">
        <v>0</v>
      </c>
      <c r="AE312" s="1">
        <v>0</v>
      </c>
    </row>
    <row r="313" spans="1:31" hidden="1" x14ac:dyDescent="0.25">
      <c r="A313" s="2" t="s">
        <v>399</v>
      </c>
      <c r="B313" s="51">
        <v>43937</v>
      </c>
      <c r="C313" s="2" t="s">
        <v>8</v>
      </c>
      <c r="D313" s="2" t="s">
        <v>16</v>
      </c>
      <c r="E313" s="2" t="s">
        <v>483</v>
      </c>
      <c r="F313" s="2" t="s">
        <v>864</v>
      </c>
      <c r="G313" s="2" t="s">
        <v>4</v>
      </c>
      <c r="H313" s="2" t="s">
        <v>863</v>
      </c>
      <c r="I313" s="1" t="s">
        <v>1</v>
      </c>
      <c r="J313" s="1" t="s">
        <v>1</v>
      </c>
      <c r="K313" s="1" t="s">
        <v>1</v>
      </c>
      <c r="L313" s="1" t="s">
        <v>1</v>
      </c>
      <c r="M313" s="1">
        <v>0</v>
      </c>
      <c r="N313" s="2" t="s">
        <v>1</v>
      </c>
      <c r="O313" s="2" t="s">
        <v>2</v>
      </c>
      <c r="P313" s="2"/>
      <c r="Q313" s="3">
        <f t="shared" si="4"/>
        <v>11020000</v>
      </c>
      <c r="R313" s="3">
        <v>0</v>
      </c>
      <c r="S313" s="3">
        <v>11020000</v>
      </c>
      <c r="T313" s="3">
        <v>0</v>
      </c>
      <c r="U313" s="3" t="s">
        <v>0</v>
      </c>
      <c r="V313" s="3">
        <v>0</v>
      </c>
      <c r="W313" s="3"/>
      <c r="X313" s="3" t="s">
        <v>13</v>
      </c>
      <c r="Y313" s="3">
        <v>0</v>
      </c>
      <c r="Z313" s="3">
        <v>0</v>
      </c>
      <c r="AA313" s="2" t="s">
        <v>0</v>
      </c>
      <c r="AB313" s="1">
        <v>0</v>
      </c>
      <c r="AC313" s="1"/>
      <c r="AD313" s="2" t="s">
        <v>0</v>
      </c>
      <c r="AE313" s="1">
        <v>0</v>
      </c>
    </row>
    <row r="314" spans="1:31" hidden="1" x14ac:dyDescent="0.25">
      <c r="A314" s="2" t="s">
        <v>396</v>
      </c>
      <c r="B314" s="51">
        <v>43937</v>
      </c>
      <c r="C314" s="2" t="s">
        <v>8</v>
      </c>
      <c r="D314" s="2" t="s">
        <v>11</v>
      </c>
      <c r="E314" s="2" t="s">
        <v>476</v>
      </c>
      <c r="F314" s="2" t="s">
        <v>862</v>
      </c>
      <c r="G314" s="2" t="s">
        <v>4</v>
      </c>
      <c r="H314" s="2" t="s">
        <v>861</v>
      </c>
      <c r="I314" s="1" t="s">
        <v>1</v>
      </c>
      <c r="J314" s="1" t="s">
        <v>1</v>
      </c>
      <c r="K314" s="1" t="s">
        <v>1</v>
      </c>
      <c r="L314" s="1" t="s">
        <v>1</v>
      </c>
      <c r="M314" s="1">
        <v>0</v>
      </c>
      <c r="N314" s="2" t="s">
        <v>1</v>
      </c>
      <c r="O314" s="2" t="s">
        <v>2</v>
      </c>
      <c r="P314" s="2" t="s">
        <v>1</v>
      </c>
      <c r="Q314" s="3">
        <f t="shared" si="4"/>
        <v>13059185.7984</v>
      </c>
      <c r="R314" s="3">
        <v>0</v>
      </c>
      <c r="S314" s="3">
        <v>7199859.6399999997</v>
      </c>
      <c r="T314" s="3">
        <v>0</v>
      </c>
      <c r="U314" s="3" t="s">
        <v>0</v>
      </c>
      <c r="V314" s="3">
        <v>0</v>
      </c>
      <c r="W314" s="3">
        <v>5051143.24</v>
      </c>
      <c r="X314" s="3" t="s">
        <v>13</v>
      </c>
      <c r="Y314" s="3">
        <v>808182.91840000008</v>
      </c>
      <c r="Z314" s="3">
        <v>0</v>
      </c>
      <c r="AA314" s="2" t="s">
        <v>0</v>
      </c>
      <c r="AB314" s="1">
        <v>0</v>
      </c>
      <c r="AC314" s="1"/>
      <c r="AD314" s="2" t="s">
        <v>0</v>
      </c>
      <c r="AE314" s="1">
        <v>0</v>
      </c>
    </row>
    <row r="315" spans="1:31" hidden="1" x14ac:dyDescent="0.25">
      <c r="A315" s="2" t="s">
        <v>393</v>
      </c>
      <c r="B315" s="51">
        <v>43937</v>
      </c>
      <c r="C315" s="2" t="s">
        <v>8</v>
      </c>
      <c r="D315" s="2" t="s">
        <v>7</v>
      </c>
      <c r="E315" s="2" t="s">
        <v>471</v>
      </c>
      <c r="F315" s="2" t="s">
        <v>860</v>
      </c>
      <c r="G315" s="2" t="s">
        <v>4</v>
      </c>
      <c r="H315" s="2" t="s">
        <v>859</v>
      </c>
      <c r="I315" s="1" t="s">
        <v>1</v>
      </c>
      <c r="J315" s="1" t="s">
        <v>1</v>
      </c>
      <c r="K315" s="1" t="s">
        <v>1</v>
      </c>
      <c r="L315" s="1" t="s">
        <v>1</v>
      </c>
      <c r="M315" s="1">
        <v>0</v>
      </c>
      <c r="N315" s="2" t="s">
        <v>1</v>
      </c>
      <c r="O315" s="2" t="s">
        <v>2</v>
      </c>
      <c r="P315" s="2"/>
      <c r="Q315" s="3">
        <f t="shared" si="4"/>
        <v>64572916.491999991</v>
      </c>
      <c r="R315" s="3">
        <v>0</v>
      </c>
      <c r="S315" s="3">
        <v>48274137.899999999</v>
      </c>
      <c r="T315" s="3">
        <v>0</v>
      </c>
      <c r="U315" s="3" t="s">
        <v>0</v>
      </c>
      <c r="V315" s="3">
        <v>0</v>
      </c>
      <c r="W315" s="3">
        <v>14050671.199999999</v>
      </c>
      <c r="X315" s="3" t="s">
        <v>13</v>
      </c>
      <c r="Y315" s="3">
        <v>2248107.392</v>
      </c>
      <c r="Z315" s="3">
        <v>0</v>
      </c>
      <c r="AA315" s="2" t="s">
        <v>0</v>
      </c>
      <c r="AB315" s="1">
        <v>0</v>
      </c>
      <c r="AC315" s="1"/>
      <c r="AD315" s="2" t="s">
        <v>0</v>
      </c>
      <c r="AE315" s="1">
        <v>0</v>
      </c>
    </row>
    <row r="316" spans="1:31" hidden="1" x14ac:dyDescent="0.25">
      <c r="A316" s="2" t="s">
        <v>390</v>
      </c>
      <c r="B316" s="51">
        <v>43938</v>
      </c>
      <c r="C316" s="2" t="s">
        <v>8</v>
      </c>
      <c r="D316" s="2" t="s">
        <v>107</v>
      </c>
      <c r="E316" s="2" t="s">
        <v>596</v>
      </c>
      <c r="F316" s="2" t="s">
        <v>857</v>
      </c>
      <c r="G316" s="2" t="s">
        <v>4</v>
      </c>
      <c r="H316" s="2" t="s">
        <v>858</v>
      </c>
      <c r="I316" s="2" t="s">
        <v>1</v>
      </c>
      <c r="J316" s="1" t="s">
        <v>1</v>
      </c>
      <c r="K316" s="1" t="s">
        <v>1</v>
      </c>
      <c r="L316" s="1" t="s">
        <v>1</v>
      </c>
      <c r="M316" s="1">
        <v>0</v>
      </c>
      <c r="N316" s="2" t="s">
        <v>1</v>
      </c>
      <c r="O316" s="2" t="s">
        <v>2</v>
      </c>
      <c r="P316" s="2"/>
      <c r="Q316" s="3">
        <f t="shared" si="4"/>
        <v>48200778.176399998</v>
      </c>
      <c r="R316" s="3">
        <v>0</v>
      </c>
      <c r="S316" s="3">
        <v>37435969.43</v>
      </c>
      <c r="T316" s="3">
        <v>0</v>
      </c>
      <c r="U316" s="3" t="s">
        <v>0</v>
      </c>
      <c r="V316" s="3">
        <v>0</v>
      </c>
      <c r="W316" s="3">
        <v>9280007.5399999991</v>
      </c>
      <c r="X316" s="3" t="s">
        <v>0</v>
      </c>
      <c r="Y316" s="3">
        <v>1484801.2063999998</v>
      </c>
      <c r="Z316" s="3">
        <v>0</v>
      </c>
      <c r="AA316" s="2" t="s">
        <v>0</v>
      </c>
      <c r="AB316" s="1">
        <v>0</v>
      </c>
      <c r="AC316" s="1"/>
      <c r="AD316" s="2" t="s">
        <v>0</v>
      </c>
      <c r="AE316" s="1">
        <v>0</v>
      </c>
    </row>
    <row r="317" spans="1:31" hidden="1" x14ac:dyDescent="0.25">
      <c r="A317" s="2" t="s">
        <v>387</v>
      </c>
      <c r="B317" s="51">
        <v>43938</v>
      </c>
      <c r="C317" s="2" t="s">
        <v>8</v>
      </c>
      <c r="D317" s="2" t="s">
        <v>107</v>
      </c>
      <c r="E317" s="2" t="s">
        <v>596</v>
      </c>
      <c r="F317" s="2" t="s">
        <v>857</v>
      </c>
      <c r="G317" s="2" t="s">
        <v>24</v>
      </c>
      <c r="H317" s="2"/>
      <c r="I317" s="2" t="s">
        <v>856</v>
      </c>
      <c r="J317" s="1" t="s">
        <v>1</v>
      </c>
      <c r="K317" s="1" t="s">
        <v>1</v>
      </c>
      <c r="L317" s="1" t="s">
        <v>1</v>
      </c>
      <c r="M317" s="1">
        <v>0</v>
      </c>
      <c r="N317" s="2" t="s">
        <v>1</v>
      </c>
      <c r="O317" s="2" t="s">
        <v>2</v>
      </c>
      <c r="P317" s="2"/>
      <c r="Q317" s="3">
        <f t="shared" si="4"/>
        <v>-204792</v>
      </c>
      <c r="R317" s="3">
        <v>0</v>
      </c>
      <c r="S317" s="3">
        <v>-191800</v>
      </c>
      <c r="T317" s="3">
        <v>0</v>
      </c>
      <c r="U317" s="3" t="s">
        <v>0</v>
      </c>
      <c r="V317" s="3">
        <v>0</v>
      </c>
      <c r="W317" s="3">
        <v>-11200</v>
      </c>
      <c r="X317" s="3" t="s">
        <v>0</v>
      </c>
      <c r="Y317" s="3">
        <v>-1792</v>
      </c>
      <c r="Z317" s="3">
        <v>0</v>
      </c>
      <c r="AA317" s="2" t="s">
        <v>0</v>
      </c>
      <c r="AB317" s="1">
        <v>0</v>
      </c>
      <c r="AC317" s="1"/>
      <c r="AD317" s="2" t="s">
        <v>0</v>
      </c>
      <c r="AE317" s="1">
        <v>0</v>
      </c>
    </row>
    <row r="318" spans="1:31" hidden="1" x14ac:dyDescent="0.25">
      <c r="A318" s="2" t="s">
        <v>385</v>
      </c>
      <c r="B318" s="51">
        <v>43938</v>
      </c>
      <c r="C318" s="2" t="s">
        <v>53</v>
      </c>
      <c r="D318" s="2" t="s">
        <v>107</v>
      </c>
      <c r="E318" s="2" t="s">
        <v>572</v>
      </c>
      <c r="F318" s="2" t="s">
        <v>223</v>
      </c>
      <c r="G318" s="2" t="s">
        <v>4</v>
      </c>
      <c r="H318" s="2" t="s">
        <v>855</v>
      </c>
      <c r="I318" s="1" t="s">
        <v>1</v>
      </c>
      <c r="J318" s="1" t="s">
        <v>1</v>
      </c>
      <c r="K318" s="1" t="s">
        <v>1</v>
      </c>
      <c r="L318" s="1" t="s">
        <v>1</v>
      </c>
      <c r="M318" s="1">
        <v>0</v>
      </c>
      <c r="N318" s="2" t="s">
        <v>1</v>
      </c>
      <c r="O318" s="2" t="s">
        <v>2</v>
      </c>
      <c r="P318" s="2" t="s">
        <v>1</v>
      </c>
      <c r="Q318" s="3">
        <f t="shared" si="4"/>
        <v>76453945.674600005</v>
      </c>
      <c r="R318" s="3">
        <v>0</v>
      </c>
      <c r="S318" s="3">
        <v>54729389.8222</v>
      </c>
      <c r="T318" s="3">
        <v>0</v>
      </c>
      <c r="U318" s="3" t="s">
        <v>0</v>
      </c>
      <c r="V318" s="3">
        <v>0</v>
      </c>
      <c r="W318" s="3">
        <v>18728065.390000004</v>
      </c>
      <c r="X318" s="3" t="s">
        <v>13</v>
      </c>
      <c r="Y318" s="3">
        <v>2996490.4624000001</v>
      </c>
      <c r="Z318" s="3">
        <v>0</v>
      </c>
      <c r="AA318" s="2" t="s">
        <v>0</v>
      </c>
      <c r="AB318" s="1">
        <v>0</v>
      </c>
      <c r="AC318" s="1">
        <v>0</v>
      </c>
      <c r="AD318" s="2" t="s">
        <v>0</v>
      </c>
      <c r="AE318" s="1">
        <v>0</v>
      </c>
    </row>
    <row r="319" spans="1:31" hidden="1" x14ac:dyDescent="0.25">
      <c r="A319" s="2" t="s">
        <v>381</v>
      </c>
      <c r="B319" s="51">
        <v>43938</v>
      </c>
      <c r="C319" s="2" t="s">
        <v>8</v>
      </c>
      <c r="D319" s="2" t="s">
        <v>88</v>
      </c>
      <c r="E319" s="2" t="s">
        <v>569</v>
      </c>
      <c r="F319" s="2" t="s">
        <v>401</v>
      </c>
      <c r="G319" s="2" t="s">
        <v>4</v>
      </c>
      <c r="H319" s="2" t="s">
        <v>854</v>
      </c>
      <c r="I319" s="1" t="s">
        <v>1</v>
      </c>
      <c r="J319" s="1" t="s">
        <v>1</v>
      </c>
      <c r="K319" s="1" t="s">
        <v>1</v>
      </c>
      <c r="L319" s="1" t="s">
        <v>1</v>
      </c>
      <c r="M319" s="1">
        <v>0</v>
      </c>
      <c r="N319" s="2" t="s">
        <v>1</v>
      </c>
      <c r="O319" s="2" t="s">
        <v>2</v>
      </c>
      <c r="P319" s="2"/>
      <c r="Q319" s="3">
        <f t="shared" si="4"/>
        <v>66092699.282000005</v>
      </c>
      <c r="R319" s="3">
        <v>0</v>
      </c>
      <c r="S319" s="3">
        <v>44679453.140000001</v>
      </c>
      <c r="T319" s="3">
        <v>0</v>
      </c>
      <c r="U319" s="3" t="s">
        <v>0</v>
      </c>
      <c r="V319" s="3">
        <v>0</v>
      </c>
      <c r="W319" s="3">
        <v>18459694.949999999</v>
      </c>
      <c r="X319" s="3" t="s">
        <v>0</v>
      </c>
      <c r="Y319" s="3">
        <v>2953551.1919999998</v>
      </c>
      <c r="Z319" s="3">
        <v>0</v>
      </c>
      <c r="AA319" s="2" t="s">
        <v>0</v>
      </c>
      <c r="AB319" s="1">
        <v>0</v>
      </c>
      <c r="AC319" s="1"/>
      <c r="AD319" s="2" t="s">
        <v>0</v>
      </c>
      <c r="AE319" s="1">
        <v>0</v>
      </c>
    </row>
    <row r="320" spans="1:31" hidden="1" x14ac:dyDescent="0.25">
      <c r="A320" s="2" t="s">
        <v>378</v>
      </c>
      <c r="B320" s="51">
        <v>43938</v>
      </c>
      <c r="C320" s="2" t="s">
        <v>8</v>
      </c>
      <c r="D320" s="2" t="s">
        <v>88</v>
      </c>
      <c r="E320" s="2" t="s">
        <v>563</v>
      </c>
      <c r="F320" s="2" t="s">
        <v>672</v>
      </c>
      <c r="G320" s="2" t="s">
        <v>4</v>
      </c>
      <c r="H320" s="2" t="s">
        <v>853</v>
      </c>
      <c r="I320" s="1" t="s">
        <v>1</v>
      </c>
      <c r="J320" s="1" t="s">
        <v>1</v>
      </c>
      <c r="K320" s="1" t="s">
        <v>1</v>
      </c>
      <c r="L320" s="1" t="s">
        <v>1</v>
      </c>
      <c r="M320" s="1">
        <v>0</v>
      </c>
      <c r="N320" s="2" t="s">
        <v>1</v>
      </c>
      <c r="O320" s="2" t="s">
        <v>2</v>
      </c>
      <c r="P320" s="2"/>
      <c r="Q320" s="3">
        <f t="shared" si="4"/>
        <v>12574946.24</v>
      </c>
      <c r="R320" s="3">
        <v>0</v>
      </c>
      <c r="S320" s="3">
        <v>12574946.24</v>
      </c>
      <c r="T320" s="3">
        <v>0</v>
      </c>
      <c r="U320" s="3" t="s">
        <v>0</v>
      </c>
      <c r="V320" s="3">
        <v>0</v>
      </c>
      <c r="W320" s="3">
        <v>0</v>
      </c>
      <c r="X320" s="3" t="s">
        <v>0</v>
      </c>
      <c r="Y320" s="3">
        <v>0</v>
      </c>
      <c r="Z320" s="3">
        <v>0</v>
      </c>
      <c r="AA320" s="2" t="s">
        <v>0</v>
      </c>
      <c r="AB320" s="1">
        <v>0</v>
      </c>
      <c r="AC320" s="1"/>
      <c r="AD320" s="2" t="s">
        <v>0</v>
      </c>
      <c r="AE320" s="1">
        <v>0</v>
      </c>
    </row>
    <row r="321" spans="1:31" hidden="1" x14ac:dyDescent="0.25">
      <c r="A321" s="2" t="s">
        <v>376</v>
      </c>
      <c r="B321" s="51">
        <v>43938</v>
      </c>
      <c r="C321" s="2" t="s">
        <v>71</v>
      </c>
      <c r="D321" s="2" t="s">
        <v>88</v>
      </c>
      <c r="E321" s="2" t="s">
        <v>566</v>
      </c>
      <c r="F321" s="2" t="s">
        <v>438</v>
      </c>
      <c r="G321" s="2" t="s">
        <v>4</v>
      </c>
      <c r="H321" s="2" t="s">
        <v>852</v>
      </c>
      <c r="I321" s="1" t="s">
        <v>1</v>
      </c>
      <c r="J321" s="1" t="s">
        <v>1</v>
      </c>
      <c r="K321" s="1" t="s">
        <v>1</v>
      </c>
      <c r="L321" s="1" t="s">
        <v>1</v>
      </c>
      <c r="M321" s="1">
        <v>0</v>
      </c>
      <c r="N321" s="2" t="s">
        <v>1</v>
      </c>
      <c r="O321" s="2" t="s">
        <v>2</v>
      </c>
      <c r="P321" s="2" t="s">
        <v>1</v>
      </c>
      <c r="Q321" s="3">
        <f t="shared" si="4"/>
        <v>19491015.103</v>
      </c>
      <c r="R321" s="3">
        <v>0</v>
      </c>
      <c r="S321" s="3">
        <v>18049727.515000001</v>
      </c>
      <c r="T321" s="3">
        <v>0</v>
      </c>
      <c r="U321" s="3" t="s">
        <v>0</v>
      </c>
      <c r="V321" s="3">
        <v>0</v>
      </c>
      <c r="W321" s="3">
        <v>1242489.2999999998</v>
      </c>
      <c r="X321" s="3" t="s">
        <v>0</v>
      </c>
      <c r="Y321" s="3">
        <v>198798.288</v>
      </c>
      <c r="Z321" s="3">
        <v>0</v>
      </c>
      <c r="AA321" s="2" t="s">
        <v>0</v>
      </c>
      <c r="AB321" s="1">
        <v>0</v>
      </c>
      <c r="AC321" s="1">
        <v>0</v>
      </c>
      <c r="AD321" s="2" t="s">
        <v>0</v>
      </c>
      <c r="AE321" s="1">
        <v>0</v>
      </c>
    </row>
    <row r="322" spans="1:31" hidden="1" x14ac:dyDescent="0.25">
      <c r="A322" s="2" t="s">
        <v>373</v>
      </c>
      <c r="B322" s="51">
        <v>43938</v>
      </c>
      <c r="C322" s="2" t="s">
        <v>71</v>
      </c>
      <c r="D322" s="2" t="s">
        <v>78</v>
      </c>
      <c r="E322" s="2" t="s">
        <v>555</v>
      </c>
      <c r="F322" s="2" t="s">
        <v>320</v>
      </c>
      <c r="G322" s="2" t="s">
        <v>4</v>
      </c>
      <c r="H322" s="2" t="s">
        <v>851</v>
      </c>
      <c r="I322" s="1" t="s">
        <v>1</v>
      </c>
      <c r="J322" s="1" t="s">
        <v>1</v>
      </c>
      <c r="K322" s="1" t="s">
        <v>1</v>
      </c>
      <c r="L322" s="1" t="s">
        <v>1</v>
      </c>
      <c r="M322" s="1">
        <v>0</v>
      </c>
      <c r="N322" s="2" t="s">
        <v>1</v>
      </c>
      <c r="O322" s="2" t="s">
        <v>2</v>
      </c>
      <c r="P322" s="2"/>
      <c r="Q322" s="3">
        <f t="shared" si="4"/>
        <v>29062134.429599997</v>
      </c>
      <c r="R322" s="3">
        <v>0</v>
      </c>
      <c r="S322" s="3">
        <v>22493494.289999999</v>
      </c>
      <c r="T322" s="3">
        <v>0</v>
      </c>
      <c r="U322" s="3" t="s">
        <v>0</v>
      </c>
      <c r="V322" s="3">
        <v>0</v>
      </c>
      <c r="W322" s="3">
        <v>5662620.8099999996</v>
      </c>
      <c r="X322" s="3" t="s">
        <v>0</v>
      </c>
      <c r="Y322" s="3">
        <v>906019.32959999994</v>
      </c>
      <c r="Z322" s="3">
        <v>0</v>
      </c>
      <c r="AA322" s="2" t="s">
        <v>0</v>
      </c>
      <c r="AB322" s="1">
        <v>0</v>
      </c>
      <c r="AC322" s="1"/>
      <c r="AD322" s="2" t="s">
        <v>0</v>
      </c>
      <c r="AE322" s="1">
        <v>0</v>
      </c>
    </row>
    <row r="323" spans="1:31" hidden="1" x14ac:dyDescent="0.25">
      <c r="A323" s="2" t="s">
        <v>371</v>
      </c>
      <c r="B323" s="51">
        <v>43938</v>
      </c>
      <c r="C323" s="2" t="s">
        <v>71</v>
      </c>
      <c r="D323" s="2" t="s">
        <v>78</v>
      </c>
      <c r="E323" s="2" t="s">
        <v>551</v>
      </c>
      <c r="F323" s="2" t="s">
        <v>850</v>
      </c>
      <c r="G323" s="2" t="s">
        <v>4</v>
      </c>
      <c r="H323" s="2" t="s">
        <v>849</v>
      </c>
      <c r="I323" s="1" t="s">
        <v>1</v>
      </c>
      <c r="J323" s="1" t="s">
        <v>1</v>
      </c>
      <c r="K323" s="1" t="s">
        <v>1</v>
      </c>
      <c r="L323" s="1" t="s">
        <v>1</v>
      </c>
      <c r="M323" s="1">
        <v>0</v>
      </c>
      <c r="N323" s="2" t="s">
        <v>1</v>
      </c>
      <c r="O323" s="2" t="s">
        <v>2</v>
      </c>
      <c r="P323" s="2" t="s">
        <v>1</v>
      </c>
      <c r="Q323" s="3">
        <f t="shared" ref="Q323:Q386" si="5">SUM(R323:AE323)</f>
        <v>25201669.475399997</v>
      </c>
      <c r="R323" s="3">
        <v>0</v>
      </c>
      <c r="S323" s="3">
        <v>22946697.694999997</v>
      </c>
      <c r="T323" s="3">
        <v>0</v>
      </c>
      <c r="U323" s="3" t="s">
        <v>0</v>
      </c>
      <c r="V323" s="3">
        <v>0</v>
      </c>
      <c r="W323" s="3">
        <v>1943941.19</v>
      </c>
      <c r="X323" s="3" t="s">
        <v>0</v>
      </c>
      <c r="Y323" s="3">
        <v>311030.59039999999</v>
      </c>
      <c r="Z323" s="3">
        <v>0</v>
      </c>
      <c r="AA323" s="2" t="s">
        <v>0</v>
      </c>
      <c r="AB323" s="1">
        <v>0</v>
      </c>
      <c r="AC323" s="1">
        <v>0</v>
      </c>
      <c r="AD323" s="2" t="s">
        <v>0</v>
      </c>
      <c r="AE323" s="1">
        <v>0</v>
      </c>
    </row>
    <row r="324" spans="1:31" hidden="1" x14ac:dyDescent="0.25">
      <c r="A324" s="2" t="s">
        <v>365</v>
      </c>
      <c r="B324" s="51">
        <v>43938</v>
      </c>
      <c r="C324" s="2" t="s">
        <v>53</v>
      </c>
      <c r="D324" s="2" t="s">
        <v>78</v>
      </c>
      <c r="E324" s="2" t="s">
        <v>6</v>
      </c>
      <c r="F324" s="2" t="s">
        <v>650</v>
      </c>
      <c r="G324" s="2" t="s">
        <v>4</v>
      </c>
      <c r="H324" s="2" t="s">
        <v>848</v>
      </c>
      <c r="I324" s="1" t="s">
        <v>1</v>
      </c>
      <c r="J324" s="1" t="s">
        <v>1</v>
      </c>
      <c r="K324" s="1" t="s">
        <v>1</v>
      </c>
      <c r="L324" s="1" t="s">
        <v>1</v>
      </c>
      <c r="M324" s="1">
        <v>0</v>
      </c>
      <c r="N324" s="2" t="s">
        <v>1</v>
      </c>
      <c r="O324" s="2" t="s">
        <v>2</v>
      </c>
      <c r="P324" s="2" t="s">
        <v>1</v>
      </c>
      <c r="Q324" s="3">
        <f t="shared" si="5"/>
        <v>30331771.717099998</v>
      </c>
      <c r="R324" s="3">
        <v>0</v>
      </c>
      <c r="S324" s="3">
        <v>25040401.487500001</v>
      </c>
      <c r="T324" s="3">
        <v>0</v>
      </c>
      <c r="U324" s="3" t="s">
        <v>0</v>
      </c>
      <c r="V324" s="3">
        <v>0</v>
      </c>
      <c r="W324" s="3">
        <v>4561526.0599999996</v>
      </c>
      <c r="X324" s="3" t="s">
        <v>13</v>
      </c>
      <c r="Y324" s="3">
        <v>729844.16959999991</v>
      </c>
      <c r="Z324" s="3">
        <v>0</v>
      </c>
      <c r="AA324" s="2" t="s">
        <v>0</v>
      </c>
      <c r="AB324" s="1">
        <v>0</v>
      </c>
      <c r="AC324" s="1">
        <v>0</v>
      </c>
      <c r="AD324" s="2" t="s">
        <v>0</v>
      </c>
      <c r="AE324" s="1">
        <v>0</v>
      </c>
    </row>
    <row r="325" spans="1:31" hidden="1" x14ac:dyDescent="0.25">
      <c r="A325" s="2" t="s">
        <v>363</v>
      </c>
      <c r="B325" s="51">
        <v>43938</v>
      </c>
      <c r="C325" s="2" t="s">
        <v>53</v>
      </c>
      <c r="D325" s="2" t="s">
        <v>78</v>
      </c>
      <c r="E325" s="2" t="s">
        <v>6</v>
      </c>
      <c r="F325" s="2" t="s">
        <v>650</v>
      </c>
      <c r="G325" s="2" t="s">
        <v>4</v>
      </c>
      <c r="H325" s="2" t="s">
        <v>847</v>
      </c>
      <c r="I325" s="1" t="s">
        <v>1</v>
      </c>
      <c r="J325" s="1" t="s">
        <v>1</v>
      </c>
      <c r="K325" s="1" t="s">
        <v>1</v>
      </c>
      <c r="L325" s="1" t="s">
        <v>1</v>
      </c>
      <c r="M325" s="1">
        <v>0</v>
      </c>
      <c r="N325" s="2" t="s">
        <v>1</v>
      </c>
      <c r="O325" s="2" t="s">
        <v>846</v>
      </c>
      <c r="P325" s="2" t="s">
        <v>845</v>
      </c>
      <c r="Q325" s="3">
        <f t="shared" si="5"/>
        <v>2330099.7200000002</v>
      </c>
      <c r="R325" s="3">
        <v>0</v>
      </c>
      <c r="S325" s="3">
        <v>1674003.7200000002</v>
      </c>
      <c r="T325" s="3">
        <v>565600</v>
      </c>
      <c r="U325" s="3" t="s">
        <v>13</v>
      </c>
      <c r="V325" s="3">
        <v>90496</v>
      </c>
      <c r="W325" s="3">
        <v>0</v>
      </c>
      <c r="X325" s="3" t="s">
        <v>0</v>
      </c>
      <c r="Y325" s="3">
        <v>0</v>
      </c>
      <c r="Z325" s="3">
        <v>0</v>
      </c>
      <c r="AA325" s="2" t="s">
        <v>0</v>
      </c>
      <c r="AB325" s="1">
        <v>0</v>
      </c>
      <c r="AC325" s="1">
        <v>0</v>
      </c>
      <c r="AD325" s="2" t="s">
        <v>0</v>
      </c>
      <c r="AE325" s="1">
        <v>0</v>
      </c>
    </row>
    <row r="326" spans="1:31" hidden="1" x14ac:dyDescent="0.25">
      <c r="A326" s="2" t="s">
        <v>361</v>
      </c>
      <c r="B326" s="51">
        <v>43938</v>
      </c>
      <c r="C326" s="2" t="s">
        <v>53</v>
      </c>
      <c r="D326" s="2" t="s">
        <v>78</v>
      </c>
      <c r="E326" s="2" t="s">
        <v>6</v>
      </c>
      <c r="F326" s="2" t="s">
        <v>650</v>
      </c>
      <c r="G326" s="2" t="s">
        <v>4</v>
      </c>
      <c r="H326" s="2" t="s">
        <v>844</v>
      </c>
      <c r="I326" s="1" t="s">
        <v>1</v>
      </c>
      <c r="J326" s="1" t="s">
        <v>1</v>
      </c>
      <c r="K326" s="1" t="s">
        <v>1</v>
      </c>
      <c r="L326" s="1" t="s">
        <v>1</v>
      </c>
      <c r="M326" s="1">
        <v>0</v>
      </c>
      <c r="N326" s="2" t="s">
        <v>1</v>
      </c>
      <c r="O326" s="2" t="s">
        <v>2</v>
      </c>
      <c r="P326" s="2" t="s">
        <v>1</v>
      </c>
      <c r="Q326" s="3">
        <f t="shared" si="5"/>
        <v>73304294.941399992</v>
      </c>
      <c r="R326" s="3">
        <v>0</v>
      </c>
      <c r="S326" s="3">
        <v>56777191.786199987</v>
      </c>
      <c r="T326" s="3">
        <v>0</v>
      </c>
      <c r="U326" s="3" t="s">
        <v>0</v>
      </c>
      <c r="V326" s="3">
        <v>0</v>
      </c>
      <c r="W326" s="3">
        <v>14247502.720000003</v>
      </c>
      <c r="X326" s="3" t="s">
        <v>13</v>
      </c>
      <c r="Y326" s="3">
        <v>2279600.4352000002</v>
      </c>
      <c r="Z326" s="3">
        <v>0</v>
      </c>
      <c r="AA326" s="2" t="s">
        <v>0</v>
      </c>
      <c r="AB326" s="1">
        <v>0</v>
      </c>
      <c r="AC326" s="1">
        <v>0</v>
      </c>
      <c r="AD326" s="2" t="s">
        <v>0</v>
      </c>
      <c r="AE326" s="1">
        <v>0</v>
      </c>
    </row>
    <row r="327" spans="1:31" hidden="1" x14ac:dyDescent="0.25">
      <c r="A327" s="2" t="s">
        <v>358</v>
      </c>
      <c r="B327" s="51">
        <v>43938</v>
      </c>
      <c r="C327" s="2" t="s">
        <v>53</v>
      </c>
      <c r="D327" s="2" t="s">
        <v>78</v>
      </c>
      <c r="E327" s="2" t="s">
        <v>6</v>
      </c>
      <c r="F327" s="2" t="s">
        <v>650</v>
      </c>
      <c r="G327" s="2" t="s">
        <v>24</v>
      </c>
      <c r="H327" s="2" t="s">
        <v>1</v>
      </c>
      <c r="I327" s="1" t="s">
        <v>843</v>
      </c>
      <c r="J327" s="1" t="s">
        <v>1</v>
      </c>
      <c r="K327" s="1" t="s">
        <v>842</v>
      </c>
      <c r="L327" s="1" t="s">
        <v>841</v>
      </c>
      <c r="M327" s="1">
        <v>12.76</v>
      </c>
      <c r="N327" s="2" t="s">
        <v>20</v>
      </c>
      <c r="O327" s="2" t="s">
        <v>840</v>
      </c>
      <c r="P327" s="2" t="s">
        <v>839</v>
      </c>
      <c r="Q327" s="3">
        <f t="shared" si="5"/>
        <v>-5655000</v>
      </c>
      <c r="R327" s="3">
        <v>0</v>
      </c>
      <c r="S327" s="3">
        <v>-5655000</v>
      </c>
      <c r="T327" s="3">
        <v>0</v>
      </c>
      <c r="U327" s="3" t="s">
        <v>0</v>
      </c>
      <c r="V327" s="3">
        <v>0</v>
      </c>
      <c r="W327" s="3">
        <v>0</v>
      </c>
      <c r="X327" s="3" t="s">
        <v>0</v>
      </c>
      <c r="Y327" s="3">
        <v>0</v>
      </c>
      <c r="Z327" s="3">
        <v>0</v>
      </c>
      <c r="AA327" s="2" t="s">
        <v>0</v>
      </c>
      <c r="AB327" s="1">
        <v>0</v>
      </c>
      <c r="AC327" s="1">
        <v>0</v>
      </c>
      <c r="AD327" s="2" t="s">
        <v>0</v>
      </c>
      <c r="AE327" s="1">
        <v>0</v>
      </c>
    </row>
    <row r="328" spans="1:31" hidden="1" x14ac:dyDescent="0.25">
      <c r="A328" s="2" t="s">
        <v>355</v>
      </c>
      <c r="B328" s="51">
        <v>43938</v>
      </c>
      <c r="C328" s="2" t="s">
        <v>53</v>
      </c>
      <c r="D328" s="2" t="s">
        <v>78</v>
      </c>
      <c r="E328" s="2" t="s">
        <v>6</v>
      </c>
      <c r="F328" s="2" t="s">
        <v>650</v>
      </c>
      <c r="G328" s="2" t="s">
        <v>24</v>
      </c>
      <c r="H328" s="2" t="s">
        <v>1</v>
      </c>
      <c r="I328" s="1" t="s">
        <v>838</v>
      </c>
      <c r="J328" s="1" t="s">
        <v>1</v>
      </c>
      <c r="K328" s="1" t="s">
        <v>837</v>
      </c>
      <c r="L328" s="1" t="s">
        <v>836</v>
      </c>
      <c r="M328" s="1">
        <v>1118.17</v>
      </c>
      <c r="N328" s="2" t="s">
        <v>20</v>
      </c>
      <c r="O328" s="2" t="s">
        <v>835</v>
      </c>
      <c r="P328" s="2" t="s">
        <v>834</v>
      </c>
      <c r="Q328" s="3">
        <f t="shared" si="5"/>
        <v>-175000</v>
      </c>
      <c r="R328" s="3">
        <v>0</v>
      </c>
      <c r="S328" s="3">
        <v>-175000</v>
      </c>
      <c r="T328" s="3">
        <v>0</v>
      </c>
      <c r="U328" s="3" t="s">
        <v>0</v>
      </c>
      <c r="V328" s="3">
        <v>0</v>
      </c>
      <c r="W328" s="3">
        <v>0</v>
      </c>
      <c r="X328" s="3" t="s">
        <v>0</v>
      </c>
      <c r="Y328" s="3">
        <v>0</v>
      </c>
      <c r="Z328" s="3">
        <v>0</v>
      </c>
      <c r="AA328" s="2" t="s">
        <v>0</v>
      </c>
      <c r="AB328" s="1">
        <v>0</v>
      </c>
      <c r="AC328" s="1">
        <v>0</v>
      </c>
      <c r="AD328" s="2" t="s">
        <v>0</v>
      </c>
      <c r="AE328" s="1">
        <v>0</v>
      </c>
    </row>
    <row r="329" spans="1:31" hidden="1" x14ac:dyDescent="0.25">
      <c r="A329" s="2" t="s">
        <v>353</v>
      </c>
      <c r="B329" s="51">
        <v>43938</v>
      </c>
      <c r="C329" s="2" t="s">
        <v>8</v>
      </c>
      <c r="D329" s="2" t="s">
        <v>67</v>
      </c>
      <c r="E329" s="2" t="s">
        <v>542</v>
      </c>
      <c r="F329" s="2" t="s">
        <v>833</v>
      </c>
      <c r="G329" s="2" t="s">
        <v>4</v>
      </c>
      <c r="H329" s="2" t="s">
        <v>832</v>
      </c>
      <c r="I329" s="1" t="s">
        <v>1</v>
      </c>
      <c r="J329" s="1" t="s">
        <v>1</v>
      </c>
      <c r="K329" s="1" t="s">
        <v>1</v>
      </c>
      <c r="L329" s="1" t="s">
        <v>1</v>
      </c>
      <c r="M329" s="1">
        <v>0</v>
      </c>
      <c r="N329" s="2" t="s">
        <v>1</v>
      </c>
      <c r="O329" s="2" t="s">
        <v>2</v>
      </c>
      <c r="P329" s="2"/>
      <c r="Q329" s="3">
        <f t="shared" si="5"/>
        <v>42258230.362800002</v>
      </c>
      <c r="R329" s="3">
        <v>0</v>
      </c>
      <c r="S329" s="3">
        <v>29615538.170000002</v>
      </c>
      <c r="T329" s="3">
        <v>0</v>
      </c>
      <c r="U329" s="3" t="s">
        <v>0</v>
      </c>
      <c r="V329" s="3">
        <v>0</v>
      </c>
      <c r="W329" s="3">
        <v>10898872.58</v>
      </c>
      <c r="X329" s="3" t="s">
        <v>0</v>
      </c>
      <c r="Y329" s="3">
        <v>1743819.6128</v>
      </c>
      <c r="Z329" s="3">
        <v>0</v>
      </c>
      <c r="AA329" s="2" t="s">
        <v>0</v>
      </c>
      <c r="AB329" s="1">
        <v>0</v>
      </c>
      <c r="AC329" s="1"/>
      <c r="AD329" s="2" t="s">
        <v>0</v>
      </c>
      <c r="AE329" s="1">
        <v>0</v>
      </c>
    </row>
    <row r="330" spans="1:31" hidden="1" x14ac:dyDescent="0.25">
      <c r="A330" s="2" t="s">
        <v>351</v>
      </c>
      <c r="B330" s="51">
        <v>43938</v>
      </c>
      <c r="C330" s="2" t="s">
        <v>8</v>
      </c>
      <c r="D330" s="2" t="s">
        <v>67</v>
      </c>
      <c r="E330" s="2" t="s">
        <v>538</v>
      </c>
      <c r="F330" s="2" t="s">
        <v>827</v>
      </c>
      <c r="G330" s="2" t="s">
        <v>4</v>
      </c>
      <c r="H330" s="2" t="s">
        <v>831</v>
      </c>
      <c r="I330" s="1" t="s">
        <v>1</v>
      </c>
      <c r="J330" s="1" t="s">
        <v>1</v>
      </c>
      <c r="K330" s="1" t="s">
        <v>1</v>
      </c>
      <c r="L330" s="1" t="s">
        <v>1</v>
      </c>
      <c r="M330" s="1">
        <v>0</v>
      </c>
      <c r="N330" s="2" t="s">
        <v>1</v>
      </c>
      <c r="O330" s="2" t="s">
        <v>830</v>
      </c>
      <c r="P330" s="2" t="s">
        <v>829</v>
      </c>
      <c r="Q330" s="3">
        <f t="shared" si="5"/>
        <v>229680</v>
      </c>
      <c r="R330" s="3">
        <v>0</v>
      </c>
      <c r="S330" s="3">
        <v>229680</v>
      </c>
      <c r="T330" s="3">
        <v>0</v>
      </c>
      <c r="U330" s="3" t="s">
        <v>0</v>
      </c>
      <c r="V330" s="3">
        <v>0</v>
      </c>
      <c r="W330" s="3">
        <v>0</v>
      </c>
      <c r="X330" s="3" t="s">
        <v>0</v>
      </c>
      <c r="Y330" s="3">
        <v>0</v>
      </c>
      <c r="Z330" s="3">
        <v>0</v>
      </c>
      <c r="AA330" s="2" t="s">
        <v>0</v>
      </c>
      <c r="AB330" s="1">
        <v>0</v>
      </c>
      <c r="AC330" s="1">
        <v>0</v>
      </c>
      <c r="AD330" s="2" t="s">
        <v>0</v>
      </c>
      <c r="AE330" s="1">
        <v>0</v>
      </c>
    </row>
    <row r="331" spans="1:31" hidden="1" x14ac:dyDescent="0.25">
      <c r="A331" s="2" t="s">
        <v>348</v>
      </c>
      <c r="B331" s="51">
        <v>43938</v>
      </c>
      <c r="C331" s="2" t="s">
        <v>8</v>
      </c>
      <c r="D331" s="2" t="s">
        <v>67</v>
      </c>
      <c r="E331" s="2" t="s">
        <v>538</v>
      </c>
      <c r="F331" s="2" t="s">
        <v>827</v>
      </c>
      <c r="G331" s="2" t="s">
        <v>4</v>
      </c>
      <c r="H331" s="2" t="s">
        <v>828</v>
      </c>
      <c r="I331" s="1" t="s">
        <v>1</v>
      </c>
      <c r="J331" s="1" t="s">
        <v>1</v>
      </c>
      <c r="K331" s="1" t="s">
        <v>1</v>
      </c>
      <c r="L331" s="1" t="s">
        <v>1</v>
      </c>
      <c r="M331" s="1">
        <v>0</v>
      </c>
      <c r="N331" s="2" t="s">
        <v>1</v>
      </c>
      <c r="O331" s="2" t="s">
        <v>2</v>
      </c>
      <c r="P331" s="2" t="s">
        <v>1</v>
      </c>
      <c r="Q331" s="3">
        <f t="shared" si="5"/>
        <v>6340524.2135999994</v>
      </c>
      <c r="R331" s="3">
        <v>0</v>
      </c>
      <c r="S331" s="3">
        <v>4838830.8899999997</v>
      </c>
      <c r="T331" s="3">
        <v>0</v>
      </c>
      <c r="U331" s="3" t="s">
        <v>0</v>
      </c>
      <c r="V331" s="3">
        <v>0</v>
      </c>
      <c r="W331" s="3">
        <v>1294563.21</v>
      </c>
      <c r="X331" s="3" t="s">
        <v>13</v>
      </c>
      <c r="Y331" s="3">
        <v>207130.11359999998</v>
      </c>
      <c r="Z331" s="3">
        <v>0</v>
      </c>
      <c r="AA331" s="2" t="s">
        <v>0</v>
      </c>
      <c r="AB331" s="1">
        <v>0</v>
      </c>
      <c r="AC331" s="1">
        <v>0</v>
      </c>
      <c r="AD331" s="2" t="s">
        <v>0</v>
      </c>
      <c r="AE331" s="1">
        <v>0</v>
      </c>
    </row>
    <row r="332" spans="1:31" hidden="1" x14ac:dyDescent="0.25">
      <c r="A332" s="2" t="s">
        <v>345</v>
      </c>
      <c r="B332" s="51">
        <v>43938</v>
      </c>
      <c r="C332" s="2" t="s">
        <v>8</v>
      </c>
      <c r="D332" s="2" t="s">
        <v>67</v>
      </c>
      <c r="E332" s="2" t="s">
        <v>538</v>
      </c>
      <c r="F332" s="2" t="s">
        <v>827</v>
      </c>
      <c r="G332" s="2" t="s">
        <v>4</v>
      </c>
      <c r="H332" s="2" t="s">
        <v>826</v>
      </c>
      <c r="I332" s="1" t="s">
        <v>1</v>
      </c>
      <c r="J332" s="1" t="s">
        <v>1</v>
      </c>
      <c r="K332" s="1" t="s">
        <v>1</v>
      </c>
      <c r="L332" s="1" t="s">
        <v>1</v>
      </c>
      <c r="M332" s="1">
        <v>0</v>
      </c>
      <c r="N332" s="2" t="s">
        <v>1</v>
      </c>
      <c r="O332" s="2" t="s">
        <v>2</v>
      </c>
      <c r="P332" s="2" t="s">
        <v>1</v>
      </c>
      <c r="Q332" s="3">
        <f t="shared" si="5"/>
        <v>3832948</v>
      </c>
      <c r="R332" s="3">
        <v>0</v>
      </c>
      <c r="S332" s="3">
        <v>3716020</v>
      </c>
      <c r="T332" s="3">
        <v>0</v>
      </c>
      <c r="U332" s="3" t="s">
        <v>0</v>
      </c>
      <c r="V332" s="3">
        <v>0</v>
      </c>
      <c r="W332" s="3">
        <v>100800</v>
      </c>
      <c r="X332" s="3" t="s">
        <v>0</v>
      </c>
      <c r="Y332" s="3">
        <v>16128</v>
      </c>
      <c r="Z332" s="3">
        <v>0</v>
      </c>
      <c r="AA332" s="2" t="s">
        <v>0</v>
      </c>
      <c r="AB332" s="1">
        <v>0</v>
      </c>
      <c r="AC332" s="1">
        <v>0</v>
      </c>
      <c r="AD332" s="2" t="s">
        <v>0</v>
      </c>
      <c r="AE332" s="1">
        <v>0</v>
      </c>
    </row>
    <row r="333" spans="1:31" hidden="1" x14ac:dyDescent="0.25">
      <c r="A333" s="2" t="s">
        <v>343</v>
      </c>
      <c r="B333" s="51">
        <v>43938</v>
      </c>
      <c r="C333" s="2" t="s">
        <v>53</v>
      </c>
      <c r="D333" s="2" t="s">
        <v>67</v>
      </c>
      <c r="E333" s="2" t="s">
        <v>66</v>
      </c>
      <c r="F333" s="2" t="s">
        <v>785</v>
      </c>
      <c r="G333" s="2" t="s">
        <v>4</v>
      </c>
      <c r="H333" s="2" t="s">
        <v>825</v>
      </c>
      <c r="I333" s="1" t="s">
        <v>1</v>
      </c>
      <c r="J333" s="1" t="s">
        <v>1</v>
      </c>
      <c r="K333" s="1" t="s">
        <v>1</v>
      </c>
      <c r="L333" s="1" t="s">
        <v>1</v>
      </c>
      <c r="M333" s="1">
        <v>0</v>
      </c>
      <c r="N333" s="2" t="s">
        <v>1</v>
      </c>
      <c r="O333" s="2" t="s">
        <v>2</v>
      </c>
      <c r="P333" s="2" t="s">
        <v>1</v>
      </c>
      <c r="Q333" s="3">
        <f t="shared" si="5"/>
        <v>50277536.209600009</v>
      </c>
      <c r="R333" s="3">
        <v>0</v>
      </c>
      <c r="S333" s="3">
        <v>32670847.827200014</v>
      </c>
      <c r="T333" s="3">
        <v>0</v>
      </c>
      <c r="U333" s="3" t="s">
        <v>0</v>
      </c>
      <c r="V333" s="3">
        <v>0</v>
      </c>
      <c r="W333" s="3">
        <v>15178179.639999997</v>
      </c>
      <c r="X333" s="3" t="s">
        <v>0</v>
      </c>
      <c r="Y333" s="3">
        <v>2428508.7423999999</v>
      </c>
      <c r="Z333" s="3">
        <v>0</v>
      </c>
      <c r="AA333" s="2" t="s">
        <v>0</v>
      </c>
      <c r="AB333" s="1">
        <v>0</v>
      </c>
      <c r="AC333" s="1">
        <v>0</v>
      </c>
      <c r="AD333" s="2" t="s">
        <v>0</v>
      </c>
      <c r="AE333" s="1">
        <v>0</v>
      </c>
    </row>
    <row r="334" spans="1:31" hidden="1" x14ac:dyDescent="0.25">
      <c r="A334" s="2" t="s">
        <v>340</v>
      </c>
      <c r="B334" s="51">
        <v>43938</v>
      </c>
      <c r="C334" s="2" t="s">
        <v>53</v>
      </c>
      <c r="D334" s="2" t="s">
        <v>67</v>
      </c>
      <c r="E334" s="2" t="s">
        <v>66</v>
      </c>
      <c r="F334" s="2" t="s">
        <v>785</v>
      </c>
      <c r="G334" s="2" t="s">
        <v>4</v>
      </c>
      <c r="H334" s="2" t="s">
        <v>824</v>
      </c>
      <c r="I334" s="1" t="s">
        <v>1</v>
      </c>
      <c r="J334" s="1" t="s">
        <v>1</v>
      </c>
      <c r="K334" s="1" t="s">
        <v>1</v>
      </c>
      <c r="L334" s="1" t="s">
        <v>1</v>
      </c>
      <c r="M334" s="1">
        <v>0</v>
      </c>
      <c r="N334" s="2" t="s">
        <v>1</v>
      </c>
      <c r="O334" s="2" t="s">
        <v>823</v>
      </c>
      <c r="P334" s="2" t="s">
        <v>822</v>
      </c>
      <c r="Q334" s="3">
        <f t="shared" si="5"/>
        <v>2606693.7308</v>
      </c>
      <c r="R334" s="3">
        <v>0</v>
      </c>
      <c r="S334" s="3">
        <v>1440429</v>
      </c>
      <c r="T334" s="3">
        <v>1005400.63</v>
      </c>
      <c r="U334" s="3" t="s">
        <v>13</v>
      </c>
      <c r="V334" s="3">
        <v>160864.10079999999</v>
      </c>
      <c r="W334" s="3">
        <v>0</v>
      </c>
      <c r="X334" s="3" t="s">
        <v>0</v>
      </c>
      <c r="Y334" s="3">
        <v>0</v>
      </c>
      <c r="Z334" s="3">
        <v>0</v>
      </c>
      <c r="AA334" s="2" t="s">
        <v>0</v>
      </c>
      <c r="AB334" s="1">
        <v>0</v>
      </c>
      <c r="AC334" s="1">
        <v>0</v>
      </c>
      <c r="AD334" s="2" t="s">
        <v>0</v>
      </c>
      <c r="AE334" s="1">
        <v>0</v>
      </c>
    </row>
    <row r="335" spans="1:31" hidden="1" x14ac:dyDescent="0.25">
      <c r="A335" s="2" t="s">
        <v>337</v>
      </c>
      <c r="B335" s="51">
        <v>43938</v>
      </c>
      <c r="C335" s="2" t="s">
        <v>53</v>
      </c>
      <c r="D335" s="2" t="s">
        <v>67</v>
      </c>
      <c r="E335" s="2" t="s">
        <v>66</v>
      </c>
      <c r="F335" s="2" t="s">
        <v>785</v>
      </c>
      <c r="G335" s="2" t="s">
        <v>4</v>
      </c>
      <c r="H335" s="2" t="s">
        <v>821</v>
      </c>
      <c r="I335" s="1" t="s">
        <v>1</v>
      </c>
      <c r="J335" s="1" t="s">
        <v>1</v>
      </c>
      <c r="K335" s="1" t="s">
        <v>1</v>
      </c>
      <c r="L335" s="1" t="s">
        <v>1</v>
      </c>
      <c r="M335" s="1">
        <v>0</v>
      </c>
      <c r="N335" s="2" t="s">
        <v>1</v>
      </c>
      <c r="O335" s="2" t="s">
        <v>2</v>
      </c>
      <c r="P335" s="2" t="s">
        <v>1</v>
      </c>
      <c r="Q335" s="3">
        <f t="shared" si="5"/>
        <v>7314278.5850000009</v>
      </c>
      <c r="R335" s="3">
        <v>0</v>
      </c>
      <c r="S335" s="3">
        <v>3720062.665000001</v>
      </c>
      <c r="T335" s="3">
        <v>0</v>
      </c>
      <c r="U335" s="3" t="s">
        <v>0</v>
      </c>
      <c r="V335" s="3">
        <v>0</v>
      </c>
      <c r="W335" s="3">
        <v>3098462</v>
      </c>
      <c r="X335" s="3" t="s">
        <v>0</v>
      </c>
      <c r="Y335" s="3">
        <v>495753.92000000004</v>
      </c>
      <c r="Z335" s="3">
        <v>0</v>
      </c>
      <c r="AA335" s="2" t="s">
        <v>0</v>
      </c>
      <c r="AB335" s="1">
        <v>0</v>
      </c>
      <c r="AC335" s="1">
        <v>0</v>
      </c>
      <c r="AD335" s="2" t="s">
        <v>0</v>
      </c>
      <c r="AE335" s="1">
        <v>0</v>
      </c>
    </row>
    <row r="336" spans="1:31" hidden="1" x14ac:dyDescent="0.25">
      <c r="A336" s="2" t="s">
        <v>335</v>
      </c>
      <c r="B336" s="51">
        <v>43938</v>
      </c>
      <c r="C336" s="2" t="s">
        <v>8</v>
      </c>
      <c r="D336" s="2" t="s">
        <v>52</v>
      </c>
      <c r="E336" s="2" t="s">
        <v>530</v>
      </c>
      <c r="F336" s="2" t="s">
        <v>820</v>
      </c>
      <c r="G336" s="2" t="s">
        <v>4</v>
      </c>
      <c r="H336" s="2" t="s">
        <v>819</v>
      </c>
      <c r="I336" s="1" t="s">
        <v>1</v>
      </c>
      <c r="J336" s="1" t="s">
        <v>1</v>
      </c>
      <c r="K336" s="1" t="s">
        <v>1</v>
      </c>
      <c r="L336" s="1" t="s">
        <v>1</v>
      </c>
      <c r="M336" s="1">
        <v>0</v>
      </c>
      <c r="N336" s="2" t="s">
        <v>1</v>
      </c>
      <c r="O336" s="2" t="s">
        <v>2</v>
      </c>
      <c r="P336" s="2"/>
      <c r="Q336" s="3">
        <f t="shared" si="5"/>
        <v>80876792.981199995</v>
      </c>
      <c r="R336" s="3">
        <v>0</v>
      </c>
      <c r="S336" s="3">
        <v>59978917.009999998</v>
      </c>
      <c r="T336" s="3">
        <v>0</v>
      </c>
      <c r="U336" s="3" t="s">
        <v>0</v>
      </c>
      <c r="V336" s="3">
        <v>0</v>
      </c>
      <c r="W336" s="3">
        <v>18015410.32</v>
      </c>
      <c r="X336" s="3" t="s">
        <v>0</v>
      </c>
      <c r="Y336" s="3">
        <v>2882465.6512000002</v>
      </c>
      <c r="Z336" s="3">
        <v>0</v>
      </c>
      <c r="AA336" s="2" t="s">
        <v>0</v>
      </c>
      <c r="AB336" s="1">
        <v>0</v>
      </c>
      <c r="AC336" s="1"/>
      <c r="AD336" s="2" t="s">
        <v>0</v>
      </c>
      <c r="AE336" s="1">
        <v>0</v>
      </c>
    </row>
    <row r="337" spans="1:31" hidden="1" x14ac:dyDescent="0.25">
      <c r="A337" s="2" t="s">
        <v>329</v>
      </c>
      <c r="B337" s="51">
        <v>43938</v>
      </c>
      <c r="C337" s="2" t="s">
        <v>8</v>
      </c>
      <c r="D337" s="2" t="s">
        <v>48</v>
      </c>
      <c r="E337" s="2" t="s">
        <v>520</v>
      </c>
      <c r="F337" s="2" t="s">
        <v>818</v>
      </c>
      <c r="G337" s="2" t="s">
        <v>4</v>
      </c>
      <c r="H337" s="2" t="s">
        <v>817</v>
      </c>
      <c r="I337" s="1" t="s">
        <v>1</v>
      </c>
      <c r="J337" s="1" t="s">
        <v>1</v>
      </c>
      <c r="K337" s="1" t="s">
        <v>1</v>
      </c>
      <c r="L337" s="1" t="s">
        <v>1</v>
      </c>
      <c r="M337" s="1">
        <v>0</v>
      </c>
      <c r="N337" s="2" t="s">
        <v>1</v>
      </c>
      <c r="O337" s="2" t="s">
        <v>2</v>
      </c>
      <c r="P337" s="2"/>
      <c r="Q337" s="3">
        <f t="shared" si="5"/>
        <v>54952167.432000004</v>
      </c>
      <c r="R337" s="3">
        <v>0</v>
      </c>
      <c r="S337" s="3">
        <v>39421261.280000001</v>
      </c>
      <c r="T337" s="3">
        <v>0</v>
      </c>
      <c r="U337" s="3" t="s">
        <v>0</v>
      </c>
      <c r="V337" s="3">
        <v>0</v>
      </c>
      <c r="W337" s="3">
        <v>13388712.199999999</v>
      </c>
      <c r="X337" s="3" t="s">
        <v>0</v>
      </c>
      <c r="Y337" s="3">
        <v>2142193.952</v>
      </c>
      <c r="Z337" s="3">
        <v>0</v>
      </c>
      <c r="AA337" s="2" t="s">
        <v>0</v>
      </c>
      <c r="AB337" s="1">
        <v>0</v>
      </c>
      <c r="AC337" s="1"/>
      <c r="AD337" s="2" t="s">
        <v>0</v>
      </c>
      <c r="AE337" s="1">
        <v>0</v>
      </c>
    </row>
    <row r="338" spans="1:31" hidden="1" x14ac:dyDescent="0.25">
      <c r="A338" s="2" t="s">
        <v>326</v>
      </c>
      <c r="B338" s="51">
        <v>43938</v>
      </c>
      <c r="C338" s="2" t="s">
        <v>8</v>
      </c>
      <c r="D338" s="2" t="s">
        <v>44</v>
      </c>
      <c r="E338" s="2" t="s">
        <v>516</v>
      </c>
      <c r="F338" s="2" t="s">
        <v>816</v>
      </c>
      <c r="G338" s="2" t="s">
        <v>4</v>
      </c>
      <c r="H338" s="2" t="s">
        <v>815</v>
      </c>
      <c r="I338" s="1"/>
      <c r="J338" s="1" t="s">
        <v>1</v>
      </c>
      <c r="K338" s="1" t="s">
        <v>1</v>
      </c>
      <c r="L338" s="1" t="s">
        <v>1</v>
      </c>
      <c r="M338" s="1">
        <v>0</v>
      </c>
      <c r="N338" s="2" t="s">
        <v>1</v>
      </c>
      <c r="O338" s="2" t="s">
        <v>803</v>
      </c>
      <c r="P338" s="2"/>
      <c r="Q338" s="3">
        <f t="shared" si="5"/>
        <v>86340424.049600005</v>
      </c>
      <c r="R338" s="3">
        <v>0</v>
      </c>
      <c r="S338" s="3">
        <v>62305019.530000001</v>
      </c>
      <c r="T338" s="3">
        <v>0</v>
      </c>
      <c r="U338" s="3" t="s">
        <v>0</v>
      </c>
      <c r="V338" s="3">
        <v>0</v>
      </c>
      <c r="W338" s="3">
        <v>20720176.309999999</v>
      </c>
      <c r="X338" s="3" t="s">
        <v>0</v>
      </c>
      <c r="Y338" s="3">
        <v>3315228.2095999997</v>
      </c>
      <c r="Z338" s="3">
        <v>0</v>
      </c>
      <c r="AA338" s="2" t="s">
        <v>0</v>
      </c>
      <c r="AB338" s="1">
        <v>0</v>
      </c>
      <c r="AC338" s="1"/>
      <c r="AD338" s="2" t="s">
        <v>0</v>
      </c>
      <c r="AE338" s="1">
        <v>0</v>
      </c>
    </row>
    <row r="339" spans="1:31" hidden="1" x14ac:dyDescent="0.25">
      <c r="A339" s="2" t="s">
        <v>323</v>
      </c>
      <c r="B339" s="51">
        <v>43938</v>
      </c>
      <c r="C339" s="2" t="s">
        <v>8</v>
      </c>
      <c r="D339" s="2" t="s">
        <v>40</v>
      </c>
      <c r="E339" s="2" t="s">
        <v>500</v>
      </c>
      <c r="F339" s="2" t="s">
        <v>496</v>
      </c>
      <c r="G339" s="2" t="s">
        <v>4</v>
      </c>
      <c r="H339" s="3" t="s">
        <v>814</v>
      </c>
      <c r="I339" s="1" t="s">
        <v>1</v>
      </c>
      <c r="J339" s="1" t="s">
        <v>1</v>
      </c>
      <c r="K339" s="1" t="s">
        <v>1</v>
      </c>
      <c r="L339" s="1" t="s">
        <v>1</v>
      </c>
      <c r="M339" s="1">
        <v>0</v>
      </c>
      <c r="N339" s="2" t="s">
        <v>1</v>
      </c>
      <c r="O339" s="2" t="s">
        <v>2</v>
      </c>
      <c r="P339" s="2"/>
      <c r="Q339" s="3">
        <f t="shared" si="5"/>
        <v>79917631.135999992</v>
      </c>
      <c r="R339" s="3">
        <v>0</v>
      </c>
      <c r="S339" s="3">
        <v>53341472.479999997</v>
      </c>
      <c r="T339" s="3">
        <v>0</v>
      </c>
      <c r="U339" s="3" t="s">
        <v>0</v>
      </c>
      <c r="V339" s="3">
        <v>0</v>
      </c>
      <c r="W339" s="3">
        <v>22910481.600000001</v>
      </c>
      <c r="X339" s="3" t="s">
        <v>0</v>
      </c>
      <c r="Y339" s="3">
        <v>3665677.0560000003</v>
      </c>
      <c r="Z339" s="3">
        <v>0</v>
      </c>
      <c r="AA339" s="2" t="s">
        <v>0</v>
      </c>
      <c r="AB339" s="1">
        <v>0</v>
      </c>
      <c r="AC339" s="1"/>
      <c r="AD339" s="2" t="s">
        <v>0</v>
      </c>
      <c r="AE339" s="1">
        <v>0</v>
      </c>
    </row>
    <row r="340" spans="1:31" hidden="1" x14ac:dyDescent="0.25">
      <c r="A340" s="2" t="s">
        <v>321</v>
      </c>
      <c r="B340" s="51">
        <v>43938</v>
      </c>
      <c r="C340" s="2" t="s">
        <v>8</v>
      </c>
      <c r="D340" s="2" t="s">
        <v>36</v>
      </c>
      <c r="E340" s="2" t="s">
        <v>497</v>
      </c>
      <c r="F340" s="2" t="s">
        <v>47</v>
      </c>
      <c r="G340" s="2" t="s">
        <v>4</v>
      </c>
      <c r="H340" s="2" t="s">
        <v>813</v>
      </c>
      <c r="I340" s="1" t="s">
        <v>1</v>
      </c>
      <c r="J340" s="1" t="s">
        <v>1</v>
      </c>
      <c r="K340" s="1" t="s">
        <v>1</v>
      </c>
      <c r="L340" s="1" t="s">
        <v>1</v>
      </c>
      <c r="M340" s="1">
        <v>0</v>
      </c>
      <c r="N340" s="2" t="s">
        <v>1</v>
      </c>
      <c r="O340" s="2" t="s">
        <v>2</v>
      </c>
      <c r="P340" s="2"/>
      <c r="Q340" s="3">
        <f t="shared" si="5"/>
        <v>68266944.479600012</v>
      </c>
      <c r="R340" s="3">
        <v>0</v>
      </c>
      <c r="S340" s="3">
        <v>52691895.560000002</v>
      </c>
      <c r="T340" s="3">
        <v>0</v>
      </c>
      <c r="U340" s="3" t="s">
        <v>0</v>
      </c>
      <c r="V340" s="3">
        <v>0</v>
      </c>
      <c r="W340" s="3">
        <v>13426766.310000001</v>
      </c>
      <c r="X340" s="3" t="s">
        <v>0</v>
      </c>
      <c r="Y340" s="3">
        <v>2148282.6096000001</v>
      </c>
      <c r="Z340" s="3">
        <v>0</v>
      </c>
      <c r="AA340" s="2" t="s">
        <v>0</v>
      </c>
      <c r="AB340" s="1">
        <v>0</v>
      </c>
      <c r="AC340" s="1"/>
      <c r="AD340" s="2" t="s">
        <v>0</v>
      </c>
      <c r="AE340" s="1">
        <v>0</v>
      </c>
    </row>
    <row r="341" spans="1:31" hidden="1" x14ac:dyDescent="0.25">
      <c r="A341" s="2" t="s">
        <v>318</v>
      </c>
      <c r="B341" s="51">
        <v>43938</v>
      </c>
      <c r="C341" s="2" t="s">
        <v>8</v>
      </c>
      <c r="D341" s="2" t="s">
        <v>32</v>
      </c>
      <c r="E341" s="2" t="s">
        <v>493</v>
      </c>
      <c r="F341" s="2" t="s">
        <v>812</v>
      </c>
      <c r="G341" s="2" t="s">
        <v>4</v>
      </c>
      <c r="H341" s="2" t="s">
        <v>811</v>
      </c>
      <c r="I341" s="1" t="s">
        <v>1</v>
      </c>
      <c r="J341" s="1" t="s">
        <v>1</v>
      </c>
      <c r="K341" s="1" t="s">
        <v>1</v>
      </c>
      <c r="L341" s="1" t="s">
        <v>1</v>
      </c>
      <c r="M341" s="1">
        <v>0</v>
      </c>
      <c r="N341" s="2" t="s">
        <v>1</v>
      </c>
      <c r="O341" s="2" t="s">
        <v>2</v>
      </c>
      <c r="P341" s="2"/>
      <c r="Q341" s="3">
        <f t="shared" si="5"/>
        <v>51542268.420000002</v>
      </c>
      <c r="R341" s="3">
        <v>0</v>
      </c>
      <c r="S341" s="3">
        <v>28249222.579999998</v>
      </c>
      <c r="T341" s="3">
        <v>0</v>
      </c>
      <c r="U341" s="3" t="s">
        <v>0</v>
      </c>
      <c r="V341" s="3">
        <v>0</v>
      </c>
      <c r="W341" s="3">
        <v>20080211.93</v>
      </c>
      <c r="X341" s="3" t="s">
        <v>0</v>
      </c>
      <c r="Y341" s="3">
        <v>3212833.91</v>
      </c>
      <c r="Z341" s="3">
        <v>0</v>
      </c>
      <c r="AA341" s="2" t="s">
        <v>0</v>
      </c>
      <c r="AB341" s="1">
        <v>0</v>
      </c>
      <c r="AC341" s="1"/>
      <c r="AD341" s="2" t="s">
        <v>0</v>
      </c>
      <c r="AE341" s="1">
        <v>0</v>
      </c>
    </row>
    <row r="342" spans="1:31" hidden="1" x14ac:dyDescent="0.25">
      <c r="A342" s="2" t="s">
        <v>316</v>
      </c>
      <c r="B342" s="51">
        <v>43938</v>
      </c>
      <c r="C342" s="2" t="s">
        <v>8</v>
      </c>
      <c r="D342" s="2" t="s">
        <v>26</v>
      </c>
      <c r="E342" s="2" t="s">
        <v>489</v>
      </c>
      <c r="F342" s="2" t="s">
        <v>807</v>
      </c>
      <c r="G342" s="2" t="s">
        <v>4</v>
      </c>
      <c r="H342" s="2" t="s">
        <v>810</v>
      </c>
      <c r="I342" s="1" t="s">
        <v>1</v>
      </c>
      <c r="J342" s="1" t="s">
        <v>1</v>
      </c>
      <c r="K342" s="1" t="s">
        <v>1</v>
      </c>
      <c r="L342" s="1" t="s">
        <v>1</v>
      </c>
      <c r="M342" s="1">
        <v>0</v>
      </c>
      <c r="N342" s="2" t="s">
        <v>1</v>
      </c>
      <c r="O342" s="2" t="s">
        <v>803</v>
      </c>
      <c r="P342" s="2" t="s">
        <v>809</v>
      </c>
      <c r="Q342" s="3">
        <f t="shared" si="5"/>
        <v>1378080</v>
      </c>
      <c r="R342" s="3">
        <v>0</v>
      </c>
      <c r="S342" s="3">
        <v>1378080</v>
      </c>
      <c r="T342" s="3">
        <v>0</v>
      </c>
      <c r="U342" s="3" t="s">
        <v>0</v>
      </c>
      <c r="V342" s="3">
        <v>0</v>
      </c>
      <c r="W342" s="3">
        <v>0</v>
      </c>
      <c r="X342" s="3" t="s">
        <v>0</v>
      </c>
      <c r="Y342" s="3">
        <v>0</v>
      </c>
      <c r="Z342" s="3">
        <v>0</v>
      </c>
      <c r="AA342" s="2" t="s">
        <v>0</v>
      </c>
      <c r="AB342" s="1">
        <v>0</v>
      </c>
      <c r="AC342" s="1">
        <v>0</v>
      </c>
      <c r="AD342" s="2" t="s">
        <v>0</v>
      </c>
      <c r="AE342" s="1">
        <v>0</v>
      </c>
    </row>
    <row r="343" spans="1:31" hidden="1" x14ac:dyDescent="0.25">
      <c r="A343" s="2" t="s">
        <v>312</v>
      </c>
      <c r="B343" s="51">
        <v>43938</v>
      </c>
      <c r="C343" s="2" t="s">
        <v>8</v>
      </c>
      <c r="D343" s="2" t="s">
        <v>26</v>
      </c>
      <c r="E343" s="2" t="s">
        <v>489</v>
      </c>
      <c r="F343" s="2" t="s">
        <v>807</v>
      </c>
      <c r="G343" s="2" t="s">
        <v>4</v>
      </c>
      <c r="H343" s="2" t="s">
        <v>808</v>
      </c>
      <c r="I343" s="1" t="s">
        <v>1</v>
      </c>
      <c r="J343" s="1" t="s">
        <v>1</v>
      </c>
      <c r="K343" s="1" t="s">
        <v>1</v>
      </c>
      <c r="L343" s="1" t="s">
        <v>1</v>
      </c>
      <c r="M343" s="1">
        <v>0</v>
      </c>
      <c r="N343" s="2" t="s">
        <v>1</v>
      </c>
      <c r="O343" s="2" t="s">
        <v>2</v>
      </c>
      <c r="P343" s="2" t="s">
        <v>1</v>
      </c>
      <c r="Q343" s="3">
        <f t="shared" si="5"/>
        <v>12153224.997000001</v>
      </c>
      <c r="R343" s="3">
        <v>0</v>
      </c>
      <c r="S343" s="3">
        <v>10758224.715000002</v>
      </c>
      <c r="T343" s="3">
        <v>0</v>
      </c>
      <c r="U343" s="3" t="s">
        <v>0</v>
      </c>
      <c r="V343" s="3">
        <v>0</v>
      </c>
      <c r="W343" s="3">
        <v>1202586.45</v>
      </c>
      <c r="X343" s="3" t="s">
        <v>0</v>
      </c>
      <c r="Y343" s="3">
        <v>192413.83200000002</v>
      </c>
      <c r="Z343" s="3">
        <v>0</v>
      </c>
      <c r="AA343" s="2" t="s">
        <v>0</v>
      </c>
      <c r="AB343" s="1">
        <v>0</v>
      </c>
      <c r="AC343" s="1">
        <v>0</v>
      </c>
      <c r="AD343" s="2" t="s">
        <v>0</v>
      </c>
      <c r="AE343" s="1">
        <v>0</v>
      </c>
    </row>
    <row r="344" spans="1:31" hidden="1" x14ac:dyDescent="0.25">
      <c r="A344" s="2" t="s">
        <v>309</v>
      </c>
      <c r="B344" s="51">
        <v>43938</v>
      </c>
      <c r="C344" s="2" t="s">
        <v>8</v>
      </c>
      <c r="D344" s="2" t="s">
        <v>26</v>
      </c>
      <c r="E344" s="2" t="s">
        <v>489</v>
      </c>
      <c r="F344" s="2" t="s">
        <v>807</v>
      </c>
      <c r="G344" s="2" t="s">
        <v>4</v>
      </c>
      <c r="H344" s="2" t="s">
        <v>806</v>
      </c>
      <c r="I344" s="1" t="s">
        <v>1</v>
      </c>
      <c r="J344" s="1" t="s">
        <v>1</v>
      </c>
      <c r="K344" s="1" t="s">
        <v>1</v>
      </c>
      <c r="L344" s="1" t="s">
        <v>1</v>
      </c>
      <c r="M344" s="1">
        <v>0</v>
      </c>
      <c r="N344" s="2" t="s">
        <v>1</v>
      </c>
      <c r="O344" s="2" t="s">
        <v>2</v>
      </c>
      <c r="P344" s="2" t="s">
        <v>1</v>
      </c>
      <c r="Q344" s="3">
        <f t="shared" si="5"/>
        <v>16444160.435800001</v>
      </c>
      <c r="R344" s="3">
        <v>0</v>
      </c>
      <c r="S344" s="3">
        <v>14521394.455000002</v>
      </c>
      <c r="T344" s="3">
        <v>0</v>
      </c>
      <c r="U344" s="3" t="s">
        <v>0</v>
      </c>
      <c r="V344" s="3">
        <v>0</v>
      </c>
      <c r="W344" s="3">
        <v>1657556.88</v>
      </c>
      <c r="X344" s="3" t="s">
        <v>0</v>
      </c>
      <c r="Y344" s="3">
        <v>265209.10080000001</v>
      </c>
      <c r="Z344" s="3">
        <v>0</v>
      </c>
      <c r="AA344" s="2" t="s">
        <v>0</v>
      </c>
      <c r="AB344" s="1">
        <v>0</v>
      </c>
      <c r="AC344" s="1">
        <v>0</v>
      </c>
      <c r="AD344" s="2" t="s">
        <v>0</v>
      </c>
      <c r="AE344" s="1">
        <v>0</v>
      </c>
    </row>
    <row r="345" spans="1:31" hidden="1" x14ac:dyDescent="0.25">
      <c r="A345" s="2" t="s">
        <v>306</v>
      </c>
      <c r="B345" s="51">
        <v>43938</v>
      </c>
      <c r="C345" s="2" t="s">
        <v>8</v>
      </c>
      <c r="D345" s="2" t="s">
        <v>16</v>
      </c>
      <c r="E345" s="2" t="s">
        <v>483</v>
      </c>
      <c r="F345" s="2" t="s">
        <v>805</v>
      </c>
      <c r="G345" s="2" t="s">
        <v>4</v>
      </c>
      <c r="H345" s="2" t="s">
        <v>804</v>
      </c>
      <c r="I345" s="1" t="s">
        <v>1</v>
      </c>
      <c r="J345" s="1" t="s">
        <v>1</v>
      </c>
      <c r="K345" s="1" t="s">
        <v>1</v>
      </c>
      <c r="L345" s="1" t="s">
        <v>1</v>
      </c>
      <c r="M345" s="1">
        <v>0</v>
      </c>
      <c r="N345" s="2" t="s">
        <v>1</v>
      </c>
      <c r="O345" s="2" t="s">
        <v>803</v>
      </c>
      <c r="P345" s="2"/>
      <c r="Q345" s="3">
        <f t="shared" si="5"/>
        <v>8871336.3223999999</v>
      </c>
      <c r="R345" s="3">
        <v>0</v>
      </c>
      <c r="S345" s="3">
        <v>2021598.8</v>
      </c>
      <c r="T345" s="3">
        <v>0</v>
      </c>
      <c r="U345" s="3" t="s">
        <v>0</v>
      </c>
      <c r="V345" s="3">
        <v>0</v>
      </c>
      <c r="W345" s="3">
        <v>5904946.1399999997</v>
      </c>
      <c r="X345" s="3" t="s">
        <v>0</v>
      </c>
      <c r="Y345" s="3">
        <v>944791.3824</v>
      </c>
      <c r="Z345" s="3">
        <v>0</v>
      </c>
      <c r="AA345" s="2" t="s">
        <v>0</v>
      </c>
      <c r="AB345" s="1">
        <v>0</v>
      </c>
      <c r="AC345" s="1"/>
      <c r="AD345" s="2" t="s">
        <v>0</v>
      </c>
      <c r="AE345" s="1">
        <v>0</v>
      </c>
    </row>
    <row r="346" spans="1:31" hidden="1" x14ac:dyDescent="0.25">
      <c r="A346" s="2" t="s">
        <v>303</v>
      </c>
      <c r="B346" s="51">
        <v>43938</v>
      </c>
      <c r="C346" s="2" t="s">
        <v>8</v>
      </c>
      <c r="D346" s="2" t="s">
        <v>11</v>
      </c>
      <c r="E346" s="2" t="s">
        <v>476</v>
      </c>
      <c r="F346" s="2" t="s">
        <v>802</v>
      </c>
      <c r="G346" s="2" t="s">
        <v>4</v>
      </c>
      <c r="H346" s="2" t="s">
        <v>801</v>
      </c>
      <c r="I346" s="1" t="s">
        <v>1</v>
      </c>
      <c r="J346" s="1" t="s">
        <v>1</v>
      </c>
      <c r="K346" s="1" t="s">
        <v>1</v>
      </c>
      <c r="L346" s="1" t="s">
        <v>1</v>
      </c>
      <c r="M346" s="1">
        <v>0</v>
      </c>
      <c r="N346" s="2" t="s">
        <v>1</v>
      </c>
      <c r="O346" s="2" t="s">
        <v>2</v>
      </c>
      <c r="P346" s="2"/>
      <c r="Q346" s="3">
        <f t="shared" si="5"/>
        <v>2335862</v>
      </c>
      <c r="R346" s="3">
        <v>0</v>
      </c>
      <c r="S346" s="3">
        <v>748750</v>
      </c>
      <c r="T346" s="3">
        <v>0</v>
      </c>
      <c r="U346" s="3" t="s">
        <v>0</v>
      </c>
      <c r="V346" s="3">
        <v>0</v>
      </c>
      <c r="W346" s="3">
        <v>1368200</v>
      </c>
      <c r="X346" s="3" t="s">
        <v>0</v>
      </c>
      <c r="Y346" s="3">
        <v>218912</v>
      </c>
      <c r="Z346" s="3">
        <v>0</v>
      </c>
      <c r="AA346" s="2" t="s">
        <v>0</v>
      </c>
      <c r="AB346" s="1">
        <v>0</v>
      </c>
      <c r="AC346" s="1"/>
      <c r="AD346" s="2" t="s">
        <v>0</v>
      </c>
      <c r="AE346" s="1">
        <v>0</v>
      </c>
    </row>
    <row r="347" spans="1:31" hidden="1" x14ac:dyDescent="0.25">
      <c r="A347" s="2" t="s">
        <v>300</v>
      </c>
      <c r="B347" s="51">
        <v>43938</v>
      </c>
      <c r="C347" s="2" t="s">
        <v>8</v>
      </c>
      <c r="D347" s="2" t="s">
        <v>7</v>
      </c>
      <c r="E347" s="2" t="s">
        <v>471</v>
      </c>
      <c r="F347" s="2" t="s">
        <v>800</v>
      </c>
      <c r="G347" s="2" t="s">
        <v>4</v>
      </c>
      <c r="H347" s="2" t="s">
        <v>799</v>
      </c>
      <c r="I347" s="1" t="s">
        <v>1</v>
      </c>
      <c r="J347" s="1" t="s">
        <v>1</v>
      </c>
      <c r="K347" s="1" t="s">
        <v>1</v>
      </c>
      <c r="L347" s="1" t="s">
        <v>1</v>
      </c>
      <c r="M347" s="1">
        <v>0</v>
      </c>
      <c r="N347" s="2" t="s">
        <v>1</v>
      </c>
      <c r="O347" s="2" t="s">
        <v>2</v>
      </c>
      <c r="P347" s="2"/>
      <c r="Q347" s="3">
        <f t="shared" si="5"/>
        <v>73647302.936800003</v>
      </c>
      <c r="R347" s="3">
        <v>0</v>
      </c>
      <c r="S347" s="3">
        <v>54236094.380000003</v>
      </c>
      <c r="T347" s="3">
        <v>0</v>
      </c>
      <c r="U347" s="3" t="s">
        <v>0</v>
      </c>
      <c r="V347" s="3">
        <v>0</v>
      </c>
      <c r="W347" s="3">
        <v>16733800.48</v>
      </c>
      <c r="X347" s="3" t="s">
        <v>0</v>
      </c>
      <c r="Y347" s="3">
        <v>2677408.0767999999</v>
      </c>
      <c r="Z347" s="3">
        <v>0</v>
      </c>
      <c r="AA347" s="2" t="s">
        <v>0</v>
      </c>
      <c r="AB347" s="1">
        <v>0</v>
      </c>
      <c r="AC347" s="1"/>
      <c r="AD347" s="2" t="s">
        <v>0</v>
      </c>
      <c r="AE347" s="1">
        <v>0</v>
      </c>
    </row>
    <row r="348" spans="1:31" hidden="1" x14ac:dyDescent="0.25">
      <c r="A348" s="2" t="s">
        <v>297</v>
      </c>
      <c r="B348" s="51">
        <v>43939</v>
      </c>
      <c r="C348" s="2" t="s">
        <v>8</v>
      </c>
      <c r="D348" s="2" t="s">
        <v>107</v>
      </c>
      <c r="E348" s="2" t="s">
        <v>596</v>
      </c>
      <c r="F348" s="2" t="s">
        <v>798</v>
      </c>
      <c r="G348" s="2" t="s">
        <v>4</v>
      </c>
      <c r="H348" s="2" t="s">
        <v>797</v>
      </c>
      <c r="I348" s="2" t="s">
        <v>1</v>
      </c>
      <c r="J348" s="1" t="s">
        <v>1</v>
      </c>
      <c r="K348" s="1" t="s">
        <v>1</v>
      </c>
      <c r="L348" s="1" t="s">
        <v>1</v>
      </c>
      <c r="M348" s="1">
        <v>0</v>
      </c>
      <c r="N348" s="2" t="s">
        <v>1</v>
      </c>
      <c r="O348" s="2" t="s">
        <v>2</v>
      </c>
      <c r="P348" s="2"/>
      <c r="Q348" s="3">
        <f t="shared" si="5"/>
        <v>88432598.799999997</v>
      </c>
      <c r="R348" s="3">
        <v>0</v>
      </c>
      <c r="S348" s="3">
        <v>64542729.130000003</v>
      </c>
      <c r="T348" s="3">
        <v>0</v>
      </c>
      <c r="U348" s="3" t="s">
        <v>0</v>
      </c>
      <c r="V348" s="3">
        <v>0</v>
      </c>
      <c r="W348" s="3">
        <v>20594715.23</v>
      </c>
      <c r="X348" s="3" t="s">
        <v>0</v>
      </c>
      <c r="Y348" s="3">
        <v>3295154.44</v>
      </c>
      <c r="Z348" s="3">
        <v>0</v>
      </c>
      <c r="AA348" s="2" t="s">
        <v>0</v>
      </c>
      <c r="AB348" s="1">
        <v>0</v>
      </c>
      <c r="AC348" s="1"/>
      <c r="AD348" s="2" t="s">
        <v>0</v>
      </c>
      <c r="AE348" s="1">
        <v>0</v>
      </c>
    </row>
    <row r="349" spans="1:31" hidden="1" x14ac:dyDescent="0.25">
      <c r="A349" s="2" t="s">
        <v>293</v>
      </c>
      <c r="B349" s="51">
        <v>43939</v>
      </c>
      <c r="C349" s="2" t="s">
        <v>53</v>
      </c>
      <c r="D349" s="2" t="s">
        <v>107</v>
      </c>
      <c r="E349" s="2" t="s">
        <v>572</v>
      </c>
      <c r="F349" s="2" t="s">
        <v>146</v>
      </c>
      <c r="G349" s="2" t="s">
        <v>4</v>
      </c>
      <c r="H349" s="2" t="s">
        <v>796</v>
      </c>
      <c r="I349" s="1" t="s">
        <v>1</v>
      </c>
      <c r="J349" s="1" t="s">
        <v>1</v>
      </c>
      <c r="K349" s="1" t="s">
        <v>1</v>
      </c>
      <c r="L349" s="1" t="s">
        <v>1</v>
      </c>
      <c r="M349" s="1">
        <v>0</v>
      </c>
      <c r="N349" s="2" t="s">
        <v>1</v>
      </c>
      <c r="O349" s="2" t="s">
        <v>2</v>
      </c>
      <c r="P349" s="2" t="s">
        <v>1</v>
      </c>
      <c r="Q349" s="3">
        <f t="shared" si="5"/>
        <v>76363694.783400014</v>
      </c>
      <c r="R349" s="3">
        <v>0</v>
      </c>
      <c r="S349" s="3">
        <v>52611119.584600009</v>
      </c>
      <c r="T349" s="3">
        <v>0</v>
      </c>
      <c r="U349" s="3" t="s">
        <v>0</v>
      </c>
      <c r="V349" s="3">
        <v>0</v>
      </c>
      <c r="W349" s="3">
        <v>20476357.93</v>
      </c>
      <c r="X349" s="3" t="s">
        <v>13</v>
      </c>
      <c r="Y349" s="3">
        <v>3276217.2688000002</v>
      </c>
      <c r="Z349" s="3">
        <v>0</v>
      </c>
      <c r="AA349" s="2" t="s">
        <v>0</v>
      </c>
      <c r="AB349" s="1">
        <v>0</v>
      </c>
      <c r="AC349" s="1">
        <v>0</v>
      </c>
      <c r="AD349" s="2" t="s">
        <v>0</v>
      </c>
      <c r="AE349" s="1">
        <v>0</v>
      </c>
    </row>
    <row r="350" spans="1:31" hidden="1" x14ac:dyDescent="0.25">
      <c r="A350" s="2" t="s">
        <v>290</v>
      </c>
      <c r="B350" s="51">
        <v>43939</v>
      </c>
      <c r="C350" s="2" t="s">
        <v>8</v>
      </c>
      <c r="D350" s="2" t="s">
        <v>88</v>
      </c>
      <c r="E350" s="2" t="s">
        <v>569</v>
      </c>
      <c r="F350" s="2" t="s">
        <v>299</v>
      </c>
      <c r="G350" s="2" t="s">
        <v>4</v>
      </c>
      <c r="H350" s="2" t="s">
        <v>795</v>
      </c>
      <c r="I350" s="1" t="s">
        <v>1</v>
      </c>
      <c r="J350" s="1" t="s">
        <v>1</v>
      </c>
      <c r="K350" s="1" t="s">
        <v>1</v>
      </c>
      <c r="L350" s="1" t="s">
        <v>1</v>
      </c>
      <c r="M350" s="1">
        <v>0</v>
      </c>
      <c r="N350" s="2" t="s">
        <v>1</v>
      </c>
      <c r="O350" s="2" t="s">
        <v>2</v>
      </c>
      <c r="P350" s="2"/>
      <c r="Q350" s="3">
        <f t="shared" si="5"/>
        <v>72644114.92279999</v>
      </c>
      <c r="R350" s="3">
        <v>0</v>
      </c>
      <c r="S350" s="3">
        <v>56221700.189999998</v>
      </c>
      <c r="T350" s="3">
        <v>0</v>
      </c>
      <c r="U350" s="3" t="s">
        <v>0</v>
      </c>
      <c r="V350" s="3">
        <v>0</v>
      </c>
      <c r="W350" s="3">
        <v>14157254.08</v>
      </c>
      <c r="X350" s="3" t="s">
        <v>0</v>
      </c>
      <c r="Y350" s="3">
        <v>2265160.6528000003</v>
      </c>
      <c r="Z350" s="3">
        <v>0</v>
      </c>
      <c r="AA350" s="2" t="s">
        <v>0</v>
      </c>
      <c r="AB350" s="1">
        <v>0</v>
      </c>
      <c r="AC350" s="1"/>
      <c r="AD350" s="2" t="s">
        <v>0</v>
      </c>
      <c r="AE350" s="1">
        <v>0</v>
      </c>
    </row>
    <row r="351" spans="1:31" hidden="1" x14ac:dyDescent="0.25">
      <c r="A351" s="2" t="s">
        <v>288</v>
      </c>
      <c r="B351" s="51">
        <v>43939</v>
      </c>
      <c r="C351" s="2" t="s">
        <v>8</v>
      </c>
      <c r="D351" s="2" t="s">
        <v>88</v>
      </c>
      <c r="E351" s="2" t="s">
        <v>563</v>
      </c>
      <c r="F351" s="2" t="s">
        <v>541</v>
      </c>
      <c r="G351" s="2" t="s">
        <v>4</v>
      </c>
      <c r="H351" s="2" t="s">
        <v>794</v>
      </c>
      <c r="I351" s="1" t="s">
        <v>1</v>
      </c>
      <c r="J351" s="1" t="s">
        <v>1</v>
      </c>
      <c r="K351" s="1" t="s">
        <v>1</v>
      </c>
      <c r="L351" s="1" t="s">
        <v>1</v>
      </c>
      <c r="M351" s="1">
        <v>0</v>
      </c>
      <c r="N351" s="2" t="s">
        <v>1</v>
      </c>
      <c r="O351" s="2" t="s">
        <v>2</v>
      </c>
      <c r="P351" s="2"/>
      <c r="Q351" s="3">
        <f t="shared" si="5"/>
        <v>24961220.800000001</v>
      </c>
      <c r="R351" s="3">
        <v>0</v>
      </c>
      <c r="S351" s="3">
        <v>24961220.800000001</v>
      </c>
      <c r="T351" s="3">
        <v>0</v>
      </c>
      <c r="U351" s="3" t="s">
        <v>0</v>
      </c>
      <c r="V351" s="3">
        <v>0</v>
      </c>
      <c r="W351" s="3">
        <v>0</v>
      </c>
      <c r="X351" s="3" t="s">
        <v>0</v>
      </c>
      <c r="Y351" s="3">
        <v>0</v>
      </c>
      <c r="Z351" s="3">
        <v>0</v>
      </c>
      <c r="AA351" s="2" t="s">
        <v>0</v>
      </c>
      <c r="AB351" s="1">
        <v>0</v>
      </c>
      <c r="AC351" s="1"/>
      <c r="AD351" s="2" t="s">
        <v>0</v>
      </c>
      <c r="AE351" s="1">
        <v>0</v>
      </c>
    </row>
    <row r="352" spans="1:31" hidden="1" x14ac:dyDescent="0.25">
      <c r="A352" s="2" t="s">
        <v>284</v>
      </c>
      <c r="B352" s="51">
        <v>43939</v>
      </c>
      <c r="C352" s="2" t="s">
        <v>71</v>
      </c>
      <c r="D352" s="2" t="s">
        <v>88</v>
      </c>
      <c r="E352" s="2" t="s">
        <v>566</v>
      </c>
      <c r="F352" s="2" t="s">
        <v>347</v>
      </c>
      <c r="G352" s="2" t="s">
        <v>4</v>
      </c>
      <c r="H352" s="2" t="s">
        <v>793</v>
      </c>
      <c r="I352" s="1" t="s">
        <v>1</v>
      </c>
      <c r="J352" s="1" t="s">
        <v>1</v>
      </c>
      <c r="K352" s="1" t="s">
        <v>1</v>
      </c>
      <c r="L352" s="1" t="s">
        <v>1</v>
      </c>
      <c r="M352" s="1">
        <v>0</v>
      </c>
      <c r="N352" s="2" t="s">
        <v>1</v>
      </c>
      <c r="O352" s="2" t="s">
        <v>2</v>
      </c>
      <c r="P352" s="2" t="s">
        <v>1</v>
      </c>
      <c r="Q352" s="3">
        <f t="shared" si="5"/>
        <v>31040300.3202</v>
      </c>
      <c r="R352" s="3">
        <v>0</v>
      </c>
      <c r="S352" s="3">
        <v>27613145.315000001</v>
      </c>
      <c r="T352" s="3">
        <v>0</v>
      </c>
      <c r="U352" s="3" t="s">
        <v>0</v>
      </c>
      <c r="V352" s="3">
        <v>0</v>
      </c>
      <c r="W352" s="3">
        <v>2954443.9699999997</v>
      </c>
      <c r="X352" s="3" t="s">
        <v>0</v>
      </c>
      <c r="Y352" s="3">
        <v>472711.03519999998</v>
      </c>
      <c r="Z352" s="3">
        <v>0</v>
      </c>
      <c r="AA352" s="2" t="s">
        <v>0</v>
      </c>
      <c r="AB352" s="1">
        <v>0</v>
      </c>
      <c r="AC352" s="1">
        <v>0</v>
      </c>
      <c r="AD352" s="2" t="s">
        <v>0</v>
      </c>
      <c r="AE352" s="1">
        <v>0</v>
      </c>
    </row>
    <row r="353" spans="1:31" hidden="1" x14ac:dyDescent="0.25">
      <c r="A353" s="2" t="s">
        <v>281</v>
      </c>
      <c r="B353" s="51">
        <v>43939</v>
      </c>
      <c r="C353" s="2" t="s">
        <v>71</v>
      </c>
      <c r="D353" s="2" t="s">
        <v>78</v>
      </c>
      <c r="E353" s="2" t="s">
        <v>555</v>
      </c>
      <c r="F353" s="2" t="s">
        <v>226</v>
      </c>
      <c r="G353" s="2" t="s">
        <v>4</v>
      </c>
      <c r="H353" s="2" t="s">
        <v>792</v>
      </c>
      <c r="I353" s="1" t="s">
        <v>1</v>
      </c>
      <c r="J353" s="1" t="s">
        <v>1</v>
      </c>
      <c r="K353" s="1" t="s">
        <v>1</v>
      </c>
      <c r="L353" s="1" t="s">
        <v>1</v>
      </c>
      <c r="M353" s="1">
        <v>0</v>
      </c>
      <c r="N353" s="2" t="s">
        <v>1</v>
      </c>
      <c r="O353" s="2" t="s">
        <v>2</v>
      </c>
      <c r="P353" s="2"/>
      <c r="Q353" s="3">
        <f t="shared" si="5"/>
        <v>88842274.923600003</v>
      </c>
      <c r="R353" s="3">
        <v>0</v>
      </c>
      <c r="S353" s="3">
        <v>62789071.399999999</v>
      </c>
      <c r="T353" s="3">
        <v>0</v>
      </c>
      <c r="U353" s="3" t="s">
        <v>0</v>
      </c>
      <c r="V353" s="3">
        <v>0</v>
      </c>
      <c r="W353" s="3">
        <v>22459658.210000001</v>
      </c>
      <c r="X353" s="3" t="s">
        <v>0</v>
      </c>
      <c r="Y353" s="3">
        <v>3593545.3136</v>
      </c>
      <c r="Z353" s="3">
        <v>0</v>
      </c>
      <c r="AA353" s="2" t="s">
        <v>0</v>
      </c>
      <c r="AB353" s="1">
        <v>0</v>
      </c>
      <c r="AC353" s="1"/>
      <c r="AD353" s="2" t="s">
        <v>0</v>
      </c>
      <c r="AE353" s="1">
        <v>0</v>
      </c>
    </row>
    <row r="354" spans="1:31" hidden="1" x14ac:dyDescent="0.25">
      <c r="A354" s="2" t="s">
        <v>278</v>
      </c>
      <c r="B354" s="51">
        <v>43939</v>
      </c>
      <c r="C354" s="2" t="s">
        <v>71</v>
      </c>
      <c r="D354" s="2" t="s">
        <v>78</v>
      </c>
      <c r="E354" s="2" t="s">
        <v>551</v>
      </c>
      <c r="F354" s="2" t="s">
        <v>791</v>
      </c>
      <c r="G354" s="2" t="s">
        <v>4</v>
      </c>
      <c r="H354" s="2" t="s">
        <v>790</v>
      </c>
      <c r="I354" s="1" t="s">
        <v>1</v>
      </c>
      <c r="J354" s="1" t="s">
        <v>1</v>
      </c>
      <c r="K354" s="1" t="s">
        <v>1</v>
      </c>
      <c r="L354" s="1" t="s">
        <v>1</v>
      </c>
      <c r="M354" s="1">
        <v>0</v>
      </c>
      <c r="N354" s="2" t="s">
        <v>1</v>
      </c>
      <c r="O354" s="2" t="s">
        <v>2</v>
      </c>
      <c r="P354" s="2" t="s">
        <v>1</v>
      </c>
      <c r="Q354" s="3">
        <f t="shared" si="5"/>
        <v>35174630.212000005</v>
      </c>
      <c r="R354" s="3">
        <v>0</v>
      </c>
      <c r="S354" s="3">
        <v>32340897.590000007</v>
      </c>
      <c r="T354" s="3">
        <v>0</v>
      </c>
      <c r="U354" s="3" t="s">
        <v>0</v>
      </c>
      <c r="V354" s="3">
        <v>0</v>
      </c>
      <c r="W354" s="3">
        <v>2442872.9500000002</v>
      </c>
      <c r="X354" s="3" t="s">
        <v>0</v>
      </c>
      <c r="Y354" s="3">
        <v>390859.67199999996</v>
      </c>
      <c r="Z354" s="3">
        <v>0</v>
      </c>
      <c r="AA354" s="2" t="s">
        <v>0</v>
      </c>
      <c r="AB354" s="1">
        <v>0</v>
      </c>
      <c r="AC354" s="1">
        <v>0</v>
      </c>
      <c r="AD354" s="2" t="s">
        <v>0</v>
      </c>
      <c r="AE354" s="1">
        <v>0</v>
      </c>
    </row>
    <row r="355" spans="1:31" hidden="1" x14ac:dyDescent="0.25">
      <c r="A355" s="2" t="s">
        <v>276</v>
      </c>
      <c r="B355" s="51">
        <v>43939</v>
      </c>
      <c r="C355" s="2" t="s">
        <v>53</v>
      </c>
      <c r="D355" s="2" t="s">
        <v>78</v>
      </c>
      <c r="E355" s="2" t="s">
        <v>6</v>
      </c>
      <c r="F355" s="2" t="s">
        <v>785</v>
      </c>
      <c r="G355" s="2" t="s">
        <v>4</v>
      </c>
      <c r="H355" s="2" t="s">
        <v>789</v>
      </c>
      <c r="I355" s="1" t="s">
        <v>1</v>
      </c>
      <c r="J355" s="1" t="s">
        <v>1</v>
      </c>
      <c r="K355" s="1" t="s">
        <v>1</v>
      </c>
      <c r="L355" s="1" t="s">
        <v>1</v>
      </c>
      <c r="M355" s="1">
        <v>0</v>
      </c>
      <c r="N355" s="2" t="s">
        <v>1</v>
      </c>
      <c r="O355" s="2" t="s">
        <v>2</v>
      </c>
      <c r="P355" s="2" t="s">
        <v>1</v>
      </c>
      <c r="Q355" s="3">
        <f t="shared" si="5"/>
        <v>34778177.99295</v>
      </c>
      <c r="R355" s="3">
        <v>0</v>
      </c>
      <c r="S355" s="3">
        <v>21396998.738399997</v>
      </c>
      <c r="T355" s="3">
        <v>0</v>
      </c>
      <c r="U355" s="3" t="s">
        <v>0</v>
      </c>
      <c r="V355" s="3">
        <v>0</v>
      </c>
      <c r="W355" s="3">
        <v>11535499.357350001</v>
      </c>
      <c r="X355" s="3" t="s">
        <v>13</v>
      </c>
      <c r="Y355" s="3">
        <v>1845679.8972</v>
      </c>
      <c r="Z355" s="3">
        <v>0</v>
      </c>
      <c r="AA355" s="2" t="s">
        <v>0</v>
      </c>
      <c r="AB355" s="1">
        <v>0</v>
      </c>
      <c r="AC355" s="1">
        <v>0</v>
      </c>
      <c r="AD355" s="2" t="s">
        <v>0</v>
      </c>
      <c r="AE355" s="1">
        <v>0</v>
      </c>
    </row>
    <row r="356" spans="1:31" hidden="1" x14ac:dyDescent="0.25">
      <c r="A356" s="2" t="s">
        <v>274</v>
      </c>
      <c r="B356" s="51">
        <v>43939</v>
      </c>
      <c r="C356" s="2" t="s">
        <v>53</v>
      </c>
      <c r="D356" s="2" t="s">
        <v>78</v>
      </c>
      <c r="E356" s="2" t="s">
        <v>6</v>
      </c>
      <c r="F356" s="2" t="s">
        <v>785</v>
      </c>
      <c r="G356" s="2" t="s">
        <v>4</v>
      </c>
      <c r="H356" s="2" t="s">
        <v>788</v>
      </c>
      <c r="I356" s="1" t="s">
        <v>1</v>
      </c>
      <c r="J356" s="1" t="s">
        <v>1</v>
      </c>
      <c r="K356" s="1" t="s">
        <v>1</v>
      </c>
      <c r="L356" s="1" t="s">
        <v>1</v>
      </c>
      <c r="M356" s="1">
        <v>0</v>
      </c>
      <c r="N356" s="2" t="s">
        <v>1</v>
      </c>
      <c r="O356" s="2" t="s">
        <v>787</v>
      </c>
      <c r="P356" s="2" t="s">
        <v>786</v>
      </c>
      <c r="Q356" s="3">
        <f t="shared" si="5"/>
        <v>2612980.2072000001</v>
      </c>
      <c r="R356" s="3">
        <v>0</v>
      </c>
      <c r="S356" s="3">
        <v>2004907.7200000002</v>
      </c>
      <c r="T356" s="3">
        <v>524200.42</v>
      </c>
      <c r="U356" s="3" t="s">
        <v>13</v>
      </c>
      <c r="V356" s="3">
        <v>83872.067200000005</v>
      </c>
      <c r="W356" s="3">
        <v>0</v>
      </c>
      <c r="X356" s="3" t="s">
        <v>0</v>
      </c>
      <c r="Y356" s="3">
        <v>0</v>
      </c>
      <c r="Z356" s="3">
        <v>0</v>
      </c>
      <c r="AA356" s="2" t="s">
        <v>0</v>
      </c>
      <c r="AB356" s="1">
        <v>0</v>
      </c>
      <c r="AC356" s="1">
        <v>0</v>
      </c>
      <c r="AD356" s="2" t="s">
        <v>0</v>
      </c>
      <c r="AE356" s="1">
        <v>0</v>
      </c>
    </row>
    <row r="357" spans="1:31" hidden="1" x14ac:dyDescent="0.25">
      <c r="A357" s="2" t="s">
        <v>271</v>
      </c>
      <c r="B357" s="51">
        <v>43939</v>
      </c>
      <c r="C357" s="2" t="s">
        <v>53</v>
      </c>
      <c r="D357" s="2" t="s">
        <v>78</v>
      </c>
      <c r="E357" s="2" t="s">
        <v>6</v>
      </c>
      <c r="F357" s="2" t="s">
        <v>785</v>
      </c>
      <c r="G357" s="2" t="s">
        <v>4</v>
      </c>
      <c r="H357" s="2" t="s">
        <v>784</v>
      </c>
      <c r="I357" s="1" t="s">
        <v>1</v>
      </c>
      <c r="J357" s="1" t="s">
        <v>1</v>
      </c>
      <c r="K357" s="1" t="s">
        <v>1</v>
      </c>
      <c r="L357" s="1" t="s">
        <v>1</v>
      </c>
      <c r="M357" s="1">
        <v>0</v>
      </c>
      <c r="N357" s="2" t="s">
        <v>1</v>
      </c>
      <c r="O357" s="2" t="s">
        <v>2</v>
      </c>
      <c r="P357" s="2" t="s">
        <v>1</v>
      </c>
      <c r="Q357" s="3">
        <f t="shared" si="5"/>
        <v>58731432.454899997</v>
      </c>
      <c r="R357" s="3">
        <v>0</v>
      </c>
      <c r="S357" s="3">
        <v>40798070.405699991</v>
      </c>
      <c r="T357" s="3">
        <v>0</v>
      </c>
      <c r="U357" s="3" t="s">
        <v>0</v>
      </c>
      <c r="V357" s="3">
        <v>0</v>
      </c>
      <c r="W357" s="3">
        <v>15459794.870000003</v>
      </c>
      <c r="X357" s="3" t="s">
        <v>13</v>
      </c>
      <c r="Y357" s="3">
        <v>2473567.1792000001</v>
      </c>
      <c r="Z357" s="3">
        <v>0</v>
      </c>
      <c r="AA357" s="2" t="s">
        <v>0</v>
      </c>
      <c r="AB357" s="1">
        <v>0</v>
      </c>
      <c r="AC357" s="1">
        <v>0</v>
      </c>
      <c r="AD357" s="2" t="s">
        <v>0</v>
      </c>
      <c r="AE357" s="1">
        <v>0</v>
      </c>
    </row>
    <row r="358" spans="1:31" hidden="1" x14ac:dyDescent="0.25">
      <c r="A358" s="2" t="s">
        <v>269</v>
      </c>
      <c r="B358" s="51">
        <v>43939</v>
      </c>
      <c r="C358" s="2" t="s">
        <v>8</v>
      </c>
      <c r="D358" s="2" t="s">
        <v>67</v>
      </c>
      <c r="E358" s="2" t="s">
        <v>542</v>
      </c>
      <c r="F358" s="2" t="s">
        <v>783</v>
      </c>
      <c r="G358" s="2" t="s">
        <v>4</v>
      </c>
      <c r="H358" s="2" t="s">
        <v>782</v>
      </c>
      <c r="I358" s="1" t="s">
        <v>1</v>
      </c>
      <c r="J358" s="1" t="s">
        <v>1</v>
      </c>
      <c r="K358" s="1" t="s">
        <v>1</v>
      </c>
      <c r="L358" s="1" t="s">
        <v>1</v>
      </c>
      <c r="M358" s="1">
        <v>0</v>
      </c>
      <c r="N358" s="2" t="s">
        <v>1</v>
      </c>
      <c r="O358" s="2" t="s">
        <v>2</v>
      </c>
      <c r="P358" s="2"/>
      <c r="Q358" s="3">
        <f t="shared" si="5"/>
        <v>85252766.112800002</v>
      </c>
      <c r="R358" s="3">
        <v>0</v>
      </c>
      <c r="S358" s="3">
        <v>60284821.329999998</v>
      </c>
      <c r="T358" s="3">
        <v>0</v>
      </c>
      <c r="U358" s="3" t="s">
        <v>0</v>
      </c>
      <c r="V358" s="3">
        <v>0</v>
      </c>
      <c r="W358" s="3">
        <v>21524090.329999998</v>
      </c>
      <c r="X358" s="3" t="s">
        <v>0</v>
      </c>
      <c r="Y358" s="3">
        <v>3443854.4527999996</v>
      </c>
      <c r="Z358" s="3">
        <v>0</v>
      </c>
      <c r="AA358" s="2" t="s">
        <v>0</v>
      </c>
      <c r="AB358" s="1">
        <v>0</v>
      </c>
      <c r="AC358" s="1"/>
      <c r="AD358" s="2" t="s">
        <v>0</v>
      </c>
      <c r="AE358" s="1">
        <v>0</v>
      </c>
    </row>
    <row r="359" spans="1:31" hidden="1" x14ac:dyDescent="0.25">
      <c r="A359" s="2" t="s">
        <v>265</v>
      </c>
      <c r="B359" s="51">
        <v>43939</v>
      </c>
      <c r="C359" s="2" t="s">
        <v>8</v>
      </c>
      <c r="D359" s="2" t="s">
        <v>67</v>
      </c>
      <c r="E359" s="2" t="s">
        <v>538</v>
      </c>
      <c r="F359" s="2" t="s">
        <v>781</v>
      </c>
      <c r="G359" s="2" t="s">
        <v>4</v>
      </c>
      <c r="H359" s="2" t="s">
        <v>780</v>
      </c>
      <c r="I359" s="1" t="s">
        <v>1</v>
      </c>
      <c r="J359" s="1" t="s">
        <v>1</v>
      </c>
      <c r="K359" s="1" t="s">
        <v>1</v>
      </c>
      <c r="L359" s="1" t="s">
        <v>1</v>
      </c>
      <c r="M359" s="1">
        <v>0</v>
      </c>
      <c r="N359" s="2" t="s">
        <v>1</v>
      </c>
      <c r="O359" s="2" t="s">
        <v>2</v>
      </c>
      <c r="P359" s="2" t="s">
        <v>1</v>
      </c>
      <c r="Q359" s="3">
        <f t="shared" si="5"/>
        <v>13611893.134600002</v>
      </c>
      <c r="R359" s="3">
        <v>0</v>
      </c>
      <c r="S359" s="3">
        <v>11340764.445000002</v>
      </c>
      <c r="T359" s="3">
        <v>0</v>
      </c>
      <c r="U359" s="3" t="s">
        <v>0</v>
      </c>
      <c r="V359" s="3">
        <v>0</v>
      </c>
      <c r="W359" s="3">
        <v>1957869.56</v>
      </c>
      <c r="X359" s="3" t="s">
        <v>0</v>
      </c>
      <c r="Y359" s="3">
        <v>313259.12959999999</v>
      </c>
      <c r="Z359" s="3">
        <v>0</v>
      </c>
      <c r="AA359" s="2" t="s">
        <v>0</v>
      </c>
      <c r="AB359" s="1">
        <v>0</v>
      </c>
      <c r="AC359" s="1">
        <v>0</v>
      </c>
      <c r="AD359" s="2" t="s">
        <v>0</v>
      </c>
      <c r="AE359" s="1">
        <v>0</v>
      </c>
    </row>
    <row r="360" spans="1:31" hidden="1" x14ac:dyDescent="0.25">
      <c r="A360" s="2" t="s">
        <v>262</v>
      </c>
      <c r="B360" s="51">
        <v>43939</v>
      </c>
      <c r="C360" s="2" t="s">
        <v>53</v>
      </c>
      <c r="D360" s="2" t="s">
        <v>67</v>
      </c>
      <c r="E360" s="2" t="s">
        <v>66</v>
      </c>
      <c r="F360" s="2" t="s">
        <v>424</v>
      </c>
      <c r="G360" s="2" t="s">
        <v>4</v>
      </c>
      <c r="H360" s="2" t="s">
        <v>779</v>
      </c>
      <c r="I360" s="1" t="s">
        <v>1</v>
      </c>
      <c r="J360" s="1" t="s">
        <v>1</v>
      </c>
      <c r="K360" s="1" t="s">
        <v>1</v>
      </c>
      <c r="L360" s="1" t="s">
        <v>1</v>
      </c>
      <c r="M360" s="1">
        <v>0</v>
      </c>
      <c r="N360" s="2" t="s">
        <v>1</v>
      </c>
      <c r="O360" s="2" t="s">
        <v>2</v>
      </c>
      <c r="P360" s="2" t="s">
        <v>1</v>
      </c>
      <c r="Q360" s="3">
        <f t="shared" si="5"/>
        <v>125268202.63939999</v>
      </c>
      <c r="R360" s="3">
        <v>0</v>
      </c>
      <c r="S360" s="3">
        <v>73195999.711799979</v>
      </c>
      <c r="T360" s="3">
        <v>0</v>
      </c>
      <c r="U360" s="3" t="s">
        <v>0</v>
      </c>
      <c r="V360" s="3">
        <v>0</v>
      </c>
      <c r="W360" s="3">
        <v>44889830.110000014</v>
      </c>
      <c r="X360" s="3" t="s">
        <v>0</v>
      </c>
      <c r="Y360" s="3">
        <v>7182372.8175999997</v>
      </c>
      <c r="Z360" s="3">
        <v>0</v>
      </c>
      <c r="AA360" s="2" t="s">
        <v>0</v>
      </c>
      <c r="AB360" s="1">
        <v>0</v>
      </c>
      <c r="AC360" s="1">
        <v>0</v>
      </c>
      <c r="AD360" s="2" t="s">
        <v>0</v>
      </c>
      <c r="AE360" s="1">
        <v>0</v>
      </c>
    </row>
    <row r="361" spans="1:31" hidden="1" x14ac:dyDescent="0.25">
      <c r="A361" s="2" t="s">
        <v>260</v>
      </c>
      <c r="B361" s="51">
        <v>43939</v>
      </c>
      <c r="C361" s="2" t="s">
        <v>8</v>
      </c>
      <c r="D361" s="2" t="s">
        <v>52</v>
      </c>
      <c r="E361" s="2" t="s">
        <v>530</v>
      </c>
      <c r="F361" s="2" t="s">
        <v>778</v>
      </c>
      <c r="G361" s="2" t="s">
        <v>4</v>
      </c>
      <c r="H361" s="2" t="s">
        <v>777</v>
      </c>
      <c r="I361" s="1" t="s">
        <v>1</v>
      </c>
      <c r="J361" s="1" t="s">
        <v>1</v>
      </c>
      <c r="K361" s="1" t="s">
        <v>1</v>
      </c>
      <c r="L361" s="1" t="s">
        <v>1</v>
      </c>
      <c r="M361" s="1">
        <v>0</v>
      </c>
      <c r="N361" s="2" t="s">
        <v>1</v>
      </c>
      <c r="O361" s="2" t="s">
        <v>2</v>
      </c>
      <c r="P361" s="2"/>
      <c r="Q361" s="3">
        <f t="shared" si="5"/>
        <v>111399060.67</v>
      </c>
      <c r="R361" s="3">
        <v>0</v>
      </c>
      <c r="S361" s="3">
        <v>81928721.560000002</v>
      </c>
      <c r="T361" s="3">
        <v>0</v>
      </c>
      <c r="U361" s="3" t="s">
        <v>0</v>
      </c>
      <c r="V361" s="3">
        <v>0</v>
      </c>
      <c r="W361" s="3">
        <v>25405464.75</v>
      </c>
      <c r="X361" s="3" t="s">
        <v>0</v>
      </c>
      <c r="Y361" s="3">
        <v>4064874.36</v>
      </c>
      <c r="Z361" s="3">
        <v>0</v>
      </c>
      <c r="AA361" s="2" t="s">
        <v>0</v>
      </c>
      <c r="AB361" s="1">
        <v>0</v>
      </c>
      <c r="AC361" s="1"/>
      <c r="AD361" s="2" t="s">
        <v>0</v>
      </c>
      <c r="AE361" s="1">
        <v>0</v>
      </c>
    </row>
    <row r="362" spans="1:31" hidden="1" x14ac:dyDescent="0.25">
      <c r="A362" s="2" t="s">
        <v>257</v>
      </c>
      <c r="B362" s="51">
        <v>43939</v>
      </c>
      <c r="C362" s="2" t="s">
        <v>53</v>
      </c>
      <c r="D362" s="2" t="s">
        <v>52</v>
      </c>
      <c r="E362" s="2" t="s">
        <v>651</v>
      </c>
      <c r="F362" s="2" t="s">
        <v>776</v>
      </c>
      <c r="G362" s="2" t="s">
        <v>4</v>
      </c>
      <c r="H362" s="2" t="s">
        <v>775</v>
      </c>
      <c r="I362" s="1" t="s">
        <v>1</v>
      </c>
      <c r="J362" s="1" t="s">
        <v>1</v>
      </c>
      <c r="K362" s="1" t="s">
        <v>1</v>
      </c>
      <c r="L362" s="1" t="s">
        <v>1</v>
      </c>
      <c r="M362" s="1">
        <v>0</v>
      </c>
      <c r="N362" s="2" t="s">
        <v>1</v>
      </c>
      <c r="O362" s="2" t="s">
        <v>2</v>
      </c>
      <c r="P362" s="2" t="s">
        <v>1</v>
      </c>
      <c r="Q362" s="3">
        <f t="shared" si="5"/>
        <v>52903315.298049994</v>
      </c>
      <c r="R362" s="3">
        <v>0</v>
      </c>
      <c r="S362" s="3">
        <v>28408057.967099991</v>
      </c>
      <c r="T362" s="3">
        <v>0</v>
      </c>
      <c r="U362" s="3" t="s">
        <v>0</v>
      </c>
      <c r="V362" s="3">
        <v>0</v>
      </c>
      <c r="W362" s="3">
        <v>21116601.147350002</v>
      </c>
      <c r="X362" s="3" t="s">
        <v>13</v>
      </c>
      <c r="Y362" s="3">
        <v>3378656.1836000001</v>
      </c>
      <c r="Z362" s="3">
        <v>0</v>
      </c>
      <c r="AA362" s="2" t="s">
        <v>0</v>
      </c>
      <c r="AB362" s="1">
        <v>0</v>
      </c>
      <c r="AC362" s="1">
        <v>0</v>
      </c>
      <c r="AD362" s="2" t="s">
        <v>0</v>
      </c>
      <c r="AE362" s="1">
        <v>0</v>
      </c>
    </row>
    <row r="363" spans="1:31" hidden="1" x14ac:dyDescent="0.25">
      <c r="A363" s="2" t="s">
        <v>255</v>
      </c>
      <c r="B363" s="51">
        <v>43939</v>
      </c>
      <c r="C363" s="2" t="s">
        <v>8</v>
      </c>
      <c r="D363" s="2" t="s">
        <v>48</v>
      </c>
      <c r="E363" s="2" t="s">
        <v>520</v>
      </c>
      <c r="F363" s="2" t="s">
        <v>774</v>
      </c>
      <c r="G363" s="2" t="s">
        <v>4</v>
      </c>
      <c r="H363" s="2" t="s">
        <v>773</v>
      </c>
      <c r="I363" s="1" t="s">
        <v>1</v>
      </c>
      <c r="J363" s="1" t="s">
        <v>1</v>
      </c>
      <c r="K363" s="1" t="s">
        <v>1</v>
      </c>
      <c r="L363" s="1" t="s">
        <v>1</v>
      </c>
      <c r="M363" s="1">
        <v>0</v>
      </c>
      <c r="N363" s="2" t="s">
        <v>1</v>
      </c>
      <c r="O363" s="2" t="s">
        <v>2</v>
      </c>
      <c r="P363" s="2"/>
      <c r="Q363" s="3">
        <f t="shared" si="5"/>
        <v>62446512.977600001</v>
      </c>
      <c r="R363" s="3">
        <v>0</v>
      </c>
      <c r="S363" s="3">
        <v>48014515.240000002</v>
      </c>
      <c r="T363" s="3">
        <v>0</v>
      </c>
      <c r="U363" s="3" t="s">
        <v>0</v>
      </c>
      <c r="V363" s="3">
        <v>0</v>
      </c>
      <c r="W363" s="3">
        <v>12441377.359999999</v>
      </c>
      <c r="X363" s="3" t="s">
        <v>0</v>
      </c>
      <c r="Y363" s="3">
        <v>1990620.3776</v>
      </c>
      <c r="Z363" s="3">
        <v>0</v>
      </c>
      <c r="AA363" s="2" t="s">
        <v>0</v>
      </c>
      <c r="AB363" s="1">
        <v>0</v>
      </c>
      <c r="AC363" s="1"/>
      <c r="AD363" s="2" t="s">
        <v>0</v>
      </c>
      <c r="AE363" s="1">
        <v>0</v>
      </c>
    </row>
    <row r="364" spans="1:31" hidden="1" x14ac:dyDescent="0.25">
      <c r="A364" s="2" t="s">
        <v>252</v>
      </c>
      <c r="B364" s="51">
        <v>43939</v>
      </c>
      <c r="C364" s="2" t="s">
        <v>8</v>
      </c>
      <c r="D364" s="2" t="s">
        <v>44</v>
      </c>
      <c r="E364" s="2" t="s">
        <v>516</v>
      </c>
      <c r="F364" s="2" t="s">
        <v>772</v>
      </c>
      <c r="G364" s="2" t="s">
        <v>4</v>
      </c>
      <c r="H364" s="2" t="s">
        <v>771</v>
      </c>
      <c r="I364" s="1"/>
      <c r="J364" s="1" t="s">
        <v>1</v>
      </c>
      <c r="K364" s="1" t="s">
        <v>1</v>
      </c>
      <c r="L364" s="1" t="s">
        <v>1</v>
      </c>
      <c r="M364" s="1">
        <v>0</v>
      </c>
      <c r="N364" s="2" t="s">
        <v>1</v>
      </c>
      <c r="O364" s="2" t="s">
        <v>2</v>
      </c>
      <c r="P364" s="2"/>
      <c r="Q364" s="3">
        <f t="shared" si="5"/>
        <v>58037396.433600001</v>
      </c>
      <c r="R364" s="3">
        <v>0</v>
      </c>
      <c r="S364" s="3">
        <v>39663138.289999999</v>
      </c>
      <c r="T364" s="3">
        <v>0</v>
      </c>
      <c r="U364" s="3" t="s">
        <v>0</v>
      </c>
      <c r="V364" s="3">
        <v>0</v>
      </c>
      <c r="W364" s="3">
        <v>15839877.710000001</v>
      </c>
      <c r="X364" s="3" t="s">
        <v>0</v>
      </c>
      <c r="Y364" s="3">
        <v>2534380.4336000001</v>
      </c>
      <c r="Z364" s="3">
        <v>0</v>
      </c>
      <c r="AA364" s="2" t="s">
        <v>0</v>
      </c>
      <c r="AB364" s="1">
        <v>0</v>
      </c>
      <c r="AC364" s="1"/>
      <c r="AD364" s="2" t="s">
        <v>0</v>
      </c>
      <c r="AE364" s="1">
        <v>0</v>
      </c>
    </row>
    <row r="365" spans="1:31" hidden="1" x14ac:dyDescent="0.25">
      <c r="A365" s="2" t="s">
        <v>247</v>
      </c>
      <c r="B365" s="51">
        <v>43939</v>
      </c>
      <c r="C365" s="2" t="s">
        <v>8</v>
      </c>
      <c r="D365" s="2" t="s">
        <v>40</v>
      </c>
      <c r="E365" s="2" t="s">
        <v>500</v>
      </c>
      <c r="F365" s="2" t="s">
        <v>401</v>
      </c>
      <c r="G365" s="2" t="s">
        <v>4</v>
      </c>
      <c r="H365" s="2" t="s">
        <v>770</v>
      </c>
      <c r="I365" s="1" t="s">
        <v>1</v>
      </c>
      <c r="J365" s="1" t="s">
        <v>1</v>
      </c>
      <c r="K365" s="1" t="s">
        <v>1</v>
      </c>
      <c r="L365" s="1" t="s">
        <v>1</v>
      </c>
      <c r="M365" s="1">
        <v>0</v>
      </c>
      <c r="N365" s="2" t="s">
        <v>1</v>
      </c>
      <c r="O365" s="2" t="s">
        <v>2</v>
      </c>
      <c r="P365" s="2" t="s">
        <v>1</v>
      </c>
      <c r="Q365" s="3">
        <f t="shared" si="5"/>
        <v>91562800.743599996</v>
      </c>
      <c r="R365" s="3">
        <v>0</v>
      </c>
      <c r="S365" s="3">
        <v>63719466.950000003</v>
      </c>
      <c r="T365" s="3">
        <v>0</v>
      </c>
      <c r="U365" s="3" t="s">
        <v>0</v>
      </c>
      <c r="V365" s="3">
        <v>0</v>
      </c>
      <c r="W365" s="3">
        <v>24002873.960000001</v>
      </c>
      <c r="X365" s="3" t="s">
        <v>0</v>
      </c>
      <c r="Y365" s="3">
        <v>3840459.8336</v>
      </c>
      <c r="Z365" s="3">
        <v>0</v>
      </c>
      <c r="AA365" s="2" t="s">
        <v>0</v>
      </c>
      <c r="AB365" s="1">
        <v>0</v>
      </c>
      <c r="AC365" s="1"/>
      <c r="AD365" s="2" t="s">
        <v>0</v>
      </c>
      <c r="AE365" s="1">
        <v>0</v>
      </c>
    </row>
    <row r="366" spans="1:31" hidden="1" x14ac:dyDescent="0.25">
      <c r="A366" s="2" t="s">
        <v>244</v>
      </c>
      <c r="B366" s="51">
        <v>43939</v>
      </c>
      <c r="C366" s="2" t="s">
        <v>8</v>
      </c>
      <c r="D366" s="2" t="s">
        <v>36</v>
      </c>
      <c r="E366" s="2" t="s">
        <v>497</v>
      </c>
      <c r="F366" s="2" t="s">
        <v>199</v>
      </c>
      <c r="G366" s="2" t="s">
        <v>4</v>
      </c>
      <c r="H366" s="2" t="s">
        <v>769</v>
      </c>
      <c r="I366" s="1" t="s">
        <v>1</v>
      </c>
      <c r="J366" s="1" t="s">
        <v>1</v>
      </c>
      <c r="K366" s="1" t="s">
        <v>1</v>
      </c>
      <c r="L366" s="1" t="s">
        <v>1</v>
      </c>
      <c r="M366" s="1">
        <v>0</v>
      </c>
      <c r="N366" s="2" t="s">
        <v>1</v>
      </c>
      <c r="O366" s="2" t="s">
        <v>2</v>
      </c>
      <c r="P366" s="2"/>
      <c r="Q366" s="3">
        <f t="shared" si="5"/>
        <v>91711175.780000001</v>
      </c>
      <c r="R366" s="3">
        <v>0</v>
      </c>
      <c r="S366" s="3">
        <v>53308128.780000001</v>
      </c>
      <c r="T366" s="3">
        <v>0</v>
      </c>
      <c r="U366" s="3" t="s">
        <v>0</v>
      </c>
      <c r="V366" s="3">
        <v>0</v>
      </c>
      <c r="W366" s="3">
        <v>33106075</v>
      </c>
      <c r="X366" s="3" t="s">
        <v>0</v>
      </c>
      <c r="Y366" s="3">
        <v>5296972</v>
      </c>
      <c r="Z366" s="3">
        <v>0</v>
      </c>
      <c r="AA366" s="2" t="s">
        <v>0</v>
      </c>
      <c r="AB366" s="1">
        <v>0</v>
      </c>
      <c r="AC366" s="1"/>
      <c r="AD366" s="2" t="s">
        <v>0</v>
      </c>
      <c r="AE366" s="1">
        <v>0</v>
      </c>
    </row>
    <row r="367" spans="1:31" hidden="1" x14ac:dyDescent="0.25">
      <c r="A367" s="2" t="s">
        <v>241</v>
      </c>
      <c r="B367" s="51">
        <v>43939</v>
      </c>
      <c r="C367" s="2" t="s">
        <v>8</v>
      </c>
      <c r="D367" s="2" t="s">
        <v>32</v>
      </c>
      <c r="E367" s="2" t="s">
        <v>493</v>
      </c>
      <c r="F367" s="2" t="s">
        <v>767</v>
      </c>
      <c r="G367" s="2" t="s">
        <v>4</v>
      </c>
      <c r="H367" s="2" t="s">
        <v>768</v>
      </c>
      <c r="I367" s="1" t="s">
        <v>1</v>
      </c>
      <c r="J367" s="1" t="s">
        <v>1</v>
      </c>
      <c r="K367" s="1" t="s">
        <v>1</v>
      </c>
      <c r="L367" s="1" t="s">
        <v>1</v>
      </c>
      <c r="M367" s="1">
        <v>0</v>
      </c>
      <c r="N367" s="2" t="s">
        <v>1</v>
      </c>
      <c r="O367" s="2" t="s">
        <v>2</v>
      </c>
      <c r="P367" s="2"/>
      <c r="Q367" s="3">
        <f t="shared" si="5"/>
        <v>59597111.546399996</v>
      </c>
      <c r="R367" s="3">
        <v>0</v>
      </c>
      <c r="S367" s="3">
        <v>44541373.479999997</v>
      </c>
      <c r="T367" s="3">
        <v>0</v>
      </c>
      <c r="U367" s="3" t="s">
        <v>0</v>
      </c>
      <c r="V367" s="3">
        <v>0</v>
      </c>
      <c r="W367" s="3">
        <v>12979084.539999999</v>
      </c>
      <c r="X367" s="3" t="s">
        <v>0</v>
      </c>
      <c r="Y367" s="3">
        <v>2076653.5263999999</v>
      </c>
      <c r="Z367" s="3">
        <v>0</v>
      </c>
      <c r="AA367" s="2" t="s">
        <v>0</v>
      </c>
      <c r="AB367" s="1">
        <v>0</v>
      </c>
      <c r="AC367" s="1"/>
      <c r="AD367" s="2" t="s">
        <v>0</v>
      </c>
      <c r="AE367" s="1">
        <v>0</v>
      </c>
    </row>
    <row r="368" spans="1:31" hidden="1" x14ac:dyDescent="0.25">
      <c r="A368" s="2" t="s">
        <v>238</v>
      </c>
      <c r="B368" s="51">
        <v>43939</v>
      </c>
      <c r="C368" s="2" t="s">
        <v>8</v>
      </c>
      <c r="D368" s="2" t="s">
        <v>32</v>
      </c>
      <c r="E368" s="2" t="s">
        <v>493</v>
      </c>
      <c r="F368" s="2" t="s">
        <v>767</v>
      </c>
      <c r="G368" s="2" t="s">
        <v>24</v>
      </c>
      <c r="H368" s="2"/>
      <c r="I368" s="2" t="s">
        <v>766</v>
      </c>
      <c r="J368" s="1" t="s">
        <v>1</v>
      </c>
      <c r="K368" s="1" t="s">
        <v>1</v>
      </c>
      <c r="L368" s="1" t="s">
        <v>1</v>
      </c>
      <c r="M368" s="1">
        <v>0</v>
      </c>
      <c r="N368" s="2" t="s">
        <v>1</v>
      </c>
      <c r="O368" s="2" t="s">
        <v>2</v>
      </c>
      <c r="P368" s="2"/>
      <c r="Q368" s="3">
        <f t="shared" si="5"/>
        <v>-295800</v>
      </c>
      <c r="R368" s="3">
        <v>0</v>
      </c>
      <c r="S368" s="3">
        <v>-295800</v>
      </c>
      <c r="T368" s="3">
        <v>0</v>
      </c>
      <c r="U368" s="3" t="s">
        <v>0</v>
      </c>
      <c r="V368" s="3">
        <v>0</v>
      </c>
      <c r="W368" s="3">
        <v>0</v>
      </c>
      <c r="X368" s="3" t="s">
        <v>0</v>
      </c>
      <c r="Y368" s="3">
        <v>0</v>
      </c>
      <c r="Z368" s="3">
        <v>0</v>
      </c>
      <c r="AA368" s="2" t="s">
        <v>0</v>
      </c>
      <c r="AB368" s="1">
        <v>0</v>
      </c>
      <c r="AC368" s="1"/>
      <c r="AD368" s="2" t="s">
        <v>0</v>
      </c>
      <c r="AE368" s="1">
        <v>0</v>
      </c>
    </row>
    <row r="369" spans="1:31" hidden="1" x14ac:dyDescent="0.25">
      <c r="A369" s="2" t="s">
        <v>236</v>
      </c>
      <c r="B369" s="51">
        <v>43939</v>
      </c>
      <c r="C369" s="2" t="s">
        <v>8</v>
      </c>
      <c r="D369" s="2" t="s">
        <v>26</v>
      </c>
      <c r="E369" s="2" t="s">
        <v>489</v>
      </c>
      <c r="F369" s="2" t="s">
        <v>765</v>
      </c>
      <c r="G369" s="2" t="s">
        <v>4</v>
      </c>
      <c r="H369" s="2" t="s">
        <v>764</v>
      </c>
      <c r="I369" s="1" t="s">
        <v>1</v>
      </c>
      <c r="J369" s="1" t="s">
        <v>1</v>
      </c>
      <c r="K369" s="1" t="s">
        <v>1</v>
      </c>
      <c r="L369" s="1" t="s">
        <v>1</v>
      </c>
      <c r="M369" s="1">
        <v>0</v>
      </c>
      <c r="N369" s="2" t="s">
        <v>1</v>
      </c>
      <c r="O369" s="2" t="s">
        <v>2</v>
      </c>
      <c r="P369" s="2" t="s">
        <v>1</v>
      </c>
      <c r="Q369" s="3">
        <f t="shared" si="5"/>
        <v>25532336.962200001</v>
      </c>
      <c r="R369" s="3">
        <v>0</v>
      </c>
      <c r="S369" s="3">
        <v>23485447.164999999</v>
      </c>
      <c r="T369" s="3">
        <v>0</v>
      </c>
      <c r="U369" s="3" t="s">
        <v>0</v>
      </c>
      <c r="V369" s="3">
        <v>0</v>
      </c>
      <c r="W369" s="3">
        <v>1764560.17</v>
      </c>
      <c r="X369" s="3" t="s">
        <v>0</v>
      </c>
      <c r="Y369" s="3">
        <v>282329.62719999999</v>
      </c>
      <c r="Z369" s="3">
        <v>0</v>
      </c>
      <c r="AA369" s="2" t="s">
        <v>0</v>
      </c>
      <c r="AB369" s="1">
        <v>0</v>
      </c>
      <c r="AC369" s="1">
        <v>0</v>
      </c>
      <c r="AD369" s="2" t="s">
        <v>0</v>
      </c>
      <c r="AE369" s="1">
        <v>0</v>
      </c>
    </row>
    <row r="370" spans="1:31" hidden="1" x14ac:dyDescent="0.25">
      <c r="A370" s="2" t="s">
        <v>229</v>
      </c>
      <c r="B370" s="51">
        <v>43939</v>
      </c>
      <c r="C370" s="2" t="s">
        <v>8</v>
      </c>
      <c r="D370" s="2" t="s">
        <v>16</v>
      </c>
      <c r="E370" s="2" t="s">
        <v>483</v>
      </c>
      <c r="F370" s="2" t="s">
        <v>763</v>
      </c>
      <c r="G370" s="2" t="s">
        <v>4</v>
      </c>
      <c r="H370" s="2" t="s">
        <v>762</v>
      </c>
      <c r="I370" s="1" t="s">
        <v>1</v>
      </c>
      <c r="J370" s="1" t="s">
        <v>1</v>
      </c>
      <c r="K370" s="1" t="s">
        <v>1</v>
      </c>
      <c r="L370" s="1" t="s">
        <v>1</v>
      </c>
      <c r="M370" s="1">
        <v>0</v>
      </c>
      <c r="N370" s="2" t="s">
        <v>1</v>
      </c>
      <c r="O370" s="2" t="s">
        <v>2</v>
      </c>
      <c r="P370" s="2"/>
      <c r="Q370" s="3">
        <f t="shared" si="5"/>
        <v>11798302.635199999</v>
      </c>
      <c r="R370" s="3">
        <v>0</v>
      </c>
      <c r="S370" s="3">
        <v>2587200</v>
      </c>
      <c r="T370" s="3">
        <v>0</v>
      </c>
      <c r="U370" s="3" t="s">
        <v>0</v>
      </c>
      <c r="V370" s="3">
        <v>0</v>
      </c>
      <c r="W370" s="3">
        <v>7940605.7199999997</v>
      </c>
      <c r="X370" s="3" t="s">
        <v>0</v>
      </c>
      <c r="Y370" s="3">
        <v>1270496.9151999999</v>
      </c>
      <c r="Z370" s="3">
        <v>0</v>
      </c>
      <c r="AA370" s="2" t="s">
        <v>0</v>
      </c>
      <c r="AB370" s="1">
        <v>0</v>
      </c>
      <c r="AC370" s="1"/>
      <c r="AD370" s="2" t="s">
        <v>0</v>
      </c>
      <c r="AE370" s="1">
        <v>0</v>
      </c>
    </row>
    <row r="371" spans="1:31" hidden="1" x14ac:dyDescent="0.25">
      <c r="A371" s="2" t="s">
        <v>227</v>
      </c>
      <c r="B371" s="51">
        <v>43939</v>
      </c>
      <c r="C371" s="2" t="s">
        <v>8</v>
      </c>
      <c r="D371" s="2" t="s">
        <v>11</v>
      </c>
      <c r="E371" s="2" t="s">
        <v>476</v>
      </c>
      <c r="F371" s="2" t="s">
        <v>761</v>
      </c>
      <c r="G371" s="2" t="s">
        <v>4</v>
      </c>
      <c r="H371" s="2" t="s">
        <v>760</v>
      </c>
      <c r="I371" s="1" t="s">
        <v>1</v>
      </c>
      <c r="J371" s="1" t="s">
        <v>1</v>
      </c>
      <c r="K371" s="1" t="s">
        <v>1</v>
      </c>
      <c r="L371" s="1" t="s">
        <v>1</v>
      </c>
      <c r="M371" s="1">
        <v>0</v>
      </c>
      <c r="N371" s="2" t="s">
        <v>1</v>
      </c>
      <c r="O371" s="2" t="s">
        <v>2</v>
      </c>
      <c r="P371" s="2"/>
      <c r="Q371" s="3">
        <f t="shared" si="5"/>
        <v>8863895.2484000009</v>
      </c>
      <c r="R371" s="3">
        <v>0</v>
      </c>
      <c r="S371" s="3">
        <v>2902423.26</v>
      </c>
      <c r="T371" s="3">
        <v>0</v>
      </c>
      <c r="U371" s="3" t="s">
        <v>0</v>
      </c>
      <c r="V371" s="3">
        <v>0</v>
      </c>
      <c r="W371" s="3">
        <v>5139199.99</v>
      </c>
      <c r="X371" s="3" t="s">
        <v>0</v>
      </c>
      <c r="Y371" s="3">
        <v>822271.99840000004</v>
      </c>
      <c r="Z371" s="3">
        <v>0</v>
      </c>
      <c r="AA371" s="2" t="s">
        <v>0</v>
      </c>
      <c r="AB371" s="1">
        <v>0</v>
      </c>
      <c r="AC371" s="1"/>
      <c r="AD371" s="2" t="s">
        <v>0</v>
      </c>
      <c r="AE371" s="1">
        <v>0</v>
      </c>
    </row>
    <row r="372" spans="1:31" hidden="1" x14ac:dyDescent="0.25">
      <c r="A372" s="2" t="s">
        <v>224</v>
      </c>
      <c r="B372" s="51">
        <v>43939</v>
      </c>
      <c r="C372" s="2" t="s">
        <v>8</v>
      </c>
      <c r="D372" s="2" t="s">
        <v>7</v>
      </c>
      <c r="E372" s="2" t="s">
        <v>471</v>
      </c>
      <c r="F372" s="2" t="s">
        <v>759</v>
      </c>
      <c r="G372" s="2" t="s">
        <v>4</v>
      </c>
      <c r="H372" s="2" t="s">
        <v>758</v>
      </c>
      <c r="I372" s="1" t="s">
        <v>1</v>
      </c>
      <c r="J372" s="1" t="s">
        <v>1</v>
      </c>
      <c r="K372" s="1" t="s">
        <v>1</v>
      </c>
      <c r="L372" s="1" t="s">
        <v>1</v>
      </c>
      <c r="M372" s="1">
        <v>0</v>
      </c>
      <c r="N372" s="2" t="s">
        <v>1</v>
      </c>
      <c r="O372" s="2" t="s">
        <v>2</v>
      </c>
      <c r="P372" s="2"/>
      <c r="Q372" s="3">
        <f t="shared" si="5"/>
        <v>51647096.227600001</v>
      </c>
      <c r="R372" s="3">
        <v>0</v>
      </c>
      <c r="S372" s="3">
        <v>34163893.649999999</v>
      </c>
      <c r="T372" s="3">
        <v>0</v>
      </c>
      <c r="U372" s="3" t="s">
        <v>0</v>
      </c>
      <c r="V372" s="3">
        <v>0</v>
      </c>
      <c r="W372" s="3">
        <v>15071726.359999999</v>
      </c>
      <c r="X372" s="3" t="s">
        <v>0</v>
      </c>
      <c r="Y372" s="3">
        <v>2411476.2176000001</v>
      </c>
      <c r="Z372" s="3">
        <v>0</v>
      </c>
      <c r="AA372" s="2" t="s">
        <v>0</v>
      </c>
      <c r="AB372" s="1">
        <v>0</v>
      </c>
      <c r="AC372" s="1"/>
      <c r="AD372" s="2" t="s">
        <v>0</v>
      </c>
      <c r="AE372" s="1">
        <v>0</v>
      </c>
    </row>
    <row r="373" spans="1:31" hidden="1" x14ac:dyDescent="0.25">
      <c r="A373" s="2" t="s">
        <v>221</v>
      </c>
      <c r="B373" s="51">
        <v>43940</v>
      </c>
      <c r="C373" s="2" t="s">
        <v>8</v>
      </c>
      <c r="D373" s="2" t="s">
        <v>107</v>
      </c>
      <c r="E373" s="2" t="s">
        <v>596</v>
      </c>
      <c r="F373" s="2" t="s">
        <v>757</v>
      </c>
      <c r="G373" s="2" t="s">
        <v>4</v>
      </c>
      <c r="H373" s="2" t="s">
        <v>756</v>
      </c>
      <c r="I373" s="2" t="s">
        <v>1</v>
      </c>
      <c r="J373" s="1" t="s">
        <v>1</v>
      </c>
      <c r="K373" s="1" t="s">
        <v>1</v>
      </c>
      <c r="L373" s="1" t="s">
        <v>1</v>
      </c>
      <c r="M373" s="1">
        <v>0</v>
      </c>
      <c r="N373" s="2" t="s">
        <v>1</v>
      </c>
      <c r="O373" s="2" t="s">
        <v>2</v>
      </c>
      <c r="P373" s="2"/>
      <c r="Q373" s="3">
        <f t="shared" si="5"/>
        <v>47998751.191599995</v>
      </c>
      <c r="R373" s="3">
        <v>0</v>
      </c>
      <c r="S373" s="3">
        <v>31491837.5</v>
      </c>
      <c r="T373" s="3">
        <v>0</v>
      </c>
      <c r="U373" s="3" t="s">
        <v>0</v>
      </c>
      <c r="V373" s="3">
        <v>0</v>
      </c>
      <c r="W373" s="3">
        <v>14230098.01</v>
      </c>
      <c r="X373" s="3" t="s">
        <v>0</v>
      </c>
      <c r="Y373" s="3">
        <v>2276815.6816000002</v>
      </c>
      <c r="Z373" s="3">
        <v>0</v>
      </c>
      <c r="AA373" s="2" t="s">
        <v>0</v>
      </c>
      <c r="AB373" s="1">
        <v>0</v>
      </c>
      <c r="AC373" s="1"/>
      <c r="AD373" s="2" t="s">
        <v>0</v>
      </c>
      <c r="AE373" s="1">
        <v>0</v>
      </c>
    </row>
    <row r="374" spans="1:31" hidden="1" x14ac:dyDescent="0.25">
      <c r="A374" s="2" t="s">
        <v>218</v>
      </c>
      <c r="B374" s="51">
        <v>43940</v>
      </c>
      <c r="C374" s="2" t="s">
        <v>53</v>
      </c>
      <c r="D374" s="2" t="s">
        <v>107</v>
      </c>
      <c r="E374" s="2" t="s">
        <v>572</v>
      </c>
      <c r="F374" s="2" t="s">
        <v>51</v>
      </c>
      <c r="G374" s="2" t="s">
        <v>4</v>
      </c>
      <c r="H374" s="2" t="s">
        <v>755</v>
      </c>
      <c r="I374" s="1" t="s">
        <v>1</v>
      </c>
      <c r="J374" s="1" t="s">
        <v>1</v>
      </c>
      <c r="K374" s="1" t="s">
        <v>1</v>
      </c>
      <c r="L374" s="1" t="s">
        <v>1</v>
      </c>
      <c r="M374" s="1">
        <v>0</v>
      </c>
      <c r="N374" s="2" t="s">
        <v>1</v>
      </c>
      <c r="O374" s="2" t="s">
        <v>2</v>
      </c>
      <c r="P374" s="2" t="s">
        <v>1</v>
      </c>
      <c r="Q374" s="3">
        <f t="shared" si="5"/>
        <v>33470361.258799996</v>
      </c>
      <c r="R374" s="3">
        <v>0</v>
      </c>
      <c r="S374" s="3">
        <v>29677648.655999999</v>
      </c>
      <c r="T374" s="3">
        <v>0</v>
      </c>
      <c r="U374" s="3" t="s">
        <v>0</v>
      </c>
      <c r="V374" s="3">
        <v>0</v>
      </c>
      <c r="W374" s="3">
        <v>3269579.8299999996</v>
      </c>
      <c r="X374" s="3" t="s">
        <v>13</v>
      </c>
      <c r="Y374" s="3">
        <v>523132.77280000004</v>
      </c>
      <c r="Z374" s="3">
        <v>0</v>
      </c>
      <c r="AA374" s="2" t="s">
        <v>0</v>
      </c>
      <c r="AB374" s="1">
        <v>0</v>
      </c>
      <c r="AC374" s="1">
        <v>0</v>
      </c>
      <c r="AD374" s="2" t="s">
        <v>0</v>
      </c>
      <c r="AE374" s="1">
        <v>0</v>
      </c>
    </row>
    <row r="375" spans="1:31" hidden="1" x14ac:dyDescent="0.25">
      <c r="A375" s="2" t="s">
        <v>215</v>
      </c>
      <c r="B375" s="51">
        <v>43940</v>
      </c>
      <c r="C375" s="2" t="s">
        <v>8</v>
      </c>
      <c r="D375" s="2" t="s">
        <v>88</v>
      </c>
      <c r="E375" s="2" t="s">
        <v>569</v>
      </c>
      <c r="F375" s="2" t="s">
        <v>211</v>
      </c>
      <c r="G375" s="2" t="s">
        <v>4</v>
      </c>
      <c r="H375" s="2" t="s">
        <v>754</v>
      </c>
      <c r="I375" s="1" t="s">
        <v>1</v>
      </c>
      <c r="J375" s="1" t="s">
        <v>1</v>
      </c>
      <c r="K375" s="1" t="s">
        <v>1</v>
      </c>
      <c r="L375" s="1" t="s">
        <v>1</v>
      </c>
      <c r="M375" s="1">
        <v>0</v>
      </c>
      <c r="N375" s="2" t="s">
        <v>1</v>
      </c>
      <c r="O375" s="2" t="s">
        <v>2</v>
      </c>
      <c r="P375" s="2"/>
      <c r="Q375" s="3">
        <f t="shared" si="5"/>
        <v>33065585.626000002</v>
      </c>
      <c r="R375" s="3">
        <v>0</v>
      </c>
      <c r="S375" s="3">
        <v>19537609.539999999</v>
      </c>
      <c r="T375" s="3">
        <v>0</v>
      </c>
      <c r="U375" s="3" t="s">
        <v>0</v>
      </c>
      <c r="V375" s="3">
        <v>0</v>
      </c>
      <c r="W375" s="3">
        <v>11662048.35</v>
      </c>
      <c r="X375" s="3" t="s">
        <v>0</v>
      </c>
      <c r="Y375" s="3">
        <v>1865927.736</v>
      </c>
      <c r="Z375" s="3">
        <v>0</v>
      </c>
      <c r="AA375" s="2" t="s">
        <v>0</v>
      </c>
      <c r="AB375" s="1">
        <v>0</v>
      </c>
      <c r="AC375" s="1"/>
      <c r="AD375" s="2" t="s">
        <v>0</v>
      </c>
      <c r="AE375" s="1">
        <v>0</v>
      </c>
    </row>
    <row r="376" spans="1:31" hidden="1" x14ac:dyDescent="0.25">
      <c r="A376" s="2" t="s">
        <v>212</v>
      </c>
      <c r="B376" s="51">
        <v>43940</v>
      </c>
      <c r="C376" s="2" t="s">
        <v>8</v>
      </c>
      <c r="D376" s="2" t="s">
        <v>88</v>
      </c>
      <c r="E376" s="2" t="s">
        <v>563</v>
      </c>
      <c r="F376" s="2" t="s">
        <v>433</v>
      </c>
      <c r="G376" s="2" t="s">
        <v>4</v>
      </c>
      <c r="H376" s="2" t="s">
        <v>753</v>
      </c>
      <c r="I376" s="1" t="s">
        <v>1</v>
      </c>
      <c r="J376" s="1" t="s">
        <v>1</v>
      </c>
      <c r="K376" s="1" t="s">
        <v>1</v>
      </c>
      <c r="L376" s="1" t="s">
        <v>1</v>
      </c>
      <c r="M376" s="1">
        <v>0</v>
      </c>
      <c r="N376" s="2" t="s">
        <v>1</v>
      </c>
      <c r="O376" s="2" t="s">
        <v>2</v>
      </c>
      <c r="P376" s="2"/>
      <c r="Q376" s="3">
        <f t="shared" si="5"/>
        <v>1209768.6100000001</v>
      </c>
      <c r="R376" s="3">
        <v>0</v>
      </c>
      <c r="S376" s="3">
        <v>1209768.6100000001</v>
      </c>
      <c r="T376" s="3">
        <v>0</v>
      </c>
      <c r="U376" s="3" t="s">
        <v>0</v>
      </c>
      <c r="V376" s="3">
        <v>0</v>
      </c>
      <c r="W376" s="3">
        <v>0</v>
      </c>
      <c r="X376" s="3" t="s">
        <v>0</v>
      </c>
      <c r="Y376" s="3">
        <v>0</v>
      </c>
      <c r="Z376" s="3">
        <v>0</v>
      </c>
      <c r="AA376" s="2" t="s">
        <v>0</v>
      </c>
      <c r="AB376" s="1">
        <v>0</v>
      </c>
      <c r="AC376" s="1"/>
      <c r="AD376" s="2" t="s">
        <v>0</v>
      </c>
      <c r="AE376" s="1">
        <v>0</v>
      </c>
    </row>
    <row r="377" spans="1:31" hidden="1" x14ac:dyDescent="0.25">
      <c r="A377" s="2" t="s">
        <v>209</v>
      </c>
      <c r="B377" s="51">
        <v>43940</v>
      </c>
      <c r="C377" s="2" t="s">
        <v>71</v>
      </c>
      <c r="D377" s="2" t="s">
        <v>88</v>
      </c>
      <c r="E377" s="2" t="s">
        <v>566</v>
      </c>
      <c r="F377" s="2" t="s">
        <v>246</v>
      </c>
      <c r="G377" s="2" t="s">
        <v>4</v>
      </c>
      <c r="H377" s="2" t="s">
        <v>752</v>
      </c>
      <c r="I377" s="1" t="s">
        <v>1</v>
      </c>
      <c r="J377" s="1" t="s">
        <v>1</v>
      </c>
      <c r="K377" s="1" t="s">
        <v>1</v>
      </c>
      <c r="L377" s="1" t="s">
        <v>1</v>
      </c>
      <c r="M377" s="1">
        <v>0</v>
      </c>
      <c r="N377" s="2" t="s">
        <v>1</v>
      </c>
      <c r="O377" s="2" t="s">
        <v>2</v>
      </c>
      <c r="P377" s="2" t="s">
        <v>1</v>
      </c>
      <c r="Q377" s="3">
        <f t="shared" si="5"/>
        <v>28362612.084400002</v>
      </c>
      <c r="R377" s="3">
        <v>0</v>
      </c>
      <c r="S377" s="3">
        <v>24900884.485600002</v>
      </c>
      <c r="T377" s="3">
        <v>0</v>
      </c>
      <c r="U377" s="3" t="s">
        <v>0</v>
      </c>
      <c r="V377" s="3">
        <v>0</v>
      </c>
      <c r="W377" s="3">
        <v>2984247.9299999997</v>
      </c>
      <c r="X377" s="3" t="s">
        <v>13</v>
      </c>
      <c r="Y377" s="3">
        <v>477479.66879999998</v>
      </c>
      <c r="Z377" s="3">
        <v>0</v>
      </c>
      <c r="AA377" s="2" t="s">
        <v>0</v>
      </c>
      <c r="AB377" s="1">
        <v>0</v>
      </c>
      <c r="AC377" s="1">
        <v>0</v>
      </c>
      <c r="AD377" s="2" t="s">
        <v>0</v>
      </c>
      <c r="AE377" s="1">
        <v>0</v>
      </c>
    </row>
    <row r="378" spans="1:31" hidden="1" x14ac:dyDescent="0.25">
      <c r="A378" s="2" t="s">
        <v>206</v>
      </c>
      <c r="B378" s="51">
        <v>43940</v>
      </c>
      <c r="C378" s="2" t="s">
        <v>53</v>
      </c>
      <c r="D378" s="2" t="s">
        <v>88</v>
      </c>
      <c r="E378" s="2" t="s">
        <v>558</v>
      </c>
      <c r="F378" s="2" t="s">
        <v>51</v>
      </c>
      <c r="G378" s="2" t="s">
        <v>4</v>
      </c>
      <c r="H378" s="2" t="s">
        <v>751</v>
      </c>
      <c r="I378" s="1" t="s">
        <v>1</v>
      </c>
      <c r="J378" s="1" t="s">
        <v>1</v>
      </c>
      <c r="K378" s="1" t="s">
        <v>1</v>
      </c>
      <c r="L378" s="1" t="s">
        <v>1</v>
      </c>
      <c r="M378" s="1">
        <v>0</v>
      </c>
      <c r="N378" s="2" t="s">
        <v>1</v>
      </c>
      <c r="O378" s="2" t="s">
        <v>2</v>
      </c>
      <c r="P378" s="2" t="s">
        <v>1</v>
      </c>
      <c r="Q378" s="3">
        <f t="shared" si="5"/>
        <v>1000766.7876</v>
      </c>
      <c r="R378" s="3">
        <v>0</v>
      </c>
      <c r="S378" s="3">
        <v>273645.02</v>
      </c>
      <c r="T378" s="3">
        <v>0</v>
      </c>
      <c r="U378" s="3" t="s">
        <v>0</v>
      </c>
      <c r="V378" s="3">
        <v>0</v>
      </c>
      <c r="W378" s="3">
        <v>626829.11</v>
      </c>
      <c r="X378" s="3" t="s">
        <v>13</v>
      </c>
      <c r="Y378" s="3">
        <v>100292.65760000001</v>
      </c>
      <c r="Z378" s="3">
        <v>0</v>
      </c>
      <c r="AA378" s="2" t="s">
        <v>0</v>
      </c>
      <c r="AB378" s="1">
        <v>0</v>
      </c>
      <c r="AC378" s="1">
        <v>0</v>
      </c>
      <c r="AD378" s="2" t="s">
        <v>0</v>
      </c>
      <c r="AE378" s="1">
        <v>0</v>
      </c>
    </row>
    <row r="379" spans="1:31" hidden="1" x14ac:dyDescent="0.25">
      <c r="A379" s="2" t="s">
        <v>203</v>
      </c>
      <c r="B379" s="51">
        <v>43940</v>
      </c>
      <c r="C379" s="2" t="s">
        <v>71</v>
      </c>
      <c r="D379" s="2" t="s">
        <v>78</v>
      </c>
      <c r="E379" s="2" t="s">
        <v>555</v>
      </c>
      <c r="F379" s="2" t="s">
        <v>149</v>
      </c>
      <c r="G379" s="2" t="s">
        <v>4</v>
      </c>
      <c r="H379" s="2" t="s">
        <v>750</v>
      </c>
      <c r="I379" s="1" t="s">
        <v>1</v>
      </c>
      <c r="J379" s="1" t="s">
        <v>1</v>
      </c>
      <c r="K379" s="1" t="s">
        <v>1</v>
      </c>
      <c r="L379" s="1" t="s">
        <v>1</v>
      </c>
      <c r="M379" s="1">
        <v>0</v>
      </c>
      <c r="N379" s="2" t="s">
        <v>1</v>
      </c>
      <c r="O379" s="2" t="s">
        <v>2</v>
      </c>
      <c r="P379" s="2"/>
      <c r="Q379" s="3">
        <f t="shared" si="5"/>
        <v>52357716.682000004</v>
      </c>
      <c r="R379" s="3">
        <v>0</v>
      </c>
      <c r="S379" s="3">
        <v>32747518.859999999</v>
      </c>
      <c r="T379" s="3">
        <v>0</v>
      </c>
      <c r="U379" s="3" t="s">
        <v>0</v>
      </c>
      <c r="V379" s="3">
        <v>0</v>
      </c>
      <c r="W379" s="3">
        <v>16905342.949999999</v>
      </c>
      <c r="X379" s="3" t="s">
        <v>0</v>
      </c>
      <c r="Y379" s="3">
        <v>2704854.872</v>
      </c>
      <c r="Z379" s="3">
        <v>0</v>
      </c>
      <c r="AA379" s="2" t="s">
        <v>0</v>
      </c>
      <c r="AB379" s="1">
        <v>0</v>
      </c>
      <c r="AC379" s="1"/>
      <c r="AD379" s="2" t="s">
        <v>0</v>
      </c>
      <c r="AE379" s="1">
        <v>0</v>
      </c>
    </row>
    <row r="380" spans="1:31" hidden="1" x14ac:dyDescent="0.25">
      <c r="A380" s="2" t="s">
        <v>200</v>
      </c>
      <c r="B380" s="51">
        <v>43940</v>
      </c>
      <c r="C380" s="2" t="s">
        <v>71</v>
      </c>
      <c r="D380" s="2" t="s">
        <v>78</v>
      </c>
      <c r="E380" s="2" t="s">
        <v>551</v>
      </c>
      <c r="F380" s="2" t="s">
        <v>749</v>
      </c>
      <c r="G380" s="2" t="s">
        <v>4</v>
      </c>
      <c r="H380" s="2" t="s">
        <v>748</v>
      </c>
      <c r="I380" s="1" t="s">
        <v>1</v>
      </c>
      <c r="J380" s="1" t="s">
        <v>1</v>
      </c>
      <c r="K380" s="1" t="s">
        <v>1</v>
      </c>
      <c r="L380" s="1" t="s">
        <v>1</v>
      </c>
      <c r="M380" s="1">
        <v>0</v>
      </c>
      <c r="N380" s="2" t="s">
        <v>1</v>
      </c>
      <c r="O380" s="2" t="s">
        <v>2</v>
      </c>
      <c r="P380" s="2" t="s">
        <v>1</v>
      </c>
      <c r="Q380" s="3">
        <f t="shared" si="5"/>
        <v>24179163.783199999</v>
      </c>
      <c r="R380" s="3">
        <v>0</v>
      </c>
      <c r="S380" s="3">
        <v>20146518.010000002</v>
      </c>
      <c r="T380" s="3">
        <v>0</v>
      </c>
      <c r="U380" s="3" t="s">
        <v>0</v>
      </c>
      <c r="V380" s="3">
        <v>0</v>
      </c>
      <c r="W380" s="3">
        <v>3476418.77</v>
      </c>
      <c r="X380" s="3" t="s">
        <v>13</v>
      </c>
      <c r="Y380" s="3">
        <v>556227.00320000004</v>
      </c>
      <c r="Z380" s="3">
        <v>0</v>
      </c>
      <c r="AA380" s="2" t="s">
        <v>0</v>
      </c>
      <c r="AB380" s="1">
        <v>0</v>
      </c>
      <c r="AC380" s="1">
        <v>0</v>
      </c>
      <c r="AD380" s="2" t="s">
        <v>0</v>
      </c>
      <c r="AE380" s="1">
        <v>0</v>
      </c>
    </row>
    <row r="381" spans="1:31" hidden="1" x14ac:dyDescent="0.25">
      <c r="A381" s="2" t="s">
        <v>197</v>
      </c>
      <c r="B381" s="51">
        <v>43940</v>
      </c>
      <c r="C381" s="2" t="s">
        <v>53</v>
      </c>
      <c r="D381" s="2" t="s">
        <v>78</v>
      </c>
      <c r="E381" s="2" t="s">
        <v>6</v>
      </c>
      <c r="F381" s="2" t="s">
        <v>424</v>
      </c>
      <c r="G381" s="2" t="s">
        <v>4</v>
      </c>
      <c r="H381" s="2" t="s">
        <v>747</v>
      </c>
      <c r="I381" s="1" t="s">
        <v>1</v>
      </c>
      <c r="J381" s="1" t="s">
        <v>1</v>
      </c>
      <c r="K381" s="1" t="s">
        <v>1</v>
      </c>
      <c r="L381" s="1" t="s">
        <v>1</v>
      </c>
      <c r="M381" s="1">
        <v>0</v>
      </c>
      <c r="N381" s="2" t="s">
        <v>1</v>
      </c>
      <c r="O381" s="2" t="s">
        <v>2</v>
      </c>
      <c r="P381" s="2" t="s">
        <v>1</v>
      </c>
      <c r="Q381" s="3">
        <f t="shared" si="5"/>
        <v>83065266.153600007</v>
      </c>
      <c r="R381" s="3">
        <v>0</v>
      </c>
      <c r="S381" s="3">
        <v>53613905.850000001</v>
      </c>
      <c r="T381" s="3">
        <v>0</v>
      </c>
      <c r="U381" s="3" t="s">
        <v>0</v>
      </c>
      <c r="V381" s="3">
        <v>0</v>
      </c>
      <c r="W381" s="3">
        <v>25389103.710000001</v>
      </c>
      <c r="X381" s="3" t="s">
        <v>13</v>
      </c>
      <c r="Y381" s="3">
        <v>4062256.5936000003</v>
      </c>
      <c r="Z381" s="3">
        <v>0</v>
      </c>
      <c r="AA381" s="2" t="s">
        <v>0</v>
      </c>
      <c r="AB381" s="1">
        <v>0</v>
      </c>
      <c r="AC381" s="1">
        <v>0</v>
      </c>
      <c r="AD381" s="2" t="s">
        <v>0</v>
      </c>
      <c r="AE381" s="1">
        <v>0</v>
      </c>
    </row>
    <row r="382" spans="1:31" hidden="1" x14ac:dyDescent="0.25">
      <c r="A382" s="2" t="s">
        <v>195</v>
      </c>
      <c r="B382" s="51">
        <v>43940</v>
      </c>
      <c r="C382" s="2" t="s">
        <v>8</v>
      </c>
      <c r="D382" s="2" t="s">
        <v>67</v>
      </c>
      <c r="E382" s="2" t="s">
        <v>542</v>
      </c>
      <c r="F382" s="2" t="s">
        <v>746</v>
      </c>
      <c r="G382" s="2" t="s">
        <v>4</v>
      </c>
      <c r="H382" s="2" t="s">
        <v>745</v>
      </c>
      <c r="I382" s="1" t="s">
        <v>1</v>
      </c>
      <c r="J382" s="1" t="s">
        <v>1</v>
      </c>
      <c r="K382" s="1" t="s">
        <v>1</v>
      </c>
      <c r="L382" s="1" t="s">
        <v>1</v>
      </c>
      <c r="M382" s="1">
        <v>0</v>
      </c>
      <c r="N382" s="2" t="s">
        <v>1</v>
      </c>
      <c r="O382" s="2" t="s">
        <v>2</v>
      </c>
      <c r="P382" s="2"/>
      <c r="Q382" s="3">
        <f t="shared" si="5"/>
        <v>51671678.386399999</v>
      </c>
      <c r="R382" s="3">
        <v>0</v>
      </c>
      <c r="S382" s="3">
        <v>35610107.219999999</v>
      </c>
      <c r="T382" s="3">
        <v>0</v>
      </c>
      <c r="U382" s="3" t="s">
        <v>0</v>
      </c>
      <c r="V382" s="3">
        <v>0</v>
      </c>
      <c r="W382" s="3">
        <v>13846182.039999999</v>
      </c>
      <c r="X382" s="3" t="s">
        <v>0</v>
      </c>
      <c r="Y382" s="3">
        <v>2215389.1264</v>
      </c>
      <c r="Z382" s="3">
        <v>0</v>
      </c>
      <c r="AA382" s="2" t="s">
        <v>0</v>
      </c>
      <c r="AB382" s="1">
        <v>0</v>
      </c>
      <c r="AC382" s="1"/>
      <c r="AD382" s="2" t="s">
        <v>0</v>
      </c>
      <c r="AE382" s="1">
        <v>0</v>
      </c>
    </row>
    <row r="383" spans="1:31" hidden="1" x14ac:dyDescent="0.25">
      <c r="A383" s="2" t="s">
        <v>192</v>
      </c>
      <c r="B383" s="51">
        <v>43940</v>
      </c>
      <c r="C383" s="2" t="s">
        <v>8</v>
      </c>
      <c r="D383" s="2" t="s">
        <v>67</v>
      </c>
      <c r="E383" s="2" t="s">
        <v>538</v>
      </c>
      <c r="F383" s="2" t="s">
        <v>744</v>
      </c>
      <c r="G383" s="2" t="s">
        <v>4</v>
      </c>
      <c r="H383" s="2" t="s">
        <v>743</v>
      </c>
      <c r="I383" s="1" t="s">
        <v>1</v>
      </c>
      <c r="J383" s="1" t="s">
        <v>1</v>
      </c>
      <c r="K383" s="1" t="s">
        <v>1</v>
      </c>
      <c r="L383" s="1" t="s">
        <v>1</v>
      </c>
      <c r="M383" s="1">
        <v>0</v>
      </c>
      <c r="N383" s="2" t="s">
        <v>1</v>
      </c>
      <c r="O383" s="2" t="s">
        <v>2</v>
      </c>
      <c r="P383" s="2" t="s">
        <v>1</v>
      </c>
      <c r="Q383" s="3">
        <f t="shared" si="5"/>
        <v>6720508.8356000008</v>
      </c>
      <c r="R383" s="3">
        <v>0</v>
      </c>
      <c r="S383" s="3">
        <v>5529122.8200000003</v>
      </c>
      <c r="T383" s="3">
        <v>0</v>
      </c>
      <c r="U383" s="3" t="s">
        <v>0</v>
      </c>
      <c r="V383" s="3">
        <v>0</v>
      </c>
      <c r="W383" s="3">
        <v>1027056.9099999999</v>
      </c>
      <c r="X383" s="3" t="s">
        <v>13</v>
      </c>
      <c r="Y383" s="3">
        <v>164329.10560000001</v>
      </c>
      <c r="Z383" s="3">
        <v>0</v>
      </c>
      <c r="AA383" s="2" t="s">
        <v>0</v>
      </c>
      <c r="AB383" s="1">
        <v>0</v>
      </c>
      <c r="AC383" s="1">
        <v>0</v>
      </c>
      <c r="AD383" s="2" t="s">
        <v>0</v>
      </c>
      <c r="AE383" s="1">
        <v>0</v>
      </c>
    </row>
    <row r="384" spans="1:31" hidden="1" x14ac:dyDescent="0.25">
      <c r="A384" s="2" t="s">
        <v>190</v>
      </c>
      <c r="B384" s="51">
        <v>43940</v>
      </c>
      <c r="C384" s="2" t="s">
        <v>8</v>
      </c>
      <c r="D384" s="2" t="s">
        <v>52</v>
      </c>
      <c r="E384" s="2" t="s">
        <v>530</v>
      </c>
      <c r="F384" s="2" t="s">
        <v>742</v>
      </c>
      <c r="G384" s="2" t="s">
        <v>4</v>
      </c>
      <c r="H384" s="2" t="s">
        <v>741</v>
      </c>
      <c r="I384" s="1" t="s">
        <v>1</v>
      </c>
      <c r="J384" s="1" t="s">
        <v>1</v>
      </c>
      <c r="K384" s="1" t="s">
        <v>1</v>
      </c>
      <c r="L384" s="1" t="s">
        <v>1</v>
      </c>
      <c r="M384" s="1">
        <v>0</v>
      </c>
      <c r="N384" s="2" t="s">
        <v>1</v>
      </c>
      <c r="O384" s="2" t="s">
        <v>2</v>
      </c>
      <c r="P384" s="2"/>
      <c r="Q384" s="3">
        <f t="shared" si="5"/>
        <v>100278389.47759999</v>
      </c>
      <c r="R384" s="3">
        <v>0</v>
      </c>
      <c r="S384" s="3">
        <v>58233480.299999997</v>
      </c>
      <c r="T384" s="3">
        <v>0</v>
      </c>
      <c r="U384" s="3" t="s">
        <v>0</v>
      </c>
      <c r="V384" s="3">
        <v>0</v>
      </c>
      <c r="W384" s="3">
        <v>36245611.359999999</v>
      </c>
      <c r="X384" s="3" t="s">
        <v>0</v>
      </c>
      <c r="Y384" s="3">
        <v>5799297.8175999997</v>
      </c>
      <c r="Z384" s="3">
        <v>0</v>
      </c>
      <c r="AA384" s="2" t="s">
        <v>0</v>
      </c>
      <c r="AB384" s="1">
        <v>0</v>
      </c>
      <c r="AC384" s="1"/>
      <c r="AD384" s="2" t="s">
        <v>0</v>
      </c>
      <c r="AE384" s="1">
        <v>0</v>
      </c>
    </row>
    <row r="385" spans="1:31" hidden="1" x14ac:dyDescent="0.25">
      <c r="A385" s="2" t="s">
        <v>186</v>
      </c>
      <c r="B385" s="51">
        <v>43940</v>
      </c>
      <c r="C385" s="2" t="s">
        <v>53</v>
      </c>
      <c r="D385" s="2" t="s">
        <v>52</v>
      </c>
      <c r="E385" s="2" t="s">
        <v>651</v>
      </c>
      <c r="F385" s="2" t="s">
        <v>740</v>
      </c>
      <c r="G385" s="2" t="s">
        <v>4</v>
      </c>
      <c r="H385" s="2" t="s">
        <v>739</v>
      </c>
      <c r="I385" s="1" t="s">
        <v>1</v>
      </c>
      <c r="J385" s="1" t="s">
        <v>1</v>
      </c>
      <c r="K385" s="1" t="s">
        <v>1</v>
      </c>
      <c r="L385" s="1" t="s">
        <v>1</v>
      </c>
      <c r="M385" s="1">
        <v>0</v>
      </c>
      <c r="N385" s="2" t="s">
        <v>1</v>
      </c>
      <c r="O385" s="2" t="s">
        <v>2</v>
      </c>
      <c r="P385" s="2" t="s">
        <v>1</v>
      </c>
      <c r="Q385" s="3">
        <f t="shared" si="5"/>
        <v>87262728.811149999</v>
      </c>
      <c r="R385" s="3">
        <v>0</v>
      </c>
      <c r="S385" s="3">
        <v>56991034.899999999</v>
      </c>
      <c r="T385" s="3">
        <v>0</v>
      </c>
      <c r="U385" s="3" t="s">
        <v>0</v>
      </c>
      <c r="V385" s="3">
        <v>0</v>
      </c>
      <c r="W385" s="3">
        <v>26096287.854449999</v>
      </c>
      <c r="X385" s="3" t="s">
        <v>13</v>
      </c>
      <c r="Y385" s="3">
        <v>4175406.0567000001</v>
      </c>
      <c r="Z385" s="3">
        <v>0</v>
      </c>
      <c r="AA385" s="2" t="s">
        <v>0</v>
      </c>
      <c r="AB385" s="1">
        <v>0</v>
      </c>
      <c r="AC385" s="1">
        <v>0</v>
      </c>
      <c r="AD385" s="2" t="s">
        <v>0</v>
      </c>
      <c r="AE385" s="1">
        <v>0</v>
      </c>
    </row>
    <row r="386" spans="1:31" hidden="1" x14ac:dyDescent="0.25">
      <c r="A386" s="2" t="s">
        <v>184</v>
      </c>
      <c r="B386" s="51">
        <v>43940</v>
      </c>
      <c r="C386" s="2" t="s">
        <v>8</v>
      </c>
      <c r="D386" s="2" t="s">
        <v>48</v>
      </c>
      <c r="E386" s="2" t="s">
        <v>520</v>
      </c>
      <c r="F386" s="2" t="s">
        <v>738</v>
      </c>
      <c r="G386" s="2" t="s">
        <v>4</v>
      </c>
      <c r="H386" s="2" t="s">
        <v>737</v>
      </c>
      <c r="I386" s="1" t="s">
        <v>1</v>
      </c>
      <c r="J386" s="1" t="s">
        <v>1</v>
      </c>
      <c r="K386" s="1" t="s">
        <v>1</v>
      </c>
      <c r="L386" s="1" t="s">
        <v>1</v>
      </c>
      <c r="M386" s="1">
        <v>0</v>
      </c>
      <c r="N386" s="2" t="s">
        <v>1</v>
      </c>
      <c r="O386" s="2" t="s">
        <v>2</v>
      </c>
      <c r="P386" s="2"/>
      <c r="Q386" s="3">
        <f t="shared" si="5"/>
        <v>40082535.467199996</v>
      </c>
      <c r="R386" s="3">
        <v>0</v>
      </c>
      <c r="S386" s="3">
        <v>27224415.800000001</v>
      </c>
      <c r="T386" s="3">
        <v>0</v>
      </c>
      <c r="U386" s="3" t="s">
        <v>0</v>
      </c>
      <c r="V386" s="3">
        <v>0</v>
      </c>
      <c r="W386" s="3">
        <v>11084585.92</v>
      </c>
      <c r="X386" s="3" t="s">
        <v>0</v>
      </c>
      <c r="Y386" s="3">
        <v>1773533.7472000001</v>
      </c>
      <c r="Z386" s="3">
        <v>0</v>
      </c>
      <c r="AA386" s="2" t="s">
        <v>0</v>
      </c>
      <c r="AB386" s="1">
        <v>0</v>
      </c>
      <c r="AC386" s="1"/>
      <c r="AD386" s="2" t="s">
        <v>0</v>
      </c>
      <c r="AE386" s="1">
        <v>0</v>
      </c>
    </row>
    <row r="387" spans="1:31" hidden="1" x14ac:dyDescent="0.25">
      <c r="A387" s="2" t="s">
        <v>182</v>
      </c>
      <c r="B387" s="51">
        <v>43940</v>
      </c>
      <c r="C387" s="2" t="s">
        <v>8</v>
      </c>
      <c r="D387" s="2" t="s">
        <v>44</v>
      </c>
      <c r="E387" s="2" t="s">
        <v>516</v>
      </c>
      <c r="F387" s="2" t="s">
        <v>736</v>
      </c>
      <c r="G387" s="2" t="s">
        <v>4</v>
      </c>
      <c r="H387" s="2" t="s">
        <v>735</v>
      </c>
      <c r="I387" s="1"/>
      <c r="J387" s="1" t="s">
        <v>1</v>
      </c>
      <c r="K387" s="1" t="s">
        <v>1</v>
      </c>
      <c r="L387" s="1" t="s">
        <v>1</v>
      </c>
      <c r="M387" s="1">
        <v>0</v>
      </c>
      <c r="N387" s="2" t="s">
        <v>1</v>
      </c>
      <c r="O387" s="2" t="s">
        <v>2</v>
      </c>
      <c r="P387" s="2" t="s">
        <v>1</v>
      </c>
      <c r="Q387" s="3">
        <f t="shared" ref="Q387:Q450" si="6">SUM(R387:AE387)</f>
        <v>32371123.791999999</v>
      </c>
      <c r="R387" s="3">
        <v>0</v>
      </c>
      <c r="S387" s="3">
        <v>23104342.050000001</v>
      </c>
      <c r="T387" s="3"/>
      <c r="U387" s="3"/>
      <c r="V387" s="3"/>
      <c r="W387" s="3">
        <v>7988604.9500000002</v>
      </c>
      <c r="X387" s="3"/>
      <c r="Y387" s="3">
        <v>1278176.7920000001</v>
      </c>
      <c r="Z387" s="3">
        <v>0</v>
      </c>
      <c r="AA387" s="2" t="s">
        <v>0</v>
      </c>
      <c r="AB387" s="1">
        <v>0</v>
      </c>
      <c r="AC387" s="1"/>
      <c r="AD387" s="2" t="s">
        <v>0</v>
      </c>
      <c r="AE387" s="1">
        <v>0</v>
      </c>
    </row>
    <row r="388" spans="1:31" hidden="1" x14ac:dyDescent="0.25">
      <c r="A388" s="2" t="s">
        <v>179</v>
      </c>
      <c r="B388" s="51">
        <v>43940</v>
      </c>
      <c r="C388" s="2" t="s">
        <v>8</v>
      </c>
      <c r="D388" s="2" t="s">
        <v>40</v>
      </c>
      <c r="E388" s="2" t="s">
        <v>500</v>
      </c>
      <c r="F388" s="2" t="s">
        <v>299</v>
      </c>
      <c r="G388" s="2" t="s">
        <v>4</v>
      </c>
      <c r="H388" s="2" t="s">
        <v>734</v>
      </c>
      <c r="I388" s="1" t="s">
        <v>1</v>
      </c>
      <c r="J388" s="1" t="s">
        <v>1</v>
      </c>
      <c r="K388" s="1" t="s">
        <v>1</v>
      </c>
      <c r="L388" s="1" t="s">
        <v>1</v>
      </c>
      <c r="M388" s="1">
        <v>0</v>
      </c>
      <c r="N388" s="2" t="s">
        <v>1</v>
      </c>
      <c r="O388" s="2" t="s">
        <v>2</v>
      </c>
      <c r="P388" s="2" t="s">
        <v>1</v>
      </c>
      <c r="Q388" s="3">
        <f t="shared" si="6"/>
        <v>54384717.061999999</v>
      </c>
      <c r="R388" s="3">
        <v>0</v>
      </c>
      <c r="S388" s="3">
        <v>40753544.359999999</v>
      </c>
      <c r="T388" s="3">
        <v>0</v>
      </c>
      <c r="U388" s="3" t="s">
        <v>0</v>
      </c>
      <c r="V388" s="3">
        <v>0</v>
      </c>
      <c r="W388" s="3">
        <v>11751010.949999999</v>
      </c>
      <c r="X388" s="3" t="s">
        <v>0</v>
      </c>
      <c r="Y388" s="3">
        <v>1880161.7519999999</v>
      </c>
      <c r="Z388" s="3">
        <v>0</v>
      </c>
      <c r="AA388" s="2" t="s">
        <v>0</v>
      </c>
      <c r="AB388" s="1">
        <v>0</v>
      </c>
      <c r="AC388" s="1"/>
      <c r="AD388" s="2" t="s">
        <v>0</v>
      </c>
      <c r="AE388" s="1">
        <v>0</v>
      </c>
    </row>
    <row r="389" spans="1:31" hidden="1" x14ac:dyDescent="0.25">
      <c r="A389" s="2" t="s">
        <v>176</v>
      </c>
      <c r="B389" s="51">
        <v>43940</v>
      </c>
      <c r="C389" s="2" t="s">
        <v>8</v>
      </c>
      <c r="D389" s="2" t="s">
        <v>36</v>
      </c>
      <c r="E389" s="2" t="s">
        <v>497</v>
      </c>
      <c r="F389" s="2" t="s">
        <v>116</v>
      </c>
      <c r="G389" s="2" t="s">
        <v>4</v>
      </c>
      <c r="H389" s="2" t="s">
        <v>733</v>
      </c>
      <c r="I389" s="1" t="s">
        <v>1</v>
      </c>
      <c r="J389" s="1" t="s">
        <v>1</v>
      </c>
      <c r="K389" s="1" t="s">
        <v>1</v>
      </c>
      <c r="L389" s="1" t="s">
        <v>1</v>
      </c>
      <c r="M389" s="1">
        <v>0</v>
      </c>
      <c r="N389" s="2" t="s">
        <v>1</v>
      </c>
      <c r="O389" s="2" t="s">
        <v>2</v>
      </c>
      <c r="P389" s="2"/>
      <c r="Q389" s="3">
        <f t="shared" si="6"/>
        <v>24808260.792399999</v>
      </c>
      <c r="R389" s="3">
        <v>0</v>
      </c>
      <c r="S389" s="3">
        <v>21052827.329999998</v>
      </c>
      <c r="T389" s="3">
        <v>0</v>
      </c>
      <c r="U389" s="3" t="s">
        <v>0</v>
      </c>
      <c r="V389" s="3">
        <v>0</v>
      </c>
      <c r="W389" s="3">
        <v>3237442.64</v>
      </c>
      <c r="X389" s="3" t="s">
        <v>0</v>
      </c>
      <c r="Y389" s="3">
        <v>517990.8224</v>
      </c>
      <c r="Z389" s="3">
        <v>0</v>
      </c>
      <c r="AA389" s="2" t="s">
        <v>0</v>
      </c>
      <c r="AB389" s="1">
        <v>0</v>
      </c>
      <c r="AC389" s="1"/>
      <c r="AD389" s="2" t="s">
        <v>0</v>
      </c>
      <c r="AE389" s="1">
        <v>0</v>
      </c>
    </row>
    <row r="390" spans="1:31" hidden="1" x14ac:dyDescent="0.25">
      <c r="A390" s="2" t="s">
        <v>173</v>
      </c>
      <c r="B390" s="51">
        <v>43940</v>
      </c>
      <c r="C390" s="2" t="s">
        <v>8</v>
      </c>
      <c r="D390" s="2" t="s">
        <v>32</v>
      </c>
      <c r="E390" s="2" t="s">
        <v>493</v>
      </c>
      <c r="F390" s="2" t="s">
        <v>732</v>
      </c>
      <c r="G390" s="2" t="s">
        <v>4</v>
      </c>
      <c r="H390" s="2" t="s">
        <v>731</v>
      </c>
      <c r="I390" s="1" t="s">
        <v>1</v>
      </c>
      <c r="J390" s="1" t="s">
        <v>1</v>
      </c>
      <c r="K390" s="1" t="s">
        <v>1</v>
      </c>
      <c r="L390" s="1" t="s">
        <v>1</v>
      </c>
      <c r="M390" s="1">
        <v>0</v>
      </c>
      <c r="N390" s="2" t="s">
        <v>1</v>
      </c>
      <c r="O390" s="2" t="s">
        <v>2</v>
      </c>
      <c r="P390" s="2"/>
      <c r="Q390" s="3">
        <f t="shared" si="6"/>
        <v>25627847.8552</v>
      </c>
      <c r="R390" s="3">
        <v>0</v>
      </c>
      <c r="S390" s="3">
        <v>18164000.440000001</v>
      </c>
      <c r="T390" s="3">
        <v>0</v>
      </c>
      <c r="U390" s="3" t="s">
        <v>0</v>
      </c>
      <c r="V390" s="3">
        <v>0</v>
      </c>
      <c r="W390" s="3">
        <v>6434351.2199999997</v>
      </c>
      <c r="X390" s="3" t="s">
        <v>0</v>
      </c>
      <c r="Y390" s="3">
        <v>1029496.1952</v>
      </c>
      <c r="Z390" s="3">
        <v>0</v>
      </c>
      <c r="AA390" s="2" t="s">
        <v>0</v>
      </c>
      <c r="AB390" s="1">
        <v>0</v>
      </c>
      <c r="AC390" s="1"/>
      <c r="AD390" s="2" t="s">
        <v>0</v>
      </c>
      <c r="AE390" s="1">
        <v>0</v>
      </c>
    </row>
    <row r="391" spans="1:31" hidden="1" x14ac:dyDescent="0.25">
      <c r="A391" s="2" t="s">
        <v>170</v>
      </c>
      <c r="B391" s="51">
        <v>43940</v>
      </c>
      <c r="C391" s="2" t="s">
        <v>8</v>
      </c>
      <c r="D391" s="2" t="s">
        <v>26</v>
      </c>
      <c r="E391" s="2" t="s">
        <v>489</v>
      </c>
      <c r="F391" s="2" t="s">
        <v>726</v>
      </c>
      <c r="G391" s="2" t="s">
        <v>4</v>
      </c>
      <c r="H391" s="2" t="s">
        <v>730</v>
      </c>
      <c r="I391" s="1" t="s">
        <v>1</v>
      </c>
      <c r="J391" s="1" t="s">
        <v>1</v>
      </c>
      <c r="K391" s="1" t="s">
        <v>1</v>
      </c>
      <c r="L391" s="1" t="s">
        <v>1</v>
      </c>
      <c r="M391" s="1">
        <v>0</v>
      </c>
      <c r="N391" s="2" t="s">
        <v>1</v>
      </c>
      <c r="O391" s="2" t="s">
        <v>729</v>
      </c>
      <c r="P391" s="2" t="s">
        <v>728</v>
      </c>
      <c r="Q391" s="3">
        <f t="shared" si="6"/>
        <v>679000</v>
      </c>
      <c r="R391" s="3">
        <v>0</v>
      </c>
      <c r="S391" s="3">
        <v>679000</v>
      </c>
      <c r="T391" s="3">
        <v>0</v>
      </c>
      <c r="U391" s="3" t="s">
        <v>0</v>
      </c>
      <c r="V391" s="3">
        <v>0</v>
      </c>
      <c r="W391" s="3">
        <v>0</v>
      </c>
      <c r="X391" s="3" t="s">
        <v>0</v>
      </c>
      <c r="Y391" s="3">
        <v>0</v>
      </c>
      <c r="Z391" s="3">
        <v>0</v>
      </c>
      <c r="AA391" s="2" t="s">
        <v>0</v>
      </c>
      <c r="AB391" s="1">
        <v>0</v>
      </c>
      <c r="AC391" s="1">
        <v>0</v>
      </c>
      <c r="AD391" s="2" t="s">
        <v>0</v>
      </c>
      <c r="AE391" s="1">
        <v>0</v>
      </c>
    </row>
    <row r="392" spans="1:31" hidden="1" x14ac:dyDescent="0.25">
      <c r="A392" s="2" t="s">
        <v>168</v>
      </c>
      <c r="B392" s="51">
        <v>43940</v>
      </c>
      <c r="C392" s="2" t="s">
        <v>8</v>
      </c>
      <c r="D392" s="2" t="s">
        <v>26</v>
      </c>
      <c r="E392" s="2" t="s">
        <v>489</v>
      </c>
      <c r="F392" s="2" t="s">
        <v>726</v>
      </c>
      <c r="G392" s="2" t="s">
        <v>4</v>
      </c>
      <c r="H392" s="2" t="s">
        <v>727</v>
      </c>
      <c r="I392" s="1" t="s">
        <v>1</v>
      </c>
      <c r="J392" s="1" t="s">
        <v>1</v>
      </c>
      <c r="K392" s="1" t="s">
        <v>1</v>
      </c>
      <c r="L392" s="1" t="s">
        <v>1</v>
      </c>
      <c r="M392" s="1">
        <v>0</v>
      </c>
      <c r="N392" s="2" t="s">
        <v>1</v>
      </c>
      <c r="O392" s="2" t="s">
        <v>2</v>
      </c>
      <c r="P392" s="2" t="s">
        <v>1</v>
      </c>
      <c r="Q392" s="3">
        <f t="shared" si="6"/>
        <v>10331957.882200001</v>
      </c>
      <c r="R392" s="3">
        <v>0</v>
      </c>
      <c r="S392" s="3">
        <v>9361325.3650000002</v>
      </c>
      <c r="T392" s="3">
        <v>0</v>
      </c>
      <c r="U392" s="3" t="s">
        <v>0</v>
      </c>
      <c r="V392" s="3">
        <v>0</v>
      </c>
      <c r="W392" s="3">
        <v>836752.16999999993</v>
      </c>
      <c r="X392" s="3" t="s">
        <v>0</v>
      </c>
      <c r="Y392" s="3">
        <v>133880.34720000002</v>
      </c>
      <c r="Z392" s="3">
        <v>0</v>
      </c>
      <c r="AA392" s="2" t="s">
        <v>0</v>
      </c>
      <c r="AB392" s="1">
        <v>0</v>
      </c>
      <c r="AC392" s="1">
        <v>0</v>
      </c>
      <c r="AD392" s="2" t="s">
        <v>0</v>
      </c>
      <c r="AE392" s="1">
        <v>0</v>
      </c>
    </row>
    <row r="393" spans="1:31" hidden="1" x14ac:dyDescent="0.25">
      <c r="A393" s="2" t="s">
        <v>164</v>
      </c>
      <c r="B393" s="51">
        <v>43940</v>
      </c>
      <c r="C393" s="2" t="s">
        <v>8</v>
      </c>
      <c r="D393" s="2" t="s">
        <v>26</v>
      </c>
      <c r="E393" s="2" t="s">
        <v>489</v>
      </c>
      <c r="F393" s="2" t="s">
        <v>726</v>
      </c>
      <c r="G393" s="2" t="s">
        <v>4</v>
      </c>
      <c r="H393" s="2" t="s">
        <v>725</v>
      </c>
      <c r="I393" s="1" t="s">
        <v>1</v>
      </c>
      <c r="J393" s="1" t="s">
        <v>1</v>
      </c>
      <c r="K393" s="1" t="s">
        <v>1</v>
      </c>
      <c r="L393" s="1" t="s">
        <v>1</v>
      </c>
      <c r="M393" s="1">
        <v>0</v>
      </c>
      <c r="N393" s="2" t="s">
        <v>1</v>
      </c>
      <c r="O393" s="2" t="s">
        <v>2</v>
      </c>
      <c r="P393" s="2" t="s">
        <v>1</v>
      </c>
      <c r="Q393" s="3">
        <f t="shared" si="6"/>
        <v>20031169.354799997</v>
      </c>
      <c r="R393" s="3">
        <v>0</v>
      </c>
      <c r="S393" s="3">
        <v>16710533.889999999</v>
      </c>
      <c r="T393" s="3">
        <v>0</v>
      </c>
      <c r="U393" s="3" t="s">
        <v>0</v>
      </c>
      <c r="V393" s="3">
        <v>0</v>
      </c>
      <c r="W393" s="3">
        <v>2862616.78</v>
      </c>
      <c r="X393" s="3" t="s">
        <v>13</v>
      </c>
      <c r="Y393" s="3">
        <v>458018.68479999993</v>
      </c>
      <c r="Z393" s="3">
        <v>0</v>
      </c>
      <c r="AA393" s="2" t="s">
        <v>0</v>
      </c>
      <c r="AB393" s="1">
        <v>0</v>
      </c>
      <c r="AC393" s="1">
        <v>0</v>
      </c>
      <c r="AD393" s="2" t="s">
        <v>0</v>
      </c>
      <c r="AE393" s="1">
        <v>0</v>
      </c>
    </row>
    <row r="394" spans="1:31" hidden="1" x14ac:dyDescent="0.25">
      <c r="A394" s="2" t="s">
        <v>161</v>
      </c>
      <c r="B394" s="51">
        <v>43940</v>
      </c>
      <c r="C394" s="2" t="s">
        <v>8</v>
      </c>
      <c r="D394" s="2" t="s">
        <v>16</v>
      </c>
      <c r="E394" s="2" t="s">
        <v>483</v>
      </c>
      <c r="F394" s="2" t="s">
        <v>724</v>
      </c>
      <c r="G394" s="2" t="s">
        <v>4</v>
      </c>
      <c r="H394" s="2" t="s">
        <v>723</v>
      </c>
      <c r="I394" s="1" t="s">
        <v>1</v>
      </c>
      <c r="J394" s="1" t="s">
        <v>1</v>
      </c>
      <c r="K394" s="1" t="s">
        <v>1</v>
      </c>
      <c r="L394" s="1" t="s">
        <v>1</v>
      </c>
      <c r="M394" s="1">
        <v>0</v>
      </c>
      <c r="N394" s="2" t="s">
        <v>1</v>
      </c>
      <c r="O394" s="2" t="s">
        <v>2</v>
      </c>
      <c r="P394" s="2" t="s">
        <v>1</v>
      </c>
      <c r="Q394" s="3">
        <f t="shared" si="6"/>
        <v>4152627.5947999996</v>
      </c>
      <c r="R394" s="3">
        <v>0</v>
      </c>
      <c r="S394" s="3">
        <v>428400</v>
      </c>
      <c r="T394" s="3">
        <v>0</v>
      </c>
      <c r="U394" s="3" t="s">
        <v>0</v>
      </c>
      <c r="V394" s="3">
        <v>0</v>
      </c>
      <c r="W394" s="3">
        <v>3210541.03</v>
      </c>
      <c r="X394" s="3" t="s">
        <v>0</v>
      </c>
      <c r="Y394" s="3">
        <v>513686.56479999999</v>
      </c>
      <c r="Z394" s="3">
        <v>0</v>
      </c>
      <c r="AA394" s="2" t="s">
        <v>0</v>
      </c>
      <c r="AB394" s="1">
        <v>0</v>
      </c>
      <c r="AC394" s="1"/>
      <c r="AD394" s="2" t="s">
        <v>0</v>
      </c>
      <c r="AE394" s="1">
        <v>0</v>
      </c>
    </row>
    <row r="395" spans="1:31" hidden="1" x14ac:dyDescent="0.25">
      <c r="A395" s="2" t="s">
        <v>158</v>
      </c>
      <c r="B395" s="51">
        <v>43940</v>
      </c>
      <c r="C395" s="2" t="s">
        <v>8</v>
      </c>
      <c r="D395" s="2" t="s">
        <v>11</v>
      </c>
      <c r="E395" s="2" t="s">
        <v>476</v>
      </c>
      <c r="F395" s="2" t="s">
        <v>722</v>
      </c>
      <c r="G395" s="2" t="s">
        <v>4</v>
      </c>
      <c r="H395" s="2"/>
      <c r="I395" s="1" t="s">
        <v>1</v>
      </c>
      <c r="J395" s="1" t="s">
        <v>1</v>
      </c>
      <c r="K395" s="1" t="s">
        <v>1</v>
      </c>
      <c r="L395" s="1" t="s">
        <v>1</v>
      </c>
      <c r="M395" s="1">
        <v>0</v>
      </c>
      <c r="N395" s="2" t="s">
        <v>1</v>
      </c>
      <c r="O395" s="2" t="s">
        <v>2</v>
      </c>
      <c r="P395" s="2" t="s">
        <v>1</v>
      </c>
      <c r="Q395" s="3">
        <f t="shared" si="6"/>
        <v>1584435.62</v>
      </c>
      <c r="R395" s="3">
        <v>0</v>
      </c>
      <c r="S395" s="3">
        <v>1425283.62</v>
      </c>
      <c r="T395" s="3">
        <v>0</v>
      </c>
      <c r="U395" s="3" t="s">
        <v>0</v>
      </c>
      <c r="V395" s="3">
        <v>0</v>
      </c>
      <c r="W395" s="3">
        <v>137200</v>
      </c>
      <c r="X395" s="3" t="s">
        <v>0</v>
      </c>
      <c r="Y395" s="3">
        <v>21952</v>
      </c>
      <c r="Z395" s="3">
        <v>0</v>
      </c>
      <c r="AA395" s="2" t="s">
        <v>0</v>
      </c>
      <c r="AB395" s="1">
        <v>0</v>
      </c>
      <c r="AC395" s="1"/>
      <c r="AD395" s="2" t="s">
        <v>0</v>
      </c>
      <c r="AE395" s="1">
        <v>0</v>
      </c>
    </row>
    <row r="396" spans="1:31" hidden="1" x14ac:dyDescent="0.25">
      <c r="A396" s="2" t="s">
        <v>155</v>
      </c>
      <c r="B396" s="51">
        <v>43940</v>
      </c>
      <c r="C396" s="2" t="s">
        <v>8</v>
      </c>
      <c r="D396" s="2" t="s">
        <v>7</v>
      </c>
      <c r="E396" s="2" t="s">
        <v>471</v>
      </c>
      <c r="F396" s="2" t="s">
        <v>721</v>
      </c>
      <c r="G396" s="2" t="s">
        <v>4</v>
      </c>
      <c r="H396" s="2" t="s">
        <v>720</v>
      </c>
      <c r="I396" s="1" t="s">
        <v>1</v>
      </c>
      <c r="J396" s="1" t="s">
        <v>1</v>
      </c>
      <c r="K396" s="1" t="s">
        <v>1</v>
      </c>
      <c r="L396" s="1" t="s">
        <v>1</v>
      </c>
      <c r="M396" s="1">
        <v>0</v>
      </c>
      <c r="N396" s="2" t="s">
        <v>1</v>
      </c>
      <c r="O396" s="2" t="s">
        <v>2</v>
      </c>
      <c r="P396" s="2"/>
      <c r="Q396" s="3">
        <f t="shared" si="6"/>
        <v>24820633.938000001</v>
      </c>
      <c r="R396" s="3">
        <v>0</v>
      </c>
      <c r="S396" s="3">
        <v>17533048.719999999</v>
      </c>
      <c r="T396" s="3">
        <v>0</v>
      </c>
      <c r="U396" s="3" t="s">
        <v>0</v>
      </c>
      <c r="V396" s="3">
        <v>0</v>
      </c>
      <c r="W396" s="3">
        <v>6282401.0499999998</v>
      </c>
      <c r="X396" s="3" t="s">
        <v>0</v>
      </c>
      <c r="Y396" s="3">
        <v>1005184.1679999999</v>
      </c>
      <c r="Z396" s="3">
        <v>0</v>
      </c>
      <c r="AA396" s="2" t="s">
        <v>0</v>
      </c>
      <c r="AB396" s="1">
        <v>0</v>
      </c>
      <c r="AC396" s="1"/>
      <c r="AD396" s="2" t="s">
        <v>0</v>
      </c>
      <c r="AE396" s="1">
        <v>0</v>
      </c>
    </row>
    <row r="397" spans="1:31" hidden="1" x14ac:dyDescent="0.25">
      <c r="A397" s="50" t="s">
        <v>719</v>
      </c>
      <c r="B397" s="51">
        <v>43941</v>
      </c>
      <c r="C397" s="50" t="s">
        <v>8</v>
      </c>
      <c r="D397" s="50" t="s">
        <v>107</v>
      </c>
      <c r="E397" s="50" t="s">
        <v>596</v>
      </c>
      <c r="F397" s="50" t="s">
        <v>712</v>
      </c>
      <c r="G397" s="50" t="s">
        <v>4</v>
      </c>
      <c r="H397" s="50" t="s">
        <v>718</v>
      </c>
      <c r="I397" s="50" t="s">
        <v>1</v>
      </c>
      <c r="J397" s="50" t="s">
        <v>1</v>
      </c>
      <c r="K397" s="50" t="s">
        <v>1</v>
      </c>
      <c r="L397" s="50" t="s">
        <v>1</v>
      </c>
      <c r="M397" s="50">
        <v>0</v>
      </c>
      <c r="N397" s="50" t="s">
        <v>1</v>
      </c>
      <c r="O397" s="50" t="s">
        <v>2</v>
      </c>
      <c r="P397" s="50" t="s">
        <v>1</v>
      </c>
      <c r="Q397" s="3">
        <f t="shared" si="6"/>
        <v>44111063.462200001</v>
      </c>
      <c r="R397" s="3">
        <v>0</v>
      </c>
      <c r="S397" s="3">
        <v>35524065.534999996</v>
      </c>
      <c r="T397" s="3">
        <v>0</v>
      </c>
      <c r="U397" s="3" t="s">
        <v>0</v>
      </c>
      <c r="V397" s="3">
        <v>0</v>
      </c>
      <c r="W397" s="3">
        <v>7402584.4199999999</v>
      </c>
      <c r="X397" s="3" t="s">
        <v>0</v>
      </c>
      <c r="Y397" s="3">
        <v>1184413.5071999999</v>
      </c>
      <c r="Z397" s="3">
        <v>0</v>
      </c>
      <c r="AA397" s="50" t="s">
        <v>0</v>
      </c>
      <c r="AB397" s="50">
        <v>0</v>
      </c>
      <c r="AC397" s="50">
        <v>0</v>
      </c>
      <c r="AD397" s="50" t="s">
        <v>0</v>
      </c>
      <c r="AE397" s="1">
        <v>0</v>
      </c>
    </row>
    <row r="398" spans="1:31" hidden="1" x14ac:dyDescent="0.25">
      <c r="A398" s="50" t="s">
        <v>717</v>
      </c>
      <c r="B398" s="51">
        <v>43941</v>
      </c>
      <c r="C398" s="50" t="s">
        <v>8</v>
      </c>
      <c r="D398" s="50" t="s">
        <v>107</v>
      </c>
      <c r="E398" s="50" t="s">
        <v>596</v>
      </c>
      <c r="F398" s="50" t="s">
        <v>712</v>
      </c>
      <c r="G398" s="50" t="s">
        <v>4</v>
      </c>
      <c r="H398" s="50" t="s">
        <v>716</v>
      </c>
      <c r="I398" s="50" t="s">
        <v>1</v>
      </c>
      <c r="J398" s="50" t="s">
        <v>1</v>
      </c>
      <c r="K398" s="50" t="s">
        <v>1</v>
      </c>
      <c r="L398" s="50" t="s">
        <v>1</v>
      </c>
      <c r="M398" s="50">
        <v>0</v>
      </c>
      <c r="N398" s="50" t="s">
        <v>1</v>
      </c>
      <c r="O398" s="50" t="s">
        <v>715</v>
      </c>
      <c r="P398" s="50" t="s">
        <v>714</v>
      </c>
      <c r="Q398" s="3">
        <f t="shared" si="6"/>
        <v>129897.65</v>
      </c>
      <c r="R398" s="3">
        <v>0</v>
      </c>
      <c r="S398" s="3">
        <v>129897.65</v>
      </c>
      <c r="T398" s="3">
        <v>0</v>
      </c>
      <c r="U398" s="3" t="s">
        <v>0</v>
      </c>
      <c r="V398" s="3">
        <v>0</v>
      </c>
      <c r="W398" s="3">
        <v>0</v>
      </c>
      <c r="X398" s="3" t="s">
        <v>0</v>
      </c>
      <c r="Y398" s="3">
        <v>0</v>
      </c>
      <c r="Z398" s="3">
        <v>0</v>
      </c>
      <c r="AA398" s="50" t="s">
        <v>0</v>
      </c>
      <c r="AB398" s="50">
        <v>0</v>
      </c>
      <c r="AC398" s="50">
        <v>0</v>
      </c>
      <c r="AD398" s="50" t="s">
        <v>0</v>
      </c>
      <c r="AE398" s="1">
        <v>0</v>
      </c>
    </row>
    <row r="399" spans="1:31" hidden="1" x14ac:dyDescent="0.25">
      <c r="A399" s="50" t="s">
        <v>713</v>
      </c>
      <c r="B399" s="51">
        <v>43941</v>
      </c>
      <c r="C399" s="50" t="s">
        <v>8</v>
      </c>
      <c r="D399" s="50" t="s">
        <v>107</v>
      </c>
      <c r="E399" s="50" t="s">
        <v>596</v>
      </c>
      <c r="F399" s="50" t="s">
        <v>712</v>
      </c>
      <c r="G399" s="50" t="s">
        <v>4</v>
      </c>
      <c r="H399" s="50" t="s">
        <v>711</v>
      </c>
      <c r="I399" s="50" t="s">
        <v>1</v>
      </c>
      <c r="J399" s="50" t="s">
        <v>1</v>
      </c>
      <c r="K399" s="50" t="s">
        <v>1</v>
      </c>
      <c r="L399" s="50" t="s">
        <v>1</v>
      </c>
      <c r="M399" s="50">
        <v>0</v>
      </c>
      <c r="N399" s="50" t="s">
        <v>1</v>
      </c>
      <c r="O399" s="50" t="s">
        <v>2</v>
      </c>
      <c r="P399" s="50" t="s">
        <v>1</v>
      </c>
      <c r="Q399" s="3">
        <f t="shared" si="6"/>
        <v>19123490.104699999</v>
      </c>
      <c r="R399" s="3">
        <v>0</v>
      </c>
      <c r="S399" s="3">
        <v>14161742.656299999</v>
      </c>
      <c r="T399" s="3">
        <v>0</v>
      </c>
      <c r="U399" s="3" t="s">
        <v>0</v>
      </c>
      <c r="V399" s="3">
        <v>0</v>
      </c>
      <c r="W399" s="3">
        <v>4277368.49</v>
      </c>
      <c r="X399" s="3" t="s">
        <v>13</v>
      </c>
      <c r="Y399" s="3">
        <v>684378.9584</v>
      </c>
      <c r="Z399" s="3">
        <v>0</v>
      </c>
      <c r="AA399" s="50" t="s">
        <v>0</v>
      </c>
      <c r="AB399" s="50">
        <v>0</v>
      </c>
      <c r="AC399" s="50">
        <v>0</v>
      </c>
      <c r="AD399" s="50" t="s">
        <v>0</v>
      </c>
      <c r="AE399" s="1">
        <v>0</v>
      </c>
    </row>
    <row r="400" spans="1:31" hidden="1" x14ac:dyDescent="0.25">
      <c r="A400" s="50" t="s">
        <v>710</v>
      </c>
      <c r="B400" s="51">
        <v>43941</v>
      </c>
      <c r="C400" s="50" t="s">
        <v>53</v>
      </c>
      <c r="D400" s="50" t="s">
        <v>107</v>
      </c>
      <c r="E400" s="50" t="s">
        <v>572</v>
      </c>
      <c r="F400" s="50" t="s">
        <v>243</v>
      </c>
      <c r="G400" s="50" t="s">
        <v>4</v>
      </c>
      <c r="H400" s="50" t="s">
        <v>709</v>
      </c>
      <c r="I400" s="50" t="s">
        <v>1</v>
      </c>
      <c r="J400" s="50" t="s">
        <v>1</v>
      </c>
      <c r="K400" s="50" t="s">
        <v>1</v>
      </c>
      <c r="L400" s="50" t="s">
        <v>1</v>
      </c>
      <c r="M400" s="50">
        <v>0</v>
      </c>
      <c r="N400" s="50" t="s">
        <v>1</v>
      </c>
      <c r="O400" s="50" t="s">
        <v>2</v>
      </c>
      <c r="P400" s="50" t="s">
        <v>1</v>
      </c>
      <c r="Q400" s="3">
        <f t="shared" si="6"/>
        <v>5034590.3445999995</v>
      </c>
      <c r="R400" s="3">
        <v>0</v>
      </c>
      <c r="S400" s="3">
        <v>4395429.1266000001</v>
      </c>
      <c r="T400" s="3">
        <v>0</v>
      </c>
      <c r="U400" s="3" t="s">
        <v>0</v>
      </c>
      <c r="V400" s="3">
        <v>0</v>
      </c>
      <c r="W400" s="3">
        <v>551001.04999999993</v>
      </c>
      <c r="X400" s="3" t="s">
        <v>13</v>
      </c>
      <c r="Y400" s="3">
        <v>88160.167999999991</v>
      </c>
      <c r="Z400" s="3">
        <v>0</v>
      </c>
      <c r="AA400" s="50" t="s">
        <v>0</v>
      </c>
      <c r="AB400" s="50">
        <v>0</v>
      </c>
      <c r="AC400" s="50">
        <v>0</v>
      </c>
      <c r="AD400" s="50" t="s">
        <v>0</v>
      </c>
      <c r="AE400" s="1">
        <v>0</v>
      </c>
    </row>
    <row r="401" spans="1:31" hidden="1" x14ac:dyDescent="0.25">
      <c r="A401" s="50" t="s">
        <v>708</v>
      </c>
      <c r="B401" s="51">
        <v>43941</v>
      </c>
      <c r="C401" s="50" t="s">
        <v>53</v>
      </c>
      <c r="D401" s="50" t="s">
        <v>107</v>
      </c>
      <c r="E401" s="50" t="s">
        <v>572</v>
      </c>
      <c r="F401" s="50" t="s">
        <v>243</v>
      </c>
      <c r="G401" s="50" t="s">
        <v>4</v>
      </c>
      <c r="H401" s="50" t="s">
        <v>707</v>
      </c>
      <c r="I401" s="50" t="s">
        <v>1</v>
      </c>
      <c r="J401" s="50" t="s">
        <v>1</v>
      </c>
      <c r="K401" s="50" t="s">
        <v>1</v>
      </c>
      <c r="L401" s="50" t="s">
        <v>1</v>
      </c>
      <c r="M401" s="50">
        <v>0</v>
      </c>
      <c r="N401" s="50" t="s">
        <v>1</v>
      </c>
      <c r="O401" s="50" t="s">
        <v>703</v>
      </c>
      <c r="P401" s="50" t="s">
        <v>706</v>
      </c>
      <c r="Q401" s="3">
        <f t="shared" si="6"/>
        <v>254800</v>
      </c>
      <c r="R401" s="3">
        <v>0</v>
      </c>
      <c r="S401" s="3">
        <v>254800</v>
      </c>
      <c r="T401" s="3">
        <v>0</v>
      </c>
      <c r="U401" s="3" t="s">
        <v>0</v>
      </c>
      <c r="V401" s="3">
        <v>0</v>
      </c>
      <c r="W401" s="3">
        <v>0</v>
      </c>
      <c r="X401" s="3" t="s">
        <v>0</v>
      </c>
      <c r="Y401" s="3">
        <v>0</v>
      </c>
      <c r="Z401" s="3">
        <v>0</v>
      </c>
      <c r="AA401" s="50" t="s">
        <v>0</v>
      </c>
      <c r="AB401" s="50">
        <v>0</v>
      </c>
      <c r="AC401" s="50">
        <v>0</v>
      </c>
      <c r="AD401" s="50" t="s">
        <v>0</v>
      </c>
      <c r="AE401" s="1">
        <v>0</v>
      </c>
    </row>
    <row r="402" spans="1:31" hidden="1" x14ac:dyDescent="0.25">
      <c r="A402" s="50" t="s">
        <v>705</v>
      </c>
      <c r="B402" s="51">
        <v>43941</v>
      </c>
      <c r="C402" s="50" t="s">
        <v>53</v>
      </c>
      <c r="D402" s="50" t="s">
        <v>107</v>
      </c>
      <c r="E402" s="50" t="s">
        <v>572</v>
      </c>
      <c r="F402" s="50" t="s">
        <v>243</v>
      </c>
      <c r="G402" s="50" t="s">
        <v>4</v>
      </c>
      <c r="H402" s="50" t="s">
        <v>704</v>
      </c>
      <c r="I402" s="50" t="s">
        <v>1</v>
      </c>
      <c r="J402" s="50" t="s">
        <v>1</v>
      </c>
      <c r="K402" s="50" t="s">
        <v>1</v>
      </c>
      <c r="L402" s="50" t="s">
        <v>1</v>
      </c>
      <c r="M402" s="50">
        <v>0</v>
      </c>
      <c r="N402" s="50" t="s">
        <v>1</v>
      </c>
      <c r="O402" s="50" t="s">
        <v>703</v>
      </c>
      <c r="P402" s="50" t="s">
        <v>702</v>
      </c>
      <c r="Q402" s="3">
        <f t="shared" si="6"/>
        <v>252000</v>
      </c>
      <c r="R402" s="3">
        <v>0</v>
      </c>
      <c r="S402" s="3">
        <v>252000</v>
      </c>
      <c r="T402" s="3">
        <v>0</v>
      </c>
      <c r="U402" s="3" t="s">
        <v>0</v>
      </c>
      <c r="V402" s="3">
        <v>0</v>
      </c>
      <c r="W402" s="3">
        <v>0</v>
      </c>
      <c r="X402" s="3" t="s">
        <v>0</v>
      </c>
      <c r="Y402" s="3">
        <v>0</v>
      </c>
      <c r="Z402" s="3">
        <v>0</v>
      </c>
      <c r="AA402" s="50" t="s">
        <v>0</v>
      </c>
      <c r="AB402" s="50">
        <v>0</v>
      </c>
      <c r="AC402" s="50">
        <v>0</v>
      </c>
      <c r="AD402" s="50" t="s">
        <v>0</v>
      </c>
      <c r="AE402" s="1">
        <v>0</v>
      </c>
    </row>
    <row r="403" spans="1:31" hidden="1" x14ac:dyDescent="0.25">
      <c r="A403" s="50" t="s">
        <v>701</v>
      </c>
      <c r="B403" s="51">
        <v>43941</v>
      </c>
      <c r="C403" s="50" t="s">
        <v>53</v>
      </c>
      <c r="D403" s="50" t="s">
        <v>107</v>
      </c>
      <c r="E403" s="50" t="s">
        <v>572</v>
      </c>
      <c r="F403" s="50" t="s">
        <v>243</v>
      </c>
      <c r="G403" s="50" t="s">
        <v>4</v>
      </c>
      <c r="H403" s="50" t="s">
        <v>700</v>
      </c>
      <c r="I403" s="50" t="s">
        <v>1</v>
      </c>
      <c r="J403" s="50" t="s">
        <v>1</v>
      </c>
      <c r="K403" s="50" t="s">
        <v>1</v>
      </c>
      <c r="L403" s="50" t="s">
        <v>1</v>
      </c>
      <c r="M403" s="50">
        <v>0</v>
      </c>
      <c r="N403" s="50" t="s">
        <v>1</v>
      </c>
      <c r="O403" s="50" t="s">
        <v>461</v>
      </c>
      <c r="P403" s="50" t="s">
        <v>460</v>
      </c>
      <c r="Q403" s="3">
        <f t="shared" si="6"/>
        <v>571164.24359999993</v>
      </c>
      <c r="R403" s="3">
        <v>0</v>
      </c>
      <c r="S403" s="3">
        <v>454699.99999999994</v>
      </c>
      <c r="T403" s="3">
        <v>100400.21</v>
      </c>
      <c r="U403" s="3" t="s">
        <v>13</v>
      </c>
      <c r="V403" s="3">
        <v>16064.033600000001</v>
      </c>
      <c r="W403" s="3">
        <v>0</v>
      </c>
      <c r="X403" s="3" t="s">
        <v>0</v>
      </c>
      <c r="Y403" s="3">
        <v>0</v>
      </c>
      <c r="Z403" s="3">
        <v>0</v>
      </c>
      <c r="AA403" s="50" t="s">
        <v>0</v>
      </c>
      <c r="AB403" s="50">
        <v>0</v>
      </c>
      <c r="AC403" s="50">
        <v>0</v>
      </c>
      <c r="AD403" s="50" t="s">
        <v>0</v>
      </c>
      <c r="AE403" s="1">
        <v>0</v>
      </c>
    </row>
    <row r="404" spans="1:31" hidden="1" x14ac:dyDescent="0.25">
      <c r="A404" s="50" t="s">
        <v>699</v>
      </c>
      <c r="B404" s="51">
        <v>43941</v>
      </c>
      <c r="C404" s="50" t="s">
        <v>53</v>
      </c>
      <c r="D404" s="50" t="s">
        <v>107</v>
      </c>
      <c r="E404" s="50" t="s">
        <v>572</v>
      </c>
      <c r="F404" s="50" t="s">
        <v>243</v>
      </c>
      <c r="G404" s="50" t="s">
        <v>4</v>
      </c>
      <c r="H404" s="50" t="s">
        <v>698</v>
      </c>
      <c r="I404" s="50" t="s">
        <v>1</v>
      </c>
      <c r="J404" s="50" t="s">
        <v>1</v>
      </c>
      <c r="K404" s="50" t="s">
        <v>1</v>
      </c>
      <c r="L404" s="50" t="s">
        <v>1</v>
      </c>
      <c r="M404" s="50">
        <v>0</v>
      </c>
      <c r="N404" s="50" t="s">
        <v>1</v>
      </c>
      <c r="O404" s="50" t="s">
        <v>2</v>
      </c>
      <c r="P404" s="50" t="s">
        <v>1</v>
      </c>
      <c r="Q404" s="3">
        <f t="shared" si="6"/>
        <v>44266741.345699996</v>
      </c>
      <c r="R404" s="3">
        <v>0</v>
      </c>
      <c r="S404" s="3">
        <v>31795060.633299991</v>
      </c>
      <c r="T404" s="3">
        <v>0</v>
      </c>
      <c r="U404" s="3" t="s">
        <v>0</v>
      </c>
      <c r="V404" s="3">
        <v>0</v>
      </c>
      <c r="W404" s="3">
        <v>10751448.890000001</v>
      </c>
      <c r="X404" s="3" t="s">
        <v>13</v>
      </c>
      <c r="Y404" s="3">
        <v>1720231.8224000004</v>
      </c>
      <c r="Z404" s="3">
        <v>0</v>
      </c>
      <c r="AA404" s="50" t="s">
        <v>0</v>
      </c>
      <c r="AB404" s="50">
        <v>0</v>
      </c>
      <c r="AC404" s="50">
        <v>0</v>
      </c>
      <c r="AD404" s="50" t="s">
        <v>0</v>
      </c>
      <c r="AE404" s="1">
        <v>0</v>
      </c>
    </row>
    <row r="405" spans="1:31" hidden="1" x14ac:dyDescent="0.25">
      <c r="A405" s="50" t="s">
        <v>697</v>
      </c>
      <c r="B405" s="51">
        <v>43941</v>
      </c>
      <c r="C405" s="50" t="s">
        <v>53</v>
      </c>
      <c r="D405" s="50" t="s">
        <v>88</v>
      </c>
      <c r="E405" s="50" t="s">
        <v>558</v>
      </c>
      <c r="F405" s="50" t="s">
        <v>243</v>
      </c>
      <c r="G405" s="50" t="s">
        <v>4</v>
      </c>
      <c r="H405" s="50" t="s">
        <v>684</v>
      </c>
      <c r="I405" s="50" t="s">
        <v>1</v>
      </c>
      <c r="J405" s="50" t="s">
        <v>1</v>
      </c>
      <c r="K405" s="50" t="s">
        <v>1</v>
      </c>
      <c r="L405" s="50" t="s">
        <v>1</v>
      </c>
      <c r="M405" s="50">
        <v>0</v>
      </c>
      <c r="N405" s="50" t="s">
        <v>1</v>
      </c>
      <c r="O405" s="50" t="s">
        <v>2</v>
      </c>
      <c r="P405" s="50" t="s">
        <v>1</v>
      </c>
      <c r="Q405" s="3">
        <f t="shared" si="6"/>
        <v>36151165.337700002</v>
      </c>
      <c r="R405" s="3">
        <v>0</v>
      </c>
      <c r="S405" s="3">
        <v>23050408.888099998</v>
      </c>
      <c r="T405" s="3">
        <v>0</v>
      </c>
      <c r="U405" s="3" t="s">
        <v>0</v>
      </c>
      <c r="V405" s="3">
        <v>0</v>
      </c>
      <c r="W405" s="3">
        <v>11293755.560000001</v>
      </c>
      <c r="X405" s="3" t="s">
        <v>13</v>
      </c>
      <c r="Y405" s="3">
        <v>1807000.8895999996</v>
      </c>
      <c r="Z405" s="3">
        <v>0</v>
      </c>
      <c r="AA405" s="50" t="s">
        <v>0</v>
      </c>
      <c r="AB405" s="50">
        <v>0</v>
      </c>
      <c r="AC405" s="50">
        <v>0</v>
      </c>
      <c r="AD405" s="50" t="s">
        <v>0</v>
      </c>
      <c r="AE405" s="1">
        <v>0</v>
      </c>
    </row>
    <row r="406" spans="1:31" hidden="1" x14ac:dyDescent="0.25">
      <c r="A406" s="50" t="s">
        <v>695</v>
      </c>
      <c r="B406" s="51">
        <v>43941</v>
      </c>
      <c r="C406" s="50" t="s">
        <v>8</v>
      </c>
      <c r="D406" s="50" t="s">
        <v>88</v>
      </c>
      <c r="E406" s="50" t="s">
        <v>569</v>
      </c>
      <c r="F406" s="50" t="s">
        <v>134</v>
      </c>
      <c r="G406" s="50" t="s">
        <v>4</v>
      </c>
      <c r="H406" s="50" t="s">
        <v>696</v>
      </c>
      <c r="I406" s="50" t="s">
        <v>1</v>
      </c>
      <c r="J406" s="50" t="s">
        <v>1</v>
      </c>
      <c r="K406" s="50" t="s">
        <v>1</v>
      </c>
      <c r="L406" s="50" t="s">
        <v>1</v>
      </c>
      <c r="M406" s="50">
        <v>0</v>
      </c>
      <c r="N406" s="50" t="s">
        <v>1</v>
      </c>
      <c r="O406" s="50" t="s">
        <v>2</v>
      </c>
      <c r="P406" s="50" t="s">
        <v>1</v>
      </c>
      <c r="Q406" s="3">
        <f t="shared" si="6"/>
        <v>29711454.474500004</v>
      </c>
      <c r="R406" s="3">
        <v>0</v>
      </c>
      <c r="S406" s="3">
        <v>22801027.538500004</v>
      </c>
      <c r="T406" s="3">
        <v>0</v>
      </c>
      <c r="U406" s="3" t="s">
        <v>0</v>
      </c>
      <c r="V406" s="3">
        <v>0</v>
      </c>
      <c r="W406" s="3">
        <v>5957264.5999999996</v>
      </c>
      <c r="X406" s="3" t="s">
        <v>13</v>
      </c>
      <c r="Y406" s="3">
        <v>953162.33599999989</v>
      </c>
      <c r="Z406" s="3">
        <v>0</v>
      </c>
      <c r="AA406" s="50" t="s">
        <v>0</v>
      </c>
      <c r="AB406" s="50">
        <v>0</v>
      </c>
      <c r="AC406" s="50">
        <v>0</v>
      </c>
      <c r="AD406" s="50" t="s">
        <v>0</v>
      </c>
      <c r="AE406" s="1">
        <v>0</v>
      </c>
    </row>
    <row r="407" spans="1:31" hidden="1" x14ac:dyDescent="0.25">
      <c r="A407" s="50" t="s">
        <v>691</v>
      </c>
      <c r="B407" s="51">
        <v>43941</v>
      </c>
      <c r="C407" s="50" t="s">
        <v>8</v>
      </c>
      <c r="D407" s="50" t="s">
        <v>88</v>
      </c>
      <c r="E407" s="50" t="s">
        <v>569</v>
      </c>
      <c r="F407" s="50" t="s">
        <v>134</v>
      </c>
      <c r="G407" s="50" t="s">
        <v>4</v>
      </c>
      <c r="H407" s="50" t="s">
        <v>694</v>
      </c>
      <c r="I407" s="50" t="s">
        <v>1</v>
      </c>
      <c r="J407" s="50" t="s">
        <v>1</v>
      </c>
      <c r="K407" s="50" t="s">
        <v>1</v>
      </c>
      <c r="L407" s="50" t="s">
        <v>1</v>
      </c>
      <c r="M407" s="50">
        <v>0</v>
      </c>
      <c r="N407" s="50" t="s">
        <v>1</v>
      </c>
      <c r="O407" s="50" t="s">
        <v>693</v>
      </c>
      <c r="P407" s="50" t="s">
        <v>692</v>
      </c>
      <c r="Q407" s="3">
        <f t="shared" si="6"/>
        <v>62433.964999999997</v>
      </c>
      <c r="R407" s="3">
        <v>0</v>
      </c>
      <c r="S407" s="3">
        <v>62433.964999999997</v>
      </c>
      <c r="T407" s="3">
        <v>0</v>
      </c>
      <c r="U407" s="3" t="s">
        <v>0</v>
      </c>
      <c r="V407" s="3">
        <v>0</v>
      </c>
      <c r="W407" s="3">
        <v>0</v>
      </c>
      <c r="X407" s="3" t="s">
        <v>0</v>
      </c>
      <c r="Y407" s="3">
        <v>0</v>
      </c>
      <c r="Z407" s="3">
        <v>0</v>
      </c>
      <c r="AA407" s="50" t="s">
        <v>0</v>
      </c>
      <c r="AB407" s="50">
        <v>0</v>
      </c>
      <c r="AC407" s="50">
        <v>0</v>
      </c>
      <c r="AD407" s="50" t="s">
        <v>0</v>
      </c>
      <c r="AE407" s="1">
        <v>0</v>
      </c>
    </row>
    <row r="408" spans="1:31" hidden="1" x14ac:dyDescent="0.25">
      <c r="A408" s="50" t="s">
        <v>689</v>
      </c>
      <c r="B408" s="51">
        <v>43941</v>
      </c>
      <c r="C408" s="50" t="s">
        <v>8</v>
      </c>
      <c r="D408" s="50" t="s">
        <v>88</v>
      </c>
      <c r="E408" s="50" t="s">
        <v>569</v>
      </c>
      <c r="F408" s="50" t="s">
        <v>134</v>
      </c>
      <c r="G408" s="50" t="s">
        <v>4</v>
      </c>
      <c r="H408" s="50" t="s">
        <v>690</v>
      </c>
      <c r="I408" s="50" t="s">
        <v>1</v>
      </c>
      <c r="J408" s="50" t="s">
        <v>1</v>
      </c>
      <c r="K408" s="50" t="s">
        <v>1</v>
      </c>
      <c r="L408" s="50" t="s">
        <v>1</v>
      </c>
      <c r="M408" s="50">
        <v>0</v>
      </c>
      <c r="N408" s="50" t="s">
        <v>1</v>
      </c>
      <c r="O408" s="50" t="s">
        <v>2</v>
      </c>
      <c r="P408" s="50" t="s">
        <v>1</v>
      </c>
      <c r="Q408" s="3">
        <f t="shared" si="6"/>
        <v>25508665.778796181</v>
      </c>
      <c r="R408" s="3">
        <v>0</v>
      </c>
      <c r="S408" s="3">
        <v>11347886.78279759</v>
      </c>
      <c r="T408" s="3">
        <v>0</v>
      </c>
      <c r="U408" s="3" t="s">
        <v>0</v>
      </c>
      <c r="V408" s="3">
        <v>0</v>
      </c>
      <c r="W408" s="3">
        <v>12207568.099999841</v>
      </c>
      <c r="X408" s="3" t="s">
        <v>13</v>
      </c>
      <c r="Y408" s="3">
        <v>1953210.8959987499</v>
      </c>
      <c r="Z408" s="3">
        <v>0</v>
      </c>
      <c r="AA408" s="50" t="s">
        <v>0</v>
      </c>
      <c r="AB408" s="50">
        <v>0</v>
      </c>
      <c r="AC408" s="50">
        <v>0</v>
      </c>
      <c r="AD408" s="50" t="s">
        <v>0</v>
      </c>
      <c r="AE408" s="1">
        <v>0</v>
      </c>
    </row>
    <row r="409" spans="1:31" hidden="1" x14ac:dyDescent="0.25">
      <c r="A409" s="50" t="s">
        <v>687</v>
      </c>
      <c r="B409" s="51">
        <v>43941</v>
      </c>
      <c r="C409" s="50" t="s">
        <v>8</v>
      </c>
      <c r="D409" s="50" t="s">
        <v>88</v>
      </c>
      <c r="E409" s="50" t="s">
        <v>563</v>
      </c>
      <c r="F409" s="50" t="s">
        <v>328</v>
      </c>
      <c r="G409" s="50" t="s">
        <v>4</v>
      </c>
      <c r="H409" s="50" t="s">
        <v>686</v>
      </c>
      <c r="I409" s="50" t="s">
        <v>1</v>
      </c>
      <c r="J409" s="50" t="s">
        <v>1</v>
      </c>
      <c r="K409" s="50" t="s">
        <v>1</v>
      </c>
      <c r="L409" s="50" t="s">
        <v>1</v>
      </c>
      <c r="M409" s="50">
        <v>0</v>
      </c>
      <c r="N409" s="50" t="s">
        <v>1</v>
      </c>
      <c r="O409" s="50" t="s">
        <v>2</v>
      </c>
      <c r="P409" s="50" t="s">
        <v>1</v>
      </c>
      <c r="Q409" s="3">
        <f t="shared" si="6"/>
        <v>1007849.26</v>
      </c>
      <c r="R409" s="3">
        <v>0</v>
      </c>
      <c r="S409" s="3">
        <v>1007849.26</v>
      </c>
      <c r="T409" s="3">
        <v>0</v>
      </c>
      <c r="U409" s="3" t="s">
        <v>0</v>
      </c>
      <c r="V409" s="3">
        <v>0</v>
      </c>
      <c r="W409" s="3"/>
      <c r="X409" s="3" t="s">
        <v>13</v>
      </c>
      <c r="Y409" s="3"/>
      <c r="Z409" s="3">
        <v>0</v>
      </c>
      <c r="AA409" s="50" t="s">
        <v>0</v>
      </c>
      <c r="AB409" s="50">
        <v>0</v>
      </c>
      <c r="AC409" s="50">
        <v>0</v>
      </c>
      <c r="AD409" s="50" t="s">
        <v>0</v>
      </c>
      <c r="AE409" s="1">
        <v>0</v>
      </c>
    </row>
    <row r="410" spans="1:31" hidden="1" x14ac:dyDescent="0.25">
      <c r="A410" s="50" t="s">
        <v>685</v>
      </c>
      <c r="B410" s="51">
        <v>43941</v>
      </c>
      <c r="C410" s="50" t="s">
        <v>71</v>
      </c>
      <c r="D410" s="50" t="s">
        <v>88</v>
      </c>
      <c r="E410" s="50" t="s">
        <v>566</v>
      </c>
      <c r="F410" s="50" t="s">
        <v>163</v>
      </c>
      <c r="G410" s="50" t="s">
        <v>4</v>
      </c>
      <c r="H410" s="50" t="s">
        <v>688</v>
      </c>
      <c r="I410" s="50" t="s">
        <v>1</v>
      </c>
      <c r="J410" s="50" t="s">
        <v>1</v>
      </c>
      <c r="K410" s="50" t="s">
        <v>1</v>
      </c>
      <c r="L410" s="50" t="s">
        <v>1</v>
      </c>
      <c r="M410" s="50">
        <v>0</v>
      </c>
      <c r="N410" s="50" t="s">
        <v>1</v>
      </c>
      <c r="O410" s="50" t="s">
        <v>2</v>
      </c>
      <c r="P410" s="50" t="s">
        <v>1</v>
      </c>
      <c r="Q410" s="3">
        <f t="shared" si="6"/>
        <v>29875750.757899996</v>
      </c>
      <c r="R410" s="3">
        <v>0</v>
      </c>
      <c r="S410" s="3">
        <v>27590570.605499994</v>
      </c>
      <c r="T410" s="3">
        <v>0</v>
      </c>
      <c r="U410" s="3" t="s">
        <v>0</v>
      </c>
      <c r="V410" s="3">
        <v>0</v>
      </c>
      <c r="W410" s="3">
        <v>1969982.89</v>
      </c>
      <c r="X410" s="3" t="s">
        <v>0</v>
      </c>
      <c r="Y410" s="3">
        <v>315197.26240000001</v>
      </c>
      <c r="Z410" s="3">
        <v>0</v>
      </c>
      <c r="AA410" s="50" t="s">
        <v>0</v>
      </c>
      <c r="AB410" s="50">
        <v>0</v>
      </c>
      <c r="AC410" s="50">
        <v>0</v>
      </c>
      <c r="AD410" s="50" t="s">
        <v>0</v>
      </c>
      <c r="AE410" s="1">
        <v>0</v>
      </c>
    </row>
    <row r="411" spans="1:31" hidden="1" x14ac:dyDescent="0.25">
      <c r="A411" s="50" t="s">
        <v>683</v>
      </c>
      <c r="B411" s="51">
        <v>43941</v>
      </c>
      <c r="C411" s="50" t="s">
        <v>8</v>
      </c>
      <c r="D411" s="50" t="s">
        <v>78</v>
      </c>
      <c r="E411" s="50" t="s">
        <v>555</v>
      </c>
      <c r="F411" s="50" t="s">
        <v>62</v>
      </c>
      <c r="G411" s="50" t="s">
        <v>4</v>
      </c>
      <c r="H411" s="50" t="s">
        <v>682</v>
      </c>
      <c r="I411" s="50" t="s">
        <v>1</v>
      </c>
      <c r="J411" s="50" t="s">
        <v>1</v>
      </c>
      <c r="K411" s="50" t="s">
        <v>1</v>
      </c>
      <c r="L411" s="50" t="s">
        <v>1</v>
      </c>
      <c r="M411" s="50">
        <v>0</v>
      </c>
      <c r="N411" s="50" t="s">
        <v>1</v>
      </c>
      <c r="O411" s="50" t="s">
        <v>2</v>
      </c>
      <c r="P411" s="50" t="s">
        <v>1</v>
      </c>
      <c r="Q411" s="3">
        <f t="shared" si="6"/>
        <v>19482485.454700004</v>
      </c>
      <c r="R411" s="3">
        <v>0</v>
      </c>
      <c r="S411" s="3">
        <v>15686018.129100002</v>
      </c>
      <c r="T411" s="3">
        <v>0</v>
      </c>
      <c r="U411" s="3" t="s">
        <v>0</v>
      </c>
      <c r="V411" s="3">
        <v>0</v>
      </c>
      <c r="W411" s="3">
        <v>3272816.66</v>
      </c>
      <c r="X411" s="3" t="s">
        <v>13</v>
      </c>
      <c r="Y411" s="3">
        <v>523650.66560000001</v>
      </c>
      <c r="Z411" s="3">
        <v>0</v>
      </c>
      <c r="AA411" s="50" t="s">
        <v>0</v>
      </c>
      <c r="AB411" s="50">
        <v>0</v>
      </c>
      <c r="AC411" s="50">
        <v>0</v>
      </c>
      <c r="AD411" s="50" t="s">
        <v>0</v>
      </c>
      <c r="AE411" s="1">
        <v>0</v>
      </c>
    </row>
    <row r="412" spans="1:31" hidden="1" x14ac:dyDescent="0.25">
      <c r="A412" s="50" t="s">
        <v>13</v>
      </c>
      <c r="B412" s="51">
        <v>43941</v>
      </c>
      <c r="C412" s="50" t="s">
        <v>8</v>
      </c>
      <c r="D412" s="50" t="s">
        <v>78</v>
      </c>
      <c r="E412" s="50" t="s">
        <v>555</v>
      </c>
      <c r="F412" s="50" t="s">
        <v>62</v>
      </c>
      <c r="G412" s="50" t="s">
        <v>4</v>
      </c>
      <c r="H412" s="50" t="s">
        <v>681</v>
      </c>
      <c r="I412" s="50" t="s">
        <v>1</v>
      </c>
      <c r="J412" s="50" t="s">
        <v>1</v>
      </c>
      <c r="K412" s="50" t="s">
        <v>1</v>
      </c>
      <c r="L412" s="50" t="s">
        <v>1</v>
      </c>
      <c r="M412" s="50">
        <v>0</v>
      </c>
      <c r="N412" s="50" t="s">
        <v>1</v>
      </c>
      <c r="O412" s="50" t="s">
        <v>680</v>
      </c>
      <c r="P412" s="50" t="s">
        <v>679</v>
      </c>
      <c r="Q412" s="3">
        <f t="shared" si="6"/>
        <v>5422129.0422</v>
      </c>
      <c r="R412" s="3">
        <v>0</v>
      </c>
      <c r="S412" s="3">
        <v>1837965.1834</v>
      </c>
      <c r="T412" s="3">
        <v>3089796.43</v>
      </c>
      <c r="U412" s="3" t="s">
        <v>13</v>
      </c>
      <c r="V412" s="3">
        <v>494367.42879999999</v>
      </c>
      <c r="W412" s="3">
        <v>0</v>
      </c>
      <c r="X412" s="3" t="s">
        <v>0</v>
      </c>
      <c r="Y412" s="3">
        <v>0</v>
      </c>
      <c r="Z412" s="3">
        <v>0</v>
      </c>
      <c r="AA412" s="50" t="s">
        <v>0</v>
      </c>
      <c r="AB412" s="50">
        <v>0</v>
      </c>
      <c r="AC412" s="50">
        <v>0</v>
      </c>
      <c r="AD412" s="50" t="s">
        <v>0</v>
      </c>
      <c r="AE412" s="1">
        <v>0</v>
      </c>
    </row>
    <row r="413" spans="1:31" hidden="1" x14ac:dyDescent="0.25">
      <c r="A413" s="50" t="s">
        <v>678</v>
      </c>
      <c r="B413" s="51">
        <v>43941</v>
      </c>
      <c r="C413" s="50" t="s">
        <v>8</v>
      </c>
      <c r="D413" s="50" t="s">
        <v>78</v>
      </c>
      <c r="E413" s="50" t="s">
        <v>555</v>
      </c>
      <c r="F413" s="50" t="s">
        <v>62</v>
      </c>
      <c r="G413" s="50" t="s">
        <v>4</v>
      </c>
      <c r="H413" s="50" t="s">
        <v>677</v>
      </c>
      <c r="I413" s="50" t="s">
        <v>1</v>
      </c>
      <c r="J413" s="50" t="s">
        <v>1</v>
      </c>
      <c r="K413" s="50" t="s">
        <v>1</v>
      </c>
      <c r="L413" s="50" t="s">
        <v>1</v>
      </c>
      <c r="M413" s="50">
        <v>0</v>
      </c>
      <c r="N413" s="50" t="s">
        <v>1</v>
      </c>
      <c r="O413" s="50" t="s">
        <v>2</v>
      </c>
      <c r="P413" s="50" t="s">
        <v>1</v>
      </c>
      <c r="Q413" s="3">
        <f t="shared" si="6"/>
        <v>44067327.672399998</v>
      </c>
      <c r="R413" s="3">
        <v>0</v>
      </c>
      <c r="S413" s="3">
        <v>33465983.399999999</v>
      </c>
      <c r="T413" s="3">
        <v>0</v>
      </c>
      <c r="U413" s="3" t="s">
        <v>0</v>
      </c>
      <c r="V413" s="3">
        <v>0</v>
      </c>
      <c r="W413" s="3">
        <v>9139089.8900000006</v>
      </c>
      <c r="X413" s="3" t="s">
        <v>13</v>
      </c>
      <c r="Y413" s="3">
        <v>1462254.3824</v>
      </c>
      <c r="Z413" s="3">
        <v>0</v>
      </c>
      <c r="AA413" s="50" t="s">
        <v>0</v>
      </c>
      <c r="AB413" s="50">
        <v>0</v>
      </c>
      <c r="AC413" s="50">
        <v>0</v>
      </c>
      <c r="AD413" s="50" t="s">
        <v>0</v>
      </c>
      <c r="AE413" s="1">
        <v>0</v>
      </c>
    </row>
    <row r="414" spans="1:31" hidden="1" x14ac:dyDescent="0.25">
      <c r="A414" s="50" t="s">
        <v>676</v>
      </c>
      <c r="B414" s="51">
        <v>43941</v>
      </c>
      <c r="C414" s="50" t="s">
        <v>71</v>
      </c>
      <c r="D414" s="50" t="s">
        <v>78</v>
      </c>
      <c r="E414" s="50" t="s">
        <v>551</v>
      </c>
      <c r="F414" s="50" t="s">
        <v>675</v>
      </c>
      <c r="G414" s="50" t="s">
        <v>4</v>
      </c>
      <c r="H414" s="50" t="s">
        <v>674</v>
      </c>
      <c r="I414" s="50" t="s">
        <v>1</v>
      </c>
      <c r="J414" s="50" t="s">
        <v>1</v>
      </c>
      <c r="K414" s="50" t="s">
        <v>1</v>
      </c>
      <c r="L414" s="50" t="s">
        <v>1</v>
      </c>
      <c r="M414" s="50">
        <v>0</v>
      </c>
      <c r="N414" s="50" t="s">
        <v>1</v>
      </c>
      <c r="O414" s="50" t="s">
        <v>2</v>
      </c>
      <c r="P414" s="50" t="s">
        <v>1</v>
      </c>
      <c r="Q414" s="3">
        <f t="shared" si="6"/>
        <v>25197716.672399998</v>
      </c>
      <c r="R414" s="3">
        <v>0</v>
      </c>
      <c r="S414" s="3">
        <v>23907820.869999997</v>
      </c>
      <c r="T414" s="3">
        <v>0</v>
      </c>
      <c r="U414" s="3" t="s">
        <v>0</v>
      </c>
      <c r="V414" s="3">
        <v>0</v>
      </c>
      <c r="W414" s="3">
        <v>1111979.1400000001</v>
      </c>
      <c r="X414" s="3" t="s">
        <v>0</v>
      </c>
      <c r="Y414" s="3">
        <v>177916.66239999997</v>
      </c>
      <c r="Z414" s="3">
        <v>0</v>
      </c>
      <c r="AA414" s="50" t="s">
        <v>0</v>
      </c>
      <c r="AB414" s="50">
        <v>0</v>
      </c>
      <c r="AC414" s="50">
        <v>0</v>
      </c>
      <c r="AD414" s="50" t="s">
        <v>0</v>
      </c>
      <c r="AE414" s="1">
        <v>0</v>
      </c>
    </row>
    <row r="415" spans="1:31" hidden="1" x14ac:dyDescent="0.25">
      <c r="A415" s="50" t="s">
        <v>673</v>
      </c>
      <c r="B415" s="51">
        <v>43941</v>
      </c>
      <c r="C415" s="50" t="s">
        <v>53</v>
      </c>
      <c r="D415" s="50" t="s">
        <v>67</v>
      </c>
      <c r="E415" s="50" t="s">
        <v>66</v>
      </c>
      <c r="F415" s="50" t="s">
        <v>223</v>
      </c>
      <c r="G415" s="50" t="s">
        <v>4</v>
      </c>
      <c r="H415" s="50" t="s">
        <v>666</v>
      </c>
      <c r="I415" s="50" t="s">
        <v>1</v>
      </c>
      <c r="J415" s="50" t="s">
        <v>1</v>
      </c>
      <c r="K415" s="50" t="s">
        <v>1</v>
      </c>
      <c r="L415" s="50" t="s">
        <v>1</v>
      </c>
      <c r="M415" s="50">
        <v>0</v>
      </c>
      <c r="N415" s="50" t="s">
        <v>1</v>
      </c>
      <c r="O415" s="50" t="s">
        <v>2</v>
      </c>
      <c r="P415" s="50" t="s">
        <v>1</v>
      </c>
      <c r="Q415" s="3">
        <f t="shared" si="6"/>
        <v>19468216.253800001</v>
      </c>
      <c r="R415" s="3">
        <v>0</v>
      </c>
      <c r="S415" s="3">
        <v>10263728.855</v>
      </c>
      <c r="T415" s="3">
        <v>0</v>
      </c>
      <c r="U415" s="3" t="s">
        <v>0</v>
      </c>
      <c r="V415" s="3">
        <v>0</v>
      </c>
      <c r="W415" s="3">
        <v>7934902.9299999997</v>
      </c>
      <c r="X415" s="3" t="s">
        <v>13</v>
      </c>
      <c r="Y415" s="3">
        <v>1269584.4687999999</v>
      </c>
      <c r="Z415" s="3">
        <v>0</v>
      </c>
      <c r="AA415" s="50" t="s">
        <v>0</v>
      </c>
      <c r="AB415" s="50">
        <v>0</v>
      </c>
      <c r="AC415" s="50">
        <v>0</v>
      </c>
      <c r="AD415" s="50" t="s">
        <v>0</v>
      </c>
      <c r="AE415" s="1">
        <v>0</v>
      </c>
    </row>
    <row r="416" spans="1:31" hidden="1" x14ac:dyDescent="0.25">
      <c r="A416" s="50" t="s">
        <v>670</v>
      </c>
      <c r="B416" s="51">
        <v>43941</v>
      </c>
      <c r="C416" s="50" t="s">
        <v>8</v>
      </c>
      <c r="D416" s="50" t="s">
        <v>67</v>
      </c>
      <c r="E416" s="50" t="s">
        <v>542</v>
      </c>
      <c r="F416" s="50" t="s">
        <v>672</v>
      </c>
      <c r="G416" s="50" t="s">
        <v>4</v>
      </c>
      <c r="H416" s="50" t="s">
        <v>671</v>
      </c>
      <c r="I416" s="50" t="s">
        <v>1</v>
      </c>
      <c r="J416" s="50" t="s">
        <v>1</v>
      </c>
      <c r="K416" s="50" t="s">
        <v>1</v>
      </c>
      <c r="L416" s="50" t="s">
        <v>1</v>
      </c>
      <c r="M416" s="50">
        <v>0</v>
      </c>
      <c r="N416" s="50" t="s">
        <v>1</v>
      </c>
      <c r="O416" s="50" t="s">
        <v>2</v>
      </c>
      <c r="P416" s="50" t="s">
        <v>1</v>
      </c>
      <c r="Q416" s="3">
        <f t="shared" si="6"/>
        <v>30815884.019200001</v>
      </c>
      <c r="R416" s="3">
        <v>0</v>
      </c>
      <c r="S416" s="3">
        <v>20797055.809999999</v>
      </c>
      <c r="T416" s="3">
        <v>0</v>
      </c>
      <c r="U416" s="3" t="s">
        <v>0</v>
      </c>
      <c r="V416" s="3">
        <v>0</v>
      </c>
      <c r="W416" s="3">
        <v>8636920.8699999992</v>
      </c>
      <c r="X416" s="3" t="s">
        <v>0</v>
      </c>
      <c r="Y416" s="3">
        <v>1381907.3392000003</v>
      </c>
      <c r="Z416" s="3">
        <v>0</v>
      </c>
      <c r="AA416" s="50" t="s">
        <v>0</v>
      </c>
      <c r="AB416" s="50">
        <v>0</v>
      </c>
      <c r="AC416" s="50">
        <v>0</v>
      </c>
      <c r="AD416" s="50" t="s">
        <v>0</v>
      </c>
      <c r="AE416" s="1">
        <v>0</v>
      </c>
    </row>
    <row r="417" spans="1:31" hidden="1" x14ac:dyDescent="0.25">
      <c r="A417" s="50" t="s">
        <v>667</v>
      </c>
      <c r="B417" s="51">
        <v>43941</v>
      </c>
      <c r="C417" s="50" t="s">
        <v>53</v>
      </c>
      <c r="D417" s="50" t="s">
        <v>52</v>
      </c>
      <c r="E417" s="50" t="s">
        <v>651</v>
      </c>
      <c r="F417" s="50" t="s">
        <v>650</v>
      </c>
      <c r="G417" s="50" t="s">
        <v>4</v>
      </c>
      <c r="H417" s="50" t="s">
        <v>661</v>
      </c>
      <c r="I417" s="50" t="s">
        <v>1</v>
      </c>
      <c r="J417" s="50" t="s">
        <v>1</v>
      </c>
      <c r="K417" s="50" t="s">
        <v>1</v>
      </c>
      <c r="L417" s="50" t="s">
        <v>1</v>
      </c>
      <c r="M417" s="50">
        <v>0</v>
      </c>
      <c r="N417" s="50" t="s">
        <v>1</v>
      </c>
      <c r="O417" s="50" t="s">
        <v>2</v>
      </c>
      <c r="P417" s="50" t="s">
        <v>1</v>
      </c>
      <c r="Q417" s="3">
        <f t="shared" si="6"/>
        <v>8045521.4742000001</v>
      </c>
      <c r="R417" s="3">
        <v>0</v>
      </c>
      <c r="S417" s="3">
        <v>4626309.6850000005</v>
      </c>
      <c r="T417" s="3">
        <v>0</v>
      </c>
      <c r="U417" s="3" t="s">
        <v>0</v>
      </c>
      <c r="V417" s="3">
        <v>0</v>
      </c>
      <c r="W417" s="3">
        <v>2947596.3699999996</v>
      </c>
      <c r="X417" s="3" t="s">
        <v>13</v>
      </c>
      <c r="Y417" s="3">
        <v>471615.4192</v>
      </c>
      <c r="Z417" s="3">
        <v>0</v>
      </c>
      <c r="AA417" s="50" t="s">
        <v>0</v>
      </c>
      <c r="AB417" s="50">
        <v>0</v>
      </c>
      <c r="AC417" s="50">
        <v>0</v>
      </c>
      <c r="AD417" s="50" t="s">
        <v>0</v>
      </c>
      <c r="AE417" s="1">
        <v>0</v>
      </c>
    </row>
    <row r="418" spans="1:31" hidden="1" x14ac:dyDescent="0.25">
      <c r="A418" s="50" t="s">
        <v>665</v>
      </c>
      <c r="B418" s="51">
        <v>43941</v>
      </c>
      <c r="C418" s="50" t="s">
        <v>53</v>
      </c>
      <c r="D418" s="50" t="s">
        <v>52</v>
      </c>
      <c r="E418" s="50" t="s">
        <v>651</v>
      </c>
      <c r="F418" s="50" t="s">
        <v>650</v>
      </c>
      <c r="G418" s="50" t="s">
        <v>4</v>
      </c>
      <c r="H418" s="50" t="s">
        <v>659</v>
      </c>
      <c r="I418" s="50" t="s">
        <v>1</v>
      </c>
      <c r="J418" s="50" t="s">
        <v>1</v>
      </c>
      <c r="K418" s="50" t="s">
        <v>1</v>
      </c>
      <c r="L418" s="50" t="s">
        <v>1</v>
      </c>
      <c r="M418" s="50">
        <v>0</v>
      </c>
      <c r="N418" s="50" t="s">
        <v>1</v>
      </c>
      <c r="O418" s="50" t="s">
        <v>658</v>
      </c>
      <c r="P418" s="50" t="s">
        <v>657</v>
      </c>
      <c r="Q418" s="3">
        <f t="shared" si="6"/>
        <v>2785766.3508000001</v>
      </c>
      <c r="R418" s="3">
        <v>0</v>
      </c>
      <c r="S418" s="3">
        <v>2579285.62</v>
      </c>
      <c r="T418" s="3">
        <v>178000.63</v>
      </c>
      <c r="U418" s="3" t="s">
        <v>13</v>
      </c>
      <c r="V418" s="3">
        <v>28480.1008</v>
      </c>
      <c r="W418" s="3">
        <v>0</v>
      </c>
      <c r="X418" s="3" t="s">
        <v>0</v>
      </c>
      <c r="Y418" s="3">
        <v>0</v>
      </c>
      <c r="Z418" s="3">
        <v>0</v>
      </c>
      <c r="AA418" s="50" t="s">
        <v>0</v>
      </c>
      <c r="AB418" s="50">
        <v>0</v>
      </c>
      <c r="AC418" s="50">
        <v>0</v>
      </c>
      <c r="AD418" s="50" t="s">
        <v>0</v>
      </c>
      <c r="AE418" s="1">
        <v>0</v>
      </c>
    </row>
    <row r="419" spans="1:31" hidden="1" x14ac:dyDescent="0.25">
      <c r="A419" s="50" t="s">
        <v>662</v>
      </c>
      <c r="B419" s="51">
        <v>43941</v>
      </c>
      <c r="C419" s="50" t="s">
        <v>53</v>
      </c>
      <c r="D419" s="50" t="s">
        <v>52</v>
      </c>
      <c r="E419" s="50" t="s">
        <v>651</v>
      </c>
      <c r="F419" s="50" t="s">
        <v>650</v>
      </c>
      <c r="G419" s="50" t="s">
        <v>4</v>
      </c>
      <c r="H419" s="50" t="s">
        <v>655</v>
      </c>
      <c r="I419" s="50" t="s">
        <v>1</v>
      </c>
      <c r="J419" s="50" t="s">
        <v>1</v>
      </c>
      <c r="K419" s="50" t="s">
        <v>1</v>
      </c>
      <c r="L419" s="50" t="s">
        <v>1</v>
      </c>
      <c r="M419" s="50">
        <v>0</v>
      </c>
      <c r="N419" s="50" t="s">
        <v>1</v>
      </c>
      <c r="O419" s="50" t="s">
        <v>2</v>
      </c>
      <c r="P419" s="50" t="s">
        <v>1</v>
      </c>
      <c r="Q419" s="3">
        <f t="shared" si="6"/>
        <v>20800973.371399999</v>
      </c>
      <c r="R419" s="3">
        <v>0</v>
      </c>
      <c r="S419" s="3">
        <v>14921299.305</v>
      </c>
      <c r="T419" s="3">
        <v>0</v>
      </c>
      <c r="U419" s="3" t="s">
        <v>0</v>
      </c>
      <c r="V419" s="3">
        <v>0</v>
      </c>
      <c r="W419" s="3">
        <v>5068684.5399999991</v>
      </c>
      <c r="X419" s="3" t="s">
        <v>13</v>
      </c>
      <c r="Y419" s="3">
        <v>810989.52640000021</v>
      </c>
      <c r="Z419" s="3">
        <v>0</v>
      </c>
      <c r="AA419" s="50" t="s">
        <v>0</v>
      </c>
      <c r="AB419" s="50">
        <v>0</v>
      </c>
      <c r="AC419" s="50">
        <v>0</v>
      </c>
      <c r="AD419" s="50" t="s">
        <v>0</v>
      </c>
      <c r="AE419" s="1">
        <v>0</v>
      </c>
    </row>
    <row r="420" spans="1:31" hidden="1" x14ac:dyDescent="0.25">
      <c r="A420" s="50" t="s">
        <v>660</v>
      </c>
      <c r="B420" s="51">
        <v>43941</v>
      </c>
      <c r="C420" s="50" t="s">
        <v>53</v>
      </c>
      <c r="D420" s="50" t="s">
        <v>52</v>
      </c>
      <c r="E420" s="50" t="s">
        <v>651</v>
      </c>
      <c r="F420" s="50" t="s">
        <v>650</v>
      </c>
      <c r="G420" s="50" t="s">
        <v>4</v>
      </c>
      <c r="H420" s="50" t="s">
        <v>653</v>
      </c>
      <c r="I420" s="50" t="s">
        <v>1</v>
      </c>
      <c r="J420" s="50" t="s">
        <v>1</v>
      </c>
      <c r="K420" s="50" t="s">
        <v>1</v>
      </c>
      <c r="L420" s="50" t="s">
        <v>1</v>
      </c>
      <c r="M420" s="50">
        <v>0</v>
      </c>
      <c r="N420" s="50" t="s">
        <v>1</v>
      </c>
      <c r="O420" s="50" t="s">
        <v>589</v>
      </c>
      <c r="P420" s="50" t="s">
        <v>588</v>
      </c>
      <c r="Q420" s="3">
        <f t="shared" si="6"/>
        <v>1684544.68</v>
      </c>
      <c r="R420" s="3">
        <v>0</v>
      </c>
      <c r="S420" s="3">
        <v>1490160</v>
      </c>
      <c r="T420" s="3">
        <v>167573</v>
      </c>
      <c r="U420" s="3" t="s">
        <v>13</v>
      </c>
      <c r="V420" s="3">
        <v>26811.68</v>
      </c>
      <c r="W420" s="3">
        <v>0</v>
      </c>
      <c r="X420" s="3" t="s">
        <v>0</v>
      </c>
      <c r="Y420" s="3">
        <v>0</v>
      </c>
      <c r="Z420" s="3">
        <v>0</v>
      </c>
      <c r="AA420" s="50" t="s">
        <v>0</v>
      </c>
      <c r="AB420" s="50">
        <v>0</v>
      </c>
      <c r="AC420" s="50">
        <v>0</v>
      </c>
      <c r="AD420" s="50" t="s">
        <v>0</v>
      </c>
      <c r="AE420" s="1">
        <v>0</v>
      </c>
    </row>
    <row r="421" spans="1:31" hidden="1" x14ac:dyDescent="0.25">
      <c r="A421" s="50" t="s">
        <v>656</v>
      </c>
      <c r="B421" s="51">
        <v>43941</v>
      </c>
      <c r="C421" s="50" t="s">
        <v>53</v>
      </c>
      <c r="D421" s="50" t="s">
        <v>52</v>
      </c>
      <c r="E421" s="50" t="s">
        <v>651</v>
      </c>
      <c r="F421" s="50" t="s">
        <v>650</v>
      </c>
      <c r="G421" s="50" t="s">
        <v>4</v>
      </c>
      <c r="H421" s="50" t="s">
        <v>649</v>
      </c>
      <c r="I421" s="50" t="s">
        <v>1</v>
      </c>
      <c r="J421" s="50" t="s">
        <v>1</v>
      </c>
      <c r="K421" s="50" t="s">
        <v>1</v>
      </c>
      <c r="L421" s="50" t="s">
        <v>1</v>
      </c>
      <c r="M421" s="50">
        <v>0</v>
      </c>
      <c r="N421" s="50" t="s">
        <v>1</v>
      </c>
      <c r="O421" s="50" t="s">
        <v>2</v>
      </c>
      <c r="P421" s="50" t="s">
        <v>1</v>
      </c>
      <c r="Q421" s="3">
        <f t="shared" si="6"/>
        <v>3226100.4155000001</v>
      </c>
      <c r="R421" s="3">
        <v>0</v>
      </c>
      <c r="S421" s="3">
        <v>2210027.7171</v>
      </c>
      <c r="T421" s="3">
        <v>0</v>
      </c>
      <c r="U421" s="3" t="s">
        <v>0</v>
      </c>
      <c r="V421" s="3">
        <v>0</v>
      </c>
      <c r="W421" s="3">
        <v>875924.74</v>
      </c>
      <c r="X421" s="3" t="s">
        <v>13</v>
      </c>
      <c r="Y421" s="3">
        <v>140147.9584</v>
      </c>
      <c r="Z421" s="3">
        <v>0</v>
      </c>
      <c r="AA421" s="50" t="s">
        <v>0</v>
      </c>
      <c r="AB421" s="50">
        <v>0</v>
      </c>
      <c r="AC421" s="50">
        <v>0</v>
      </c>
      <c r="AD421" s="50" t="s">
        <v>0</v>
      </c>
      <c r="AE421" s="1">
        <v>0</v>
      </c>
    </row>
    <row r="422" spans="1:31" hidden="1" x14ac:dyDescent="0.25">
      <c r="A422" s="50" t="s">
        <v>654</v>
      </c>
      <c r="B422" s="51">
        <v>43941</v>
      </c>
      <c r="C422" s="50" t="s">
        <v>8</v>
      </c>
      <c r="D422" s="50" t="s">
        <v>52</v>
      </c>
      <c r="E422" s="50" t="s">
        <v>530</v>
      </c>
      <c r="F422" s="50" t="s">
        <v>664</v>
      </c>
      <c r="G422" s="50" t="s">
        <v>4</v>
      </c>
      <c r="H422" s="50" t="s">
        <v>663</v>
      </c>
      <c r="I422" s="50" t="s">
        <v>1</v>
      </c>
      <c r="J422" s="50" t="s">
        <v>1</v>
      </c>
      <c r="K422" s="50" t="s">
        <v>1</v>
      </c>
      <c r="L422" s="50" t="s">
        <v>1</v>
      </c>
      <c r="M422" s="50">
        <v>0</v>
      </c>
      <c r="N422" s="50" t="s">
        <v>1</v>
      </c>
      <c r="O422" s="50" t="s">
        <v>2</v>
      </c>
      <c r="P422" s="50" t="s">
        <v>1</v>
      </c>
      <c r="Q422" s="3">
        <f t="shared" si="6"/>
        <v>37161514.613100007</v>
      </c>
      <c r="R422" s="3">
        <v>0</v>
      </c>
      <c r="S422" s="3">
        <v>28610766.395900004</v>
      </c>
      <c r="T422" s="3">
        <v>0</v>
      </c>
      <c r="U422" s="3" t="s">
        <v>0</v>
      </c>
      <c r="V422" s="3">
        <v>0</v>
      </c>
      <c r="W422" s="3">
        <v>7371334.6699999999</v>
      </c>
      <c r="X422" s="3" t="s">
        <v>0</v>
      </c>
      <c r="Y422" s="3">
        <v>1179413.5471999999</v>
      </c>
      <c r="Z422" s="3">
        <v>0</v>
      </c>
      <c r="AA422" s="50" t="s">
        <v>0</v>
      </c>
      <c r="AB422" s="50">
        <v>0</v>
      </c>
      <c r="AC422" s="50">
        <v>0</v>
      </c>
      <c r="AD422" s="50" t="s">
        <v>0</v>
      </c>
      <c r="AE422" s="1">
        <v>0</v>
      </c>
    </row>
    <row r="423" spans="1:31" hidden="1" x14ac:dyDescent="0.25">
      <c r="A423" s="50" t="s">
        <v>652</v>
      </c>
      <c r="B423" s="51">
        <v>43941</v>
      </c>
      <c r="C423" s="50" t="s">
        <v>8</v>
      </c>
      <c r="D423" s="50" t="s">
        <v>48</v>
      </c>
      <c r="E423" s="50" t="s">
        <v>520</v>
      </c>
      <c r="F423" s="50" t="s">
        <v>647</v>
      </c>
      <c r="G423" s="50" t="s">
        <v>4</v>
      </c>
      <c r="H423" s="50" t="s">
        <v>646</v>
      </c>
      <c r="I423" s="50" t="s">
        <v>1</v>
      </c>
      <c r="J423" s="50" t="s">
        <v>1</v>
      </c>
      <c r="K423" s="50" t="s">
        <v>1</v>
      </c>
      <c r="L423" s="50" t="s">
        <v>1</v>
      </c>
      <c r="M423" s="50">
        <v>0</v>
      </c>
      <c r="N423" s="50" t="s">
        <v>1</v>
      </c>
      <c r="O423" s="50" t="s">
        <v>2</v>
      </c>
      <c r="P423" s="50" t="s">
        <v>1</v>
      </c>
      <c r="Q423" s="3">
        <f t="shared" si="6"/>
        <v>22338763.902199995</v>
      </c>
      <c r="R423" s="3">
        <v>0</v>
      </c>
      <c r="S423" s="3">
        <v>16814040.880599998</v>
      </c>
      <c r="T423" s="3">
        <v>0</v>
      </c>
      <c r="U423" s="3" t="s">
        <v>0</v>
      </c>
      <c r="V423" s="3">
        <v>0</v>
      </c>
      <c r="W423" s="3">
        <v>4762692.26</v>
      </c>
      <c r="X423" s="3" t="s">
        <v>0</v>
      </c>
      <c r="Y423" s="3">
        <v>762030.76159999997</v>
      </c>
      <c r="Z423" s="3">
        <v>0</v>
      </c>
      <c r="AA423" s="50" t="s">
        <v>0</v>
      </c>
      <c r="AB423" s="50">
        <v>0</v>
      </c>
      <c r="AC423" s="50">
        <v>0</v>
      </c>
      <c r="AD423" s="50" t="s">
        <v>0</v>
      </c>
      <c r="AE423" s="1">
        <v>0</v>
      </c>
    </row>
    <row r="424" spans="1:31" hidden="1" x14ac:dyDescent="0.25">
      <c r="A424" s="50" t="s">
        <v>648</v>
      </c>
      <c r="B424" s="51">
        <v>43941</v>
      </c>
      <c r="C424" s="50" t="s">
        <v>8</v>
      </c>
      <c r="D424" s="50" t="s">
        <v>44</v>
      </c>
      <c r="E424" s="50" t="s">
        <v>516</v>
      </c>
      <c r="F424" s="50" t="s">
        <v>644</v>
      </c>
      <c r="G424" s="50" t="s">
        <v>4</v>
      </c>
      <c r="H424" s="50" t="s">
        <v>643</v>
      </c>
      <c r="I424" s="50" t="s">
        <v>1</v>
      </c>
      <c r="J424" s="50" t="s">
        <v>1</v>
      </c>
      <c r="K424" s="50" t="s">
        <v>1</v>
      </c>
      <c r="L424" s="50" t="s">
        <v>1</v>
      </c>
      <c r="M424" s="50">
        <v>0</v>
      </c>
      <c r="N424" s="50" t="s">
        <v>1</v>
      </c>
      <c r="O424" s="50" t="s">
        <v>2</v>
      </c>
      <c r="P424" s="50" t="s">
        <v>1</v>
      </c>
      <c r="Q424" s="3">
        <f t="shared" si="6"/>
        <v>30669498.057999998</v>
      </c>
      <c r="R424" s="3">
        <v>0</v>
      </c>
      <c r="S424" s="3">
        <v>22239371.710000001</v>
      </c>
      <c r="T424" s="3">
        <v>0</v>
      </c>
      <c r="U424" s="3" t="s">
        <v>0</v>
      </c>
      <c r="V424" s="3">
        <v>0</v>
      </c>
      <c r="W424" s="3">
        <v>7267350.2999999989</v>
      </c>
      <c r="X424" s="3" t="s">
        <v>0</v>
      </c>
      <c r="Y424" s="3">
        <v>1162776.048</v>
      </c>
      <c r="Z424" s="3">
        <v>0</v>
      </c>
      <c r="AA424" s="50" t="s">
        <v>0</v>
      </c>
      <c r="AB424" s="50">
        <v>0</v>
      </c>
      <c r="AC424" s="50">
        <v>0</v>
      </c>
      <c r="AD424" s="50" t="s">
        <v>0</v>
      </c>
      <c r="AE424" s="1">
        <v>0</v>
      </c>
    </row>
    <row r="425" spans="1:31" hidden="1" x14ac:dyDescent="0.25">
      <c r="A425" s="50" t="s">
        <v>645</v>
      </c>
      <c r="B425" s="51">
        <v>43941</v>
      </c>
      <c r="C425" s="50" t="s">
        <v>8</v>
      </c>
      <c r="D425" s="50" t="s">
        <v>40</v>
      </c>
      <c r="E425" s="50" t="s">
        <v>500</v>
      </c>
      <c r="F425" s="50" t="s">
        <v>211</v>
      </c>
      <c r="G425" s="50" t="s">
        <v>4</v>
      </c>
      <c r="H425" s="50" t="s">
        <v>641</v>
      </c>
      <c r="I425" s="50" t="s">
        <v>1</v>
      </c>
      <c r="J425" s="50" t="s">
        <v>1</v>
      </c>
      <c r="K425" s="50" t="s">
        <v>1</v>
      </c>
      <c r="L425" s="50" t="s">
        <v>1</v>
      </c>
      <c r="M425" s="50">
        <v>0</v>
      </c>
      <c r="N425" s="50" t="s">
        <v>1</v>
      </c>
      <c r="O425" s="50" t="s">
        <v>2</v>
      </c>
      <c r="P425" s="50" t="s">
        <v>1</v>
      </c>
      <c r="Q425" s="3">
        <f t="shared" si="6"/>
        <v>31060925.57799999</v>
      </c>
      <c r="R425" s="3">
        <v>0</v>
      </c>
      <c r="S425" s="3">
        <v>22702160.00559999</v>
      </c>
      <c r="T425" s="3">
        <v>0</v>
      </c>
      <c r="U425" s="3" t="s">
        <v>0</v>
      </c>
      <c r="V425" s="3">
        <v>0</v>
      </c>
      <c r="W425" s="3">
        <v>7205832.3899999997</v>
      </c>
      <c r="X425" s="3" t="s">
        <v>13</v>
      </c>
      <c r="Y425" s="3">
        <v>1152933.1824</v>
      </c>
      <c r="Z425" s="3">
        <v>0</v>
      </c>
      <c r="AA425" s="50" t="s">
        <v>0</v>
      </c>
      <c r="AB425" s="50">
        <v>0</v>
      </c>
      <c r="AC425" s="50">
        <v>0</v>
      </c>
      <c r="AD425" s="50" t="s">
        <v>0</v>
      </c>
      <c r="AE425" s="1">
        <v>0</v>
      </c>
    </row>
    <row r="426" spans="1:31" hidden="1" x14ac:dyDescent="0.25">
      <c r="A426" s="50" t="s">
        <v>642</v>
      </c>
      <c r="B426" s="51">
        <v>43941</v>
      </c>
      <c r="C426" s="50" t="s">
        <v>8</v>
      </c>
      <c r="D426" s="50" t="s">
        <v>40</v>
      </c>
      <c r="E426" s="50" t="s">
        <v>500</v>
      </c>
      <c r="F426" s="50" t="s">
        <v>211</v>
      </c>
      <c r="G426" s="50" t="s">
        <v>4</v>
      </c>
      <c r="H426" s="50" t="s">
        <v>639</v>
      </c>
      <c r="I426" s="50"/>
      <c r="J426" s="50" t="s">
        <v>1</v>
      </c>
      <c r="K426" s="50" t="s">
        <v>1</v>
      </c>
      <c r="L426" s="50" t="s">
        <v>1</v>
      </c>
      <c r="M426" s="50">
        <v>0</v>
      </c>
      <c r="N426" s="50" t="s">
        <v>1</v>
      </c>
      <c r="O426" s="50" t="s">
        <v>621</v>
      </c>
      <c r="P426" s="50" t="s">
        <v>638</v>
      </c>
      <c r="Q426" s="3">
        <f t="shared" si="6"/>
        <v>2093506.25</v>
      </c>
      <c r="R426" s="3">
        <v>0</v>
      </c>
      <c r="S426" s="3">
        <v>2093506.25</v>
      </c>
      <c r="T426" s="3">
        <v>0</v>
      </c>
      <c r="U426" s="3" t="s">
        <v>0</v>
      </c>
      <c r="V426" s="3">
        <v>0</v>
      </c>
      <c r="W426" s="3">
        <v>0</v>
      </c>
      <c r="X426" s="3" t="s">
        <v>0</v>
      </c>
      <c r="Y426" s="3">
        <v>0</v>
      </c>
      <c r="Z426" s="3">
        <v>0</v>
      </c>
      <c r="AA426" s="50" t="s">
        <v>0</v>
      </c>
      <c r="AB426" s="50">
        <v>0</v>
      </c>
      <c r="AC426" s="50">
        <v>0</v>
      </c>
      <c r="AD426" s="50" t="s">
        <v>0</v>
      </c>
      <c r="AE426" s="1">
        <v>0</v>
      </c>
    </row>
    <row r="427" spans="1:31" hidden="1" x14ac:dyDescent="0.25">
      <c r="A427" s="50" t="s">
        <v>640</v>
      </c>
      <c r="B427" s="51">
        <v>43941</v>
      </c>
      <c r="C427" s="50" t="s">
        <v>8</v>
      </c>
      <c r="D427" s="50" t="s">
        <v>40</v>
      </c>
      <c r="E427" s="50" t="s">
        <v>500</v>
      </c>
      <c r="F427" s="50" t="s">
        <v>211</v>
      </c>
      <c r="G427" s="50" t="s">
        <v>4</v>
      </c>
      <c r="H427" s="50" t="s">
        <v>636</v>
      </c>
      <c r="I427" s="50" t="s">
        <v>1</v>
      </c>
      <c r="J427" s="50" t="s">
        <v>1</v>
      </c>
      <c r="K427" s="50" t="s">
        <v>1</v>
      </c>
      <c r="L427" s="50" t="s">
        <v>1</v>
      </c>
      <c r="M427" s="50">
        <v>0</v>
      </c>
      <c r="N427" s="50" t="s">
        <v>1</v>
      </c>
      <c r="O427" s="50" t="s">
        <v>2</v>
      </c>
      <c r="P427" s="50" t="s">
        <v>1</v>
      </c>
      <c r="Q427" s="3">
        <f t="shared" si="6"/>
        <v>560193.9635999999</v>
      </c>
      <c r="R427" s="3">
        <v>0</v>
      </c>
      <c r="S427" s="3">
        <v>554161.72</v>
      </c>
      <c r="T427" s="3">
        <v>0</v>
      </c>
      <c r="U427" s="3" t="s">
        <v>0</v>
      </c>
      <c r="V427" s="3">
        <v>0</v>
      </c>
      <c r="W427" s="3">
        <v>5200.21</v>
      </c>
      <c r="X427" s="3" t="s">
        <v>0</v>
      </c>
      <c r="Y427" s="3">
        <v>832.03359999999998</v>
      </c>
      <c r="Z427" s="3">
        <v>0</v>
      </c>
      <c r="AA427" s="50" t="s">
        <v>0</v>
      </c>
      <c r="AB427" s="50">
        <v>0</v>
      </c>
      <c r="AC427" s="50">
        <v>0</v>
      </c>
      <c r="AD427" s="50" t="s">
        <v>0</v>
      </c>
      <c r="AE427" s="1">
        <v>0</v>
      </c>
    </row>
    <row r="428" spans="1:31" hidden="1" x14ac:dyDescent="0.25">
      <c r="A428" s="50" t="s">
        <v>637</v>
      </c>
      <c r="B428" s="51">
        <v>43941</v>
      </c>
      <c r="C428" s="50" t="s">
        <v>8</v>
      </c>
      <c r="D428" s="50" t="s">
        <v>36</v>
      </c>
      <c r="E428" s="50" t="s">
        <v>497</v>
      </c>
      <c r="F428" s="50" t="s">
        <v>10</v>
      </c>
      <c r="G428" s="50" t="s">
        <v>4</v>
      </c>
      <c r="H428" s="50" t="s">
        <v>634</v>
      </c>
      <c r="I428" s="50" t="s">
        <v>1</v>
      </c>
      <c r="J428" s="50" t="s">
        <v>1</v>
      </c>
      <c r="K428" s="50" t="s">
        <v>1</v>
      </c>
      <c r="L428" s="50" t="s">
        <v>1</v>
      </c>
      <c r="M428" s="50">
        <v>0</v>
      </c>
      <c r="N428" s="50" t="s">
        <v>1</v>
      </c>
      <c r="O428" s="50" t="s">
        <v>2</v>
      </c>
      <c r="P428" s="50" t="s">
        <v>1</v>
      </c>
      <c r="Q428" s="3">
        <f t="shared" si="6"/>
        <v>18543114.962700002</v>
      </c>
      <c r="R428" s="3">
        <v>0</v>
      </c>
      <c r="S428" s="3">
        <v>8816057.9342999998</v>
      </c>
      <c r="T428" s="3">
        <v>0</v>
      </c>
      <c r="U428" s="3" t="s">
        <v>0</v>
      </c>
      <c r="V428" s="3">
        <v>0</v>
      </c>
      <c r="W428" s="3">
        <v>8385393.9900000002</v>
      </c>
      <c r="X428" s="3" t="s">
        <v>0</v>
      </c>
      <c r="Y428" s="3">
        <v>1341663.0384</v>
      </c>
      <c r="Z428" s="3">
        <v>0</v>
      </c>
      <c r="AA428" s="50" t="s">
        <v>0</v>
      </c>
      <c r="AB428" s="50">
        <v>0</v>
      </c>
      <c r="AC428" s="50">
        <v>0</v>
      </c>
      <c r="AD428" s="50" t="s">
        <v>0</v>
      </c>
      <c r="AE428" s="1">
        <v>0</v>
      </c>
    </row>
    <row r="429" spans="1:31" hidden="1" x14ac:dyDescent="0.25">
      <c r="A429" s="50" t="s">
        <v>635</v>
      </c>
      <c r="B429" s="51">
        <v>43941</v>
      </c>
      <c r="C429" s="50" t="s">
        <v>8</v>
      </c>
      <c r="D429" s="50" t="s">
        <v>36</v>
      </c>
      <c r="E429" s="50" t="s">
        <v>497</v>
      </c>
      <c r="F429" s="50" t="s">
        <v>10</v>
      </c>
      <c r="G429" s="50" t="s">
        <v>4</v>
      </c>
      <c r="H429" s="50" t="s">
        <v>632</v>
      </c>
      <c r="I429" s="50" t="s">
        <v>1</v>
      </c>
      <c r="J429" s="50" t="s">
        <v>1</v>
      </c>
      <c r="K429" s="50" t="s">
        <v>1</v>
      </c>
      <c r="L429" s="50" t="s">
        <v>1</v>
      </c>
      <c r="M429" s="50">
        <v>0</v>
      </c>
      <c r="N429" s="50" t="s">
        <v>1</v>
      </c>
      <c r="O429" s="50" t="s">
        <v>2</v>
      </c>
      <c r="P429" s="50" t="s">
        <v>1</v>
      </c>
      <c r="Q429" s="3">
        <f t="shared" si="6"/>
        <v>3851065.78</v>
      </c>
      <c r="R429" s="3">
        <v>0</v>
      </c>
      <c r="S429" s="3">
        <v>3662990.34</v>
      </c>
      <c r="T429" s="3">
        <v>0</v>
      </c>
      <c r="U429" s="3" t="s">
        <v>0</v>
      </c>
      <c r="V429" s="3">
        <v>0</v>
      </c>
      <c r="W429" s="3">
        <v>162134</v>
      </c>
      <c r="X429" s="3" t="s">
        <v>0</v>
      </c>
      <c r="Y429" s="3">
        <v>25941.439999999999</v>
      </c>
      <c r="Z429" s="3">
        <v>0</v>
      </c>
      <c r="AA429" s="50" t="s">
        <v>0</v>
      </c>
      <c r="AB429" s="50">
        <v>0</v>
      </c>
      <c r="AC429" s="50">
        <v>0</v>
      </c>
      <c r="AD429" s="50" t="s">
        <v>0</v>
      </c>
      <c r="AE429" s="1">
        <v>0</v>
      </c>
    </row>
    <row r="430" spans="1:31" hidden="1" x14ac:dyDescent="0.25">
      <c r="A430" s="50" t="s">
        <v>633</v>
      </c>
      <c r="B430" s="51">
        <v>43941</v>
      </c>
      <c r="C430" s="50" t="s">
        <v>8</v>
      </c>
      <c r="D430" s="50" t="s">
        <v>36</v>
      </c>
      <c r="E430" s="50" t="s">
        <v>497</v>
      </c>
      <c r="F430" s="50" t="s">
        <v>10</v>
      </c>
      <c r="G430" s="50" t="s">
        <v>4</v>
      </c>
      <c r="H430" s="50" t="s">
        <v>630</v>
      </c>
      <c r="I430" s="50" t="s">
        <v>1</v>
      </c>
      <c r="J430" s="50" t="s">
        <v>1</v>
      </c>
      <c r="K430" s="50" t="s">
        <v>1</v>
      </c>
      <c r="L430" s="50" t="s">
        <v>1</v>
      </c>
      <c r="M430" s="50">
        <v>0</v>
      </c>
      <c r="N430" s="50" t="s">
        <v>1</v>
      </c>
      <c r="O430" s="50" t="s">
        <v>629</v>
      </c>
      <c r="P430" s="50" t="s">
        <v>628</v>
      </c>
      <c r="Q430" s="3">
        <f t="shared" si="6"/>
        <v>955345.16359999997</v>
      </c>
      <c r="R430" s="3">
        <v>0</v>
      </c>
      <c r="S430" s="3">
        <v>872984.92</v>
      </c>
      <c r="T430" s="3">
        <v>71000.210000000006</v>
      </c>
      <c r="U430" s="3" t="s">
        <v>13</v>
      </c>
      <c r="V430" s="3">
        <v>11360.033600000001</v>
      </c>
      <c r="W430" s="3">
        <v>0</v>
      </c>
      <c r="X430" s="3" t="s">
        <v>0</v>
      </c>
      <c r="Y430" s="3">
        <v>0</v>
      </c>
      <c r="Z430" s="3">
        <v>0</v>
      </c>
      <c r="AA430" s="50" t="s">
        <v>0</v>
      </c>
      <c r="AB430" s="50">
        <v>0</v>
      </c>
      <c r="AC430" s="50">
        <v>0</v>
      </c>
      <c r="AD430" s="50" t="s">
        <v>0</v>
      </c>
      <c r="AE430" s="1">
        <v>0</v>
      </c>
    </row>
    <row r="431" spans="1:31" hidden="1" x14ac:dyDescent="0.25">
      <c r="A431" s="50" t="s">
        <v>631</v>
      </c>
      <c r="B431" s="51">
        <v>43941</v>
      </c>
      <c r="C431" s="50" t="s">
        <v>8</v>
      </c>
      <c r="D431" s="50" t="s">
        <v>36</v>
      </c>
      <c r="E431" s="50" t="s">
        <v>497</v>
      </c>
      <c r="F431" s="50" t="s">
        <v>10</v>
      </c>
      <c r="G431" s="50" t="s">
        <v>4</v>
      </c>
      <c r="H431" s="50" t="s">
        <v>626</v>
      </c>
      <c r="I431" s="50" t="s">
        <v>1</v>
      </c>
      <c r="J431" s="50" t="s">
        <v>1</v>
      </c>
      <c r="K431" s="50" t="s">
        <v>1</v>
      </c>
      <c r="L431" s="50" t="s">
        <v>1</v>
      </c>
      <c r="M431" s="50">
        <v>0</v>
      </c>
      <c r="N431" s="50" t="s">
        <v>1</v>
      </c>
      <c r="O431" s="50" t="s">
        <v>2</v>
      </c>
      <c r="P431" s="50" t="s">
        <v>1</v>
      </c>
      <c r="Q431" s="3">
        <f t="shared" si="6"/>
        <v>12420485.1557</v>
      </c>
      <c r="R431" s="3">
        <v>0</v>
      </c>
      <c r="S431" s="3">
        <v>9373986.8649000004</v>
      </c>
      <c r="T431" s="3">
        <v>0</v>
      </c>
      <c r="U431" s="3" t="s">
        <v>0</v>
      </c>
      <c r="V431" s="3">
        <v>0</v>
      </c>
      <c r="W431" s="3">
        <v>2626291.63</v>
      </c>
      <c r="X431" s="3" t="s">
        <v>13</v>
      </c>
      <c r="Y431" s="3">
        <v>420206.66080000001</v>
      </c>
      <c r="Z431" s="3">
        <v>0</v>
      </c>
      <c r="AA431" s="50" t="s">
        <v>0</v>
      </c>
      <c r="AB431" s="50">
        <v>0</v>
      </c>
      <c r="AC431" s="50">
        <v>0</v>
      </c>
      <c r="AD431" s="50" t="s">
        <v>0</v>
      </c>
      <c r="AE431" s="1">
        <v>0</v>
      </c>
    </row>
    <row r="432" spans="1:31" hidden="1" x14ac:dyDescent="0.25">
      <c r="A432" s="50" t="s">
        <v>627</v>
      </c>
      <c r="B432" s="51">
        <v>43941</v>
      </c>
      <c r="C432" s="50" t="s">
        <v>8</v>
      </c>
      <c r="D432" s="50" t="s">
        <v>32</v>
      </c>
      <c r="E432" s="50" t="s">
        <v>493</v>
      </c>
      <c r="F432" s="50" t="s">
        <v>618</v>
      </c>
      <c r="G432" s="50" t="s">
        <v>4</v>
      </c>
      <c r="H432" s="50" t="s">
        <v>624</v>
      </c>
      <c r="I432" s="50" t="s">
        <v>1</v>
      </c>
      <c r="J432" s="50" t="s">
        <v>1</v>
      </c>
      <c r="K432" s="50" t="s">
        <v>1</v>
      </c>
      <c r="L432" s="50" t="s">
        <v>1</v>
      </c>
      <c r="M432" s="50">
        <v>0</v>
      </c>
      <c r="N432" s="50" t="s">
        <v>1</v>
      </c>
      <c r="O432" s="50" t="s">
        <v>2</v>
      </c>
      <c r="P432" s="50" t="s">
        <v>1</v>
      </c>
      <c r="Q432" s="3">
        <f t="shared" si="6"/>
        <v>28045163.177699998</v>
      </c>
      <c r="R432" s="3">
        <v>0</v>
      </c>
      <c r="S432" s="3">
        <v>18951441.023699999</v>
      </c>
      <c r="T432" s="3">
        <v>0</v>
      </c>
      <c r="U432" s="3" t="s">
        <v>0</v>
      </c>
      <c r="V432" s="3">
        <v>0</v>
      </c>
      <c r="W432" s="3">
        <v>7839415.6500000004</v>
      </c>
      <c r="X432" s="3" t="s">
        <v>0</v>
      </c>
      <c r="Y432" s="3">
        <v>1254306.504</v>
      </c>
      <c r="Z432" s="3">
        <v>0</v>
      </c>
      <c r="AA432" s="50" t="s">
        <v>0</v>
      </c>
      <c r="AB432" s="50">
        <v>0</v>
      </c>
      <c r="AC432" s="50">
        <v>0</v>
      </c>
      <c r="AD432" s="50" t="s">
        <v>0</v>
      </c>
      <c r="AE432" s="1">
        <v>0</v>
      </c>
    </row>
    <row r="433" spans="1:31" hidden="1" x14ac:dyDescent="0.25">
      <c r="A433" s="50" t="s">
        <v>625</v>
      </c>
      <c r="B433" s="51">
        <v>43941</v>
      </c>
      <c r="C433" s="50" t="s">
        <v>8</v>
      </c>
      <c r="D433" s="50" t="s">
        <v>32</v>
      </c>
      <c r="E433" s="50" t="s">
        <v>493</v>
      </c>
      <c r="F433" s="50" t="s">
        <v>618</v>
      </c>
      <c r="G433" s="50" t="s">
        <v>4</v>
      </c>
      <c r="H433" s="50" t="s">
        <v>622</v>
      </c>
      <c r="I433" s="50" t="s">
        <v>1</v>
      </c>
      <c r="J433" s="50" t="s">
        <v>1</v>
      </c>
      <c r="K433" s="50" t="s">
        <v>1</v>
      </c>
      <c r="L433" s="50" t="s">
        <v>1</v>
      </c>
      <c r="M433" s="50">
        <v>0</v>
      </c>
      <c r="N433" s="50" t="s">
        <v>1</v>
      </c>
      <c r="O433" s="50" t="s">
        <v>621</v>
      </c>
      <c r="P433" s="50" t="s">
        <v>620</v>
      </c>
      <c r="Q433" s="3">
        <f t="shared" si="6"/>
        <v>861934.48</v>
      </c>
      <c r="R433" s="3">
        <v>0</v>
      </c>
      <c r="S433" s="3">
        <v>861934.48</v>
      </c>
      <c r="T433" s="3">
        <v>0</v>
      </c>
      <c r="U433" s="3" t="s">
        <v>0</v>
      </c>
      <c r="V433" s="3">
        <v>0</v>
      </c>
      <c r="W433" s="3">
        <v>0</v>
      </c>
      <c r="X433" s="3" t="s">
        <v>0</v>
      </c>
      <c r="Y433" s="3">
        <v>0</v>
      </c>
      <c r="Z433" s="3">
        <v>0</v>
      </c>
      <c r="AA433" s="50" t="s">
        <v>0</v>
      </c>
      <c r="AB433" s="50">
        <v>0</v>
      </c>
      <c r="AC433" s="50">
        <v>0</v>
      </c>
      <c r="AD433" s="50" t="s">
        <v>0</v>
      </c>
      <c r="AE433" s="1">
        <v>0</v>
      </c>
    </row>
    <row r="434" spans="1:31" hidden="1" x14ac:dyDescent="0.25">
      <c r="A434" s="50" t="s">
        <v>623</v>
      </c>
      <c r="B434" s="51">
        <v>43941</v>
      </c>
      <c r="C434" s="50" t="s">
        <v>8</v>
      </c>
      <c r="D434" s="50" t="s">
        <v>32</v>
      </c>
      <c r="E434" s="50" t="s">
        <v>493</v>
      </c>
      <c r="F434" s="50" t="s">
        <v>618</v>
      </c>
      <c r="G434" s="50" t="s">
        <v>4</v>
      </c>
      <c r="H434" s="50" t="s">
        <v>617</v>
      </c>
      <c r="I434" s="50" t="s">
        <v>1</v>
      </c>
      <c r="J434" s="50" t="s">
        <v>1</v>
      </c>
      <c r="K434" s="50" t="s">
        <v>1</v>
      </c>
      <c r="L434" s="50" t="s">
        <v>1</v>
      </c>
      <c r="M434" s="50">
        <v>0</v>
      </c>
      <c r="N434" s="50" t="s">
        <v>1</v>
      </c>
      <c r="O434" s="50" t="s">
        <v>2</v>
      </c>
      <c r="P434" s="50" t="s">
        <v>1</v>
      </c>
      <c r="Q434" s="3">
        <f t="shared" si="6"/>
        <v>13178897.338</v>
      </c>
      <c r="R434" s="3">
        <v>0</v>
      </c>
      <c r="S434" s="3">
        <v>7300387.6100000003</v>
      </c>
      <c r="T434" s="3">
        <v>0</v>
      </c>
      <c r="U434" s="3" t="s">
        <v>0</v>
      </c>
      <c r="V434" s="3">
        <v>0</v>
      </c>
      <c r="W434" s="3">
        <v>5067680.8</v>
      </c>
      <c r="X434" s="3" t="s">
        <v>0</v>
      </c>
      <c r="Y434" s="3">
        <v>810828.92799999996</v>
      </c>
      <c r="Z434" s="3">
        <v>0</v>
      </c>
      <c r="AA434" s="50" t="s">
        <v>0</v>
      </c>
      <c r="AB434" s="50">
        <v>0</v>
      </c>
      <c r="AC434" s="50">
        <v>0</v>
      </c>
      <c r="AD434" s="50" t="s">
        <v>0</v>
      </c>
      <c r="AE434" s="1">
        <v>0</v>
      </c>
    </row>
    <row r="435" spans="1:31" hidden="1" x14ac:dyDescent="0.25">
      <c r="A435" s="50" t="s">
        <v>619</v>
      </c>
      <c r="B435" s="51">
        <v>43941</v>
      </c>
      <c r="C435" s="50" t="s">
        <v>8</v>
      </c>
      <c r="D435" s="50" t="s">
        <v>26</v>
      </c>
      <c r="E435" s="50" t="s">
        <v>489</v>
      </c>
      <c r="F435" s="50" t="s">
        <v>609</v>
      </c>
      <c r="G435" s="50" t="s">
        <v>4</v>
      </c>
      <c r="H435" s="50" t="s">
        <v>615</v>
      </c>
      <c r="I435" s="50" t="s">
        <v>1</v>
      </c>
      <c r="J435" s="50" t="s">
        <v>1</v>
      </c>
      <c r="K435" s="50" t="s">
        <v>1</v>
      </c>
      <c r="L435" s="50" t="s">
        <v>1</v>
      </c>
      <c r="M435" s="50">
        <v>0</v>
      </c>
      <c r="N435" s="50" t="s">
        <v>1</v>
      </c>
      <c r="O435" s="50" t="s">
        <v>2</v>
      </c>
      <c r="P435" s="50" t="s">
        <v>1</v>
      </c>
      <c r="Q435" s="3">
        <f t="shared" si="6"/>
        <v>16814419.837399997</v>
      </c>
      <c r="R435" s="3">
        <v>0</v>
      </c>
      <c r="S435" s="3">
        <v>15398667.804999998</v>
      </c>
      <c r="T435" s="3">
        <v>0</v>
      </c>
      <c r="U435" s="3" t="s">
        <v>0</v>
      </c>
      <c r="V435" s="3">
        <v>0</v>
      </c>
      <c r="W435" s="3">
        <v>1220475.8900000001</v>
      </c>
      <c r="X435" s="3" t="s">
        <v>0</v>
      </c>
      <c r="Y435" s="3">
        <v>195276.14240000001</v>
      </c>
      <c r="Z435" s="3">
        <v>0</v>
      </c>
      <c r="AA435" s="50" t="s">
        <v>0</v>
      </c>
      <c r="AB435" s="50">
        <v>0</v>
      </c>
      <c r="AC435" s="50">
        <v>0</v>
      </c>
      <c r="AD435" s="50" t="s">
        <v>0</v>
      </c>
      <c r="AE435" s="1">
        <v>0</v>
      </c>
    </row>
    <row r="436" spans="1:31" hidden="1" x14ac:dyDescent="0.25">
      <c r="A436" s="50" t="s">
        <v>616</v>
      </c>
      <c r="B436" s="51">
        <v>43941</v>
      </c>
      <c r="C436" s="50" t="s">
        <v>8</v>
      </c>
      <c r="D436" s="50" t="s">
        <v>26</v>
      </c>
      <c r="E436" s="50" t="s">
        <v>489</v>
      </c>
      <c r="F436" s="50" t="s">
        <v>609</v>
      </c>
      <c r="G436" s="50" t="s">
        <v>4</v>
      </c>
      <c r="H436" s="50" t="s">
        <v>613</v>
      </c>
      <c r="I436" s="50" t="s">
        <v>1</v>
      </c>
      <c r="J436" s="50" t="s">
        <v>1</v>
      </c>
      <c r="K436" s="50" t="s">
        <v>1</v>
      </c>
      <c r="L436" s="50" t="s">
        <v>1</v>
      </c>
      <c r="M436" s="50">
        <v>0</v>
      </c>
      <c r="N436" s="50" t="s">
        <v>1</v>
      </c>
      <c r="O436" s="50" t="s">
        <v>612</v>
      </c>
      <c r="P436" s="50" t="s">
        <v>611</v>
      </c>
      <c r="Q436" s="3">
        <f t="shared" si="6"/>
        <v>352470.50079999998</v>
      </c>
      <c r="R436" s="3">
        <v>0</v>
      </c>
      <c r="S436" s="3">
        <v>0</v>
      </c>
      <c r="T436" s="3">
        <v>303853.88</v>
      </c>
      <c r="U436" s="3" t="s">
        <v>13</v>
      </c>
      <c r="V436" s="3">
        <v>48616.620799999997</v>
      </c>
      <c r="W436" s="3">
        <v>0</v>
      </c>
      <c r="X436" s="3" t="s">
        <v>0</v>
      </c>
      <c r="Y436" s="3">
        <v>0</v>
      </c>
      <c r="Z436" s="3">
        <v>0</v>
      </c>
      <c r="AA436" s="50" t="s">
        <v>0</v>
      </c>
      <c r="AB436" s="50">
        <v>0</v>
      </c>
      <c r="AC436" s="50">
        <v>0</v>
      </c>
      <c r="AD436" s="50" t="s">
        <v>0</v>
      </c>
      <c r="AE436" s="1">
        <v>0</v>
      </c>
    </row>
    <row r="437" spans="1:31" hidden="1" x14ac:dyDescent="0.25">
      <c r="A437" s="50" t="s">
        <v>614</v>
      </c>
      <c r="B437" s="51">
        <v>43941</v>
      </c>
      <c r="C437" s="50" t="s">
        <v>8</v>
      </c>
      <c r="D437" s="50" t="s">
        <v>26</v>
      </c>
      <c r="E437" s="50" t="s">
        <v>489</v>
      </c>
      <c r="F437" s="50" t="s">
        <v>609</v>
      </c>
      <c r="G437" s="50" t="s">
        <v>4</v>
      </c>
      <c r="H437" s="50" t="s">
        <v>608</v>
      </c>
      <c r="I437" s="50" t="s">
        <v>1</v>
      </c>
      <c r="J437" s="50" t="s">
        <v>1</v>
      </c>
      <c r="K437" s="50" t="s">
        <v>1</v>
      </c>
      <c r="L437" s="50" t="s">
        <v>1</v>
      </c>
      <c r="M437" s="50">
        <v>0</v>
      </c>
      <c r="N437" s="50" t="s">
        <v>1</v>
      </c>
      <c r="O437" s="50" t="s">
        <v>2</v>
      </c>
      <c r="P437" s="50" t="s">
        <v>1</v>
      </c>
      <c r="Q437" s="3">
        <f t="shared" si="6"/>
        <v>7769938.8412000006</v>
      </c>
      <c r="R437" s="3">
        <v>0</v>
      </c>
      <c r="S437" s="3">
        <v>7207795.5100000007</v>
      </c>
      <c r="T437" s="3">
        <v>0</v>
      </c>
      <c r="U437" s="3" t="s">
        <v>0</v>
      </c>
      <c r="V437" s="3">
        <v>0</v>
      </c>
      <c r="W437" s="3">
        <v>484606.32</v>
      </c>
      <c r="X437" s="3" t="s">
        <v>0</v>
      </c>
      <c r="Y437" s="3">
        <v>77537.011200000008</v>
      </c>
      <c r="Z437" s="3">
        <v>0</v>
      </c>
      <c r="AA437" s="50" t="s">
        <v>0</v>
      </c>
      <c r="AB437" s="50">
        <v>0</v>
      </c>
      <c r="AC437" s="50">
        <v>0</v>
      </c>
      <c r="AD437" s="50" t="s">
        <v>0</v>
      </c>
      <c r="AE437" s="1">
        <v>0</v>
      </c>
    </row>
    <row r="438" spans="1:31" hidden="1" x14ac:dyDescent="0.25">
      <c r="A438" s="50" t="s">
        <v>610</v>
      </c>
      <c r="B438" s="51">
        <v>43941</v>
      </c>
      <c r="C438" s="50" t="s">
        <v>8</v>
      </c>
      <c r="D438" s="50" t="s">
        <v>16</v>
      </c>
      <c r="E438" s="50" t="s">
        <v>483</v>
      </c>
      <c r="F438" s="50" t="s">
        <v>606</v>
      </c>
      <c r="G438" s="50" t="s">
        <v>4</v>
      </c>
      <c r="H438" s="50" t="s">
        <v>604</v>
      </c>
      <c r="I438" s="50" t="s">
        <v>1</v>
      </c>
      <c r="J438" s="50" t="s">
        <v>1</v>
      </c>
      <c r="K438" s="50" t="s">
        <v>1</v>
      </c>
      <c r="L438" s="50" t="s">
        <v>1</v>
      </c>
      <c r="M438" s="50">
        <v>0</v>
      </c>
      <c r="N438" s="50" t="s">
        <v>1</v>
      </c>
      <c r="O438" s="50" t="s">
        <v>2</v>
      </c>
      <c r="P438" s="50" t="s">
        <v>1</v>
      </c>
      <c r="Q438" s="3">
        <f t="shared" si="6"/>
        <v>3969951.2431999999</v>
      </c>
      <c r="R438" s="3">
        <v>0</v>
      </c>
      <c r="S438" s="3">
        <v>145600</v>
      </c>
      <c r="T438" s="3">
        <v>0</v>
      </c>
      <c r="U438" s="3" t="s">
        <v>0</v>
      </c>
      <c r="V438" s="3">
        <v>0</v>
      </c>
      <c r="W438" s="3">
        <v>3296854.52</v>
      </c>
      <c r="X438" s="3" t="s">
        <v>13</v>
      </c>
      <c r="Y438" s="3">
        <v>527496.72320000001</v>
      </c>
      <c r="Z438" s="3">
        <v>0</v>
      </c>
      <c r="AA438" s="50" t="s">
        <v>0</v>
      </c>
      <c r="AB438" s="50">
        <v>0</v>
      </c>
      <c r="AC438" s="50">
        <v>0</v>
      </c>
      <c r="AD438" s="50" t="s">
        <v>0</v>
      </c>
      <c r="AE438" s="1">
        <v>0</v>
      </c>
    </row>
    <row r="439" spans="1:31" hidden="1" x14ac:dyDescent="0.25">
      <c r="A439" s="50" t="s">
        <v>607</v>
      </c>
      <c r="B439" s="51">
        <v>43941</v>
      </c>
      <c r="C439" s="50" t="s">
        <v>8</v>
      </c>
      <c r="D439" s="50" t="s">
        <v>16</v>
      </c>
      <c r="E439" s="50" t="s">
        <v>483</v>
      </c>
      <c r="F439" s="50" t="s">
        <v>606</v>
      </c>
      <c r="G439" s="50" t="s">
        <v>4</v>
      </c>
      <c r="H439" s="50" t="s">
        <v>604</v>
      </c>
      <c r="I439" s="50" t="s">
        <v>1</v>
      </c>
      <c r="J439" s="50" t="s">
        <v>1</v>
      </c>
      <c r="K439" s="50" t="s">
        <v>1</v>
      </c>
      <c r="L439" s="50" t="s">
        <v>1</v>
      </c>
      <c r="M439" s="50">
        <v>0</v>
      </c>
      <c r="N439" s="50" t="s">
        <v>1</v>
      </c>
      <c r="O439" s="50" t="s">
        <v>2</v>
      </c>
      <c r="P439" s="50" t="s">
        <v>1</v>
      </c>
      <c r="Q439" s="3">
        <f t="shared" si="6"/>
        <v>3969951.2431999999</v>
      </c>
      <c r="R439" s="3">
        <v>0</v>
      </c>
      <c r="S439" s="3">
        <v>145600</v>
      </c>
      <c r="T439" s="3">
        <v>0</v>
      </c>
      <c r="U439" s="3" t="s">
        <v>0</v>
      </c>
      <c r="V439" s="3">
        <v>0</v>
      </c>
      <c r="W439" s="3">
        <v>3296854.52</v>
      </c>
      <c r="X439" s="3" t="s">
        <v>13</v>
      </c>
      <c r="Y439" s="3">
        <v>527496.72320000001</v>
      </c>
      <c r="Z439" s="3">
        <v>0</v>
      </c>
      <c r="AA439" s="50" t="s">
        <v>0</v>
      </c>
      <c r="AB439" s="50">
        <v>0</v>
      </c>
      <c r="AC439" s="50">
        <v>0</v>
      </c>
      <c r="AD439" s="50" t="s">
        <v>0</v>
      </c>
      <c r="AE439" s="1">
        <v>0</v>
      </c>
    </row>
    <row r="440" spans="1:31" hidden="1" x14ac:dyDescent="0.25">
      <c r="A440" s="50" t="s">
        <v>605</v>
      </c>
      <c r="B440" s="51">
        <v>43941</v>
      </c>
      <c r="C440" s="50" t="s">
        <v>8</v>
      </c>
      <c r="D440" s="50" t="s">
        <v>1048</v>
      </c>
      <c r="E440" s="50" t="s">
        <v>538</v>
      </c>
      <c r="F440" s="50" t="s">
        <v>669</v>
      </c>
      <c r="G440" s="50" t="s">
        <v>4</v>
      </c>
      <c r="H440" s="50" t="s">
        <v>668</v>
      </c>
      <c r="I440" s="50" t="s">
        <v>1</v>
      </c>
      <c r="J440" s="50" t="s">
        <v>1</v>
      </c>
      <c r="K440" s="50" t="s">
        <v>1</v>
      </c>
      <c r="L440" s="50" t="s">
        <v>1</v>
      </c>
      <c r="M440" s="50">
        <v>0</v>
      </c>
      <c r="N440" s="50" t="s">
        <v>1</v>
      </c>
      <c r="O440" s="50" t="s">
        <v>2</v>
      </c>
      <c r="P440" s="50" t="s">
        <v>1</v>
      </c>
      <c r="Q440" s="3">
        <f t="shared" si="6"/>
        <v>9379238.3372000009</v>
      </c>
      <c r="R440" s="3">
        <v>0</v>
      </c>
      <c r="S440" s="3">
        <v>7823846.6300000008</v>
      </c>
      <c r="T440" s="3">
        <v>0</v>
      </c>
      <c r="U440" s="3" t="s">
        <v>0</v>
      </c>
      <c r="V440" s="3">
        <v>0</v>
      </c>
      <c r="W440" s="3">
        <v>1340854.92</v>
      </c>
      <c r="X440" s="3" t="s">
        <v>13</v>
      </c>
      <c r="Y440" s="3">
        <v>214536.78719999999</v>
      </c>
      <c r="Z440" s="3">
        <v>0</v>
      </c>
      <c r="AA440" s="50" t="s">
        <v>0</v>
      </c>
      <c r="AB440" s="50">
        <v>0</v>
      </c>
      <c r="AC440" s="50">
        <v>0</v>
      </c>
      <c r="AD440" s="50" t="s">
        <v>0</v>
      </c>
      <c r="AE440" s="1">
        <v>0</v>
      </c>
    </row>
    <row r="441" spans="1:31" hidden="1" x14ac:dyDescent="0.25">
      <c r="A441" s="50" t="s">
        <v>603</v>
      </c>
      <c r="B441" s="51">
        <v>43941</v>
      </c>
      <c r="C441" s="50" t="s">
        <v>8</v>
      </c>
      <c r="D441" s="50" t="s">
        <v>11</v>
      </c>
      <c r="E441" s="50" t="s">
        <v>476</v>
      </c>
      <c r="F441" s="50" t="s">
        <v>602</v>
      </c>
      <c r="G441" s="50" t="s">
        <v>4</v>
      </c>
      <c r="H441" s="50" t="s">
        <v>601</v>
      </c>
      <c r="I441" s="50" t="s">
        <v>1</v>
      </c>
      <c r="J441" s="50" t="s">
        <v>1</v>
      </c>
      <c r="K441" s="50" t="s">
        <v>1</v>
      </c>
      <c r="L441" s="50" t="s">
        <v>1</v>
      </c>
      <c r="M441" s="50">
        <v>0</v>
      </c>
      <c r="N441" s="50" t="s">
        <v>1</v>
      </c>
      <c r="O441" s="50" t="s">
        <v>2</v>
      </c>
      <c r="P441" s="50" t="s">
        <v>1</v>
      </c>
      <c r="Q441" s="3">
        <f t="shared" si="6"/>
        <v>0</v>
      </c>
      <c r="R441" s="3">
        <v>0</v>
      </c>
      <c r="S441" s="3">
        <v>0</v>
      </c>
      <c r="T441" s="3">
        <v>0</v>
      </c>
      <c r="U441" s="3" t="s">
        <v>0</v>
      </c>
      <c r="V441" s="3">
        <v>0</v>
      </c>
      <c r="W441" s="3">
        <v>0</v>
      </c>
      <c r="X441" s="3" t="s">
        <v>13</v>
      </c>
      <c r="Y441" s="3">
        <v>0</v>
      </c>
      <c r="Z441" s="3">
        <v>0</v>
      </c>
      <c r="AA441" s="50" t="s">
        <v>0</v>
      </c>
      <c r="AB441" s="50">
        <v>0</v>
      </c>
      <c r="AC441" s="50">
        <v>0</v>
      </c>
      <c r="AD441" s="50" t="s">
        <v>0</v>
      </c>
      <c r="AE441" s="1">
        <v>0</v>
      </c>
    </row>
    <row r="442" spans="1:31" hidden="1" x14ac:dyDescent="0.25">
      <c r="A442" s="50" t="s">
        <v>600</v>
      </c>
      <c r="B442" s="51">
        <v>43941</v>
      </c>
      <c r="C442" s="50" t="s">
        <v>8</v>
      </c>
      <c r="D442" s="50" t="s">
        <v>7</v>
      </c>
      <c r="E442" s="50" t="s">
        <v>471</v>
      </c>
      <c r="F442" s="50" t="s">
        <v>599</v>
      </c>
      <c r="G442" s="50" t="s">
        <v>4</v>
      </c>
      <c r="H442" s="50" t="s">
        <v>598</v>
      </c>
      <c r="I442" s="50" t="s">
        <v>1</v>
      </c>
      <c r="J442" s="50" t="s">
        <v>1</v>
      </c>
      <c r="K442" s="50" t="s">
        <v>1</v>
      </c>
      <c r="L442" s="50" t="s">
        <v>1</v>
      </c>
      <c r="M442" s="50">
        <v>0</v>
      </c>
      <c r="N442" s="50" t="s">
        <v>1</v>
      </c>
      <c r="O442" s="50" t="s">
        <v>2</v>
      </c>
      <c r="P442" s="50" t="s">
        <v>1</v>
      </c>
      <c r="Q442" s="3">
        <f t="shared" si="6"/>
        <v>3548321.6635999996</v>
      </c>
      <c r="R442" s="3">
        <v>0</v>
      </c>
      <c r="S442" s="3">
        <v>3177149.26</v>
      </c>
      <c r="T442" s="3">
        <v>0</v>
      </c>
      <c r="U442" s="3" t="s">
        <v>0</v>
      </c>
      <c r="V442" s="3">
        <v>0</v>
      </c>
      <c r="W442" s="3">
        <v>319976.21000000002</v>
      </c>
      <c r="X442" s="3" t="s">
        <v>0</v>
      </c>
      <c r="Y442" s="3">
        <v>51196.193600000006</v>
      </c>
      <c r="Z442" s="3">
        <v>0</v>
      </c>
      <c r="AA442" s="50" t="s">
        <v>0</v>
      </c>
      <c r="AB442" s="50">
        <v>0</v>
      </c>
      <c r="AC442" s="50">
        <v>0</v>
      </c>
      <c r="AD442" s="50" t="s">
        <v>0</v>
      </c>
      <c r="AE442" s="1">
        <v>0</v>
      </c>
    </row>
    <row r="443" spans="1:31" hidden="1" x14ac:dyDescent="0.25">
      <c r="A443" s="50" t="s">
        <v>597</v>
      </c>
      <c r="B443" s="51">
        <v>43942</v>
      </c>
      <c r="C443" s="50" t="s">
        <v>8</v>
      </c>
      <c r="D443" s="50" t="s">
        <v>107</v>
      </c>
      <c r="E443" s="50" t="s">
        <v>547</v>
      </c>
      <c r="F443" s="50" t="s">
        <v>546</v>
      </c>
      <c r="G443" s="50" t="s">
        <v>4</v>
      </c>
      <c r="H443" s="50" t="s">
        <v>341</v>
      </c>
      <c r="I443" s="50" t="s">
        <v>1</v>
      </c>
      <c r="J443" s="50" t="s">
        <v>1</v>
      </c>
      <c r="K443" s="50" t="s">
        <v>1</v>
      </c>
      <c r="L443" s="50" t="s">
        <v>1</v>
      </c>
      <c r="M443" s="50">
        <v>0</v>
      </c>
      <c r="N443" s="50" t="s">
        <v>1</v>
      </c>
      <c r="O443" s="50" t="s">
        <v>2</v>
      </c>
      <c r="P443" s="50" t="s">
        <v>1</v>
      </c>
      <c r="Q443" s="3">
        <f t="shared" si="6"/>
        <v>0</v>
      </c>
      <c r="R443" s="3">
        <v>0</v>
      </c>
      <c r="S443" s="3">
        <v>0</v>
      </c>
      <c r="T443" s="3">
        <v>0</v>
      </c>
      <c r="U443" s="3" t="s">
        <v>0</v>
      </c>
      <c r="V443" s="3">
        <v>0</v>
      </c>
      <c r="W443" s="3"/>
      <c r="X443" s="3" t="s">
        <v>0</v>
      </c>
      <c r="Y443" s="3"/>
      <c r="Z443" s="3">
        <v>0</v>
      </c>
      <c r="AA443" s="50" t="s">
        <v>0</v>
      </c>
      <c r="AB443" s="50">
        <v>0</v>
      </c>
      <c r="AC443" s="50">
        <v>0</v>
      </c>
      <c r="AD443" s="50" t="s">
        <v>0</v>
      </c>
      <c r="AE443" s="1">
        <v>0</v>
      </c>
    </row>
    <row r="444" spans="1:31" hidden="1" x14ac:dyDescent="0.25">
      <c r="A444" s="50" t="s">
        <v>593</v>
      </c>
      <c r="B444" s="51">
        <v>43942</v>
      </c>
      <c r="C444" s="50" t="s">
        <v>8</v>
      </c>
      <c r="D444" s="50" t="s">
        <v>107</v>
      </c>
      <c r="E444" s="50" t="s">
        <v>596</v>
      </c>
      <c r="F444" s="50" t="s">
        <v>595</v>
      </c>
      <c r="G444" s="50" t="s">
        <v>4</v>
      </c>
      <c r="H444" s="50" t="s">
        <v>594</v>
      </c>
      <c r="I444" s="50" t="s">
        <v>1</v>
      </c>
      <c r="J444" s="50" t="s">
        <v>1</v>
      </c>
      <c r="K444" s="50" t="s">
        <v>1</v>
      </c>
      <c r="L444" s="50" t="s">
        <v>1</v>
      </c>
      <c r="M444" s="50">
        <v>0</v>
      </c>
      <c r="N444" s="50" t="s">
        <v>1</v>
      </c>
      <c r="O444" s="50" t="s">
        <v>2</v>
      </c>
      <c r="P444" s="50" t="s">
        <v>1</v>
      </c>
      <c r="Q444" s="3">
        <f t="shared" si="6"/>
        <v>43402825.726599991</v>
      </c>
      <c r="R444" s="3">
        <v>0</v>
      </c>
      <c r="S444" s="3">
        <v>32585089.741399992</v>
      </c>
      <c r="T444" s="3">
        <v>0</v>
      </c>
      <c r="U444" s="3" t="s">
        <v>0</v>
      </c>
      <c r="V444" s="3">
        <v>0</v>
      </c>
      <c r="W444" s="3">
        <v>9325634.4700000025</v>
      </c>
      <c r="X444" s="3" t="s">
        <v>13</v>
      </c>
      <c r="Y444" s="3">
        <v>1492101.5152</v>
      </c>
      <c r="Z444" s="3">
        <v>0</v>
      </c>
      <c r="AA444" s="50" t="s">
        <v>0</v>
      </c>
      <c r="AB444" s="50">
        <v>0</v>
      </c>
      <c r="AC444" s="50">
        <v>0</v>
      </c>
      <c r="AD444" s="50" t="s">
        <v>0</v>
      </c>
      <c r="AE444" s="1">
        <v>0</v>
      </c>
    </row>
    <row r="445" spans="1:31" hidden="1" x14ac:dyDescent="0.25">
      <c r="A445" s="50" t="s">
        <v>591</v>
      </c>
      <c r="B445" s="51">
        <v>43942</v>
      </c>
      <c r="C445" s="50" t="s">
        <v>53</v>
      </c>
      <c r="D445" s="50" t="s">
        <v>107</v>
      </c>
      <c r="E445" s="50" t="s">
        <v>572</v>
      </c>
      <c r="F445" s="50" t="s">
        <v>160</v>
      </c>
      <c r="G445" s="50" t="s">
        <v>4</v>
      </c>
      <c r="H445" s="50" t="s">
        <v>592</v>
      </c>
      <c r="I445" s="50" t="s">
        <v>1</v>
      </c>
      <c r="J445" s="50" t="s">
        <v>1</v>
      </c>
      <c r="K445" s="50" t="s">
        <v>1</v>
      </c>
      <c r="L445" s="50" t="s">
        <v>1</v>
      </c>
      <c r="M445" s="50">
        <v>0</v>
      </c>
      <c r="N445" s="50" t="s">
        <v>1</v>
      </c>
      <c r="O445" s="50" t="s">
        <v>2</v>
      </c>
      <c r="P445" s="50" t="s">
        <v>1</v>
      </c>
      <c r="Q445" s="3">
        <f t="shared" si="6"/>
        <v>5402775.7899999991</v>
      </c>
      <c r="R445" s="3">
        <v>0</v>
      </c>
      <c r="S445" s="3">
        <v>3642158.8547999999</v>
      </c>
      <c r="T445" s="3">
        <v>0</v>
      </c>
      <c r="U445" s="3" t="s">
        <v>0</v>
      </c>
      <c r="V445" s="3">
        <v>0</v>
      </c>
      <c r="W445" s="3">
        <v>1517773.22</v>
      </c>
      <c r="X445" s="3" t="s">
        <v>13</v>
      </c>
      <c r="Y445" s="3">
        <v>242843.71519999998</v>
      </c>
      <c r="Z445" s="3">
        <v>0</v>
      </c>
      <c r="AA445" s="50" t="s">
        <v>0</v>
      </c>
      <c r="AB445" s="50">
        <v>0</v>
      </c>
      <c r="AC445" s="50">
        <v>0</v>
      </c>
      <c r="AD445" s="50" t="s">
        <v>0</v>
      </c>
      <c r="AE445" s="1">
        <v>0</v>
      </c>
    </row>
    <row r="446" spans="1:31" hidden="1" x14ac:dyDescent="0.25">
      <c r="A446" s="50" t="s">
        <v>587</v>
      </c>
      <c r="B446" s="51">
        <v>43942</v>
      </c>
      <c r="C446" s="50" t="s">
        <v>53</v>
      </c>
      <c r="D446" s="50" t="s">
        <v>107</v>
      </c>
      <c r="E446" s="50" t="s">
        <v>572</v>
      </c>
      <c r="F446" s="50" t="s">
        <v>160</v>
      </c>
      <c r="G446" s="50" t="s">
        <v>4</v>
      </c>
      <c r="H446" s="50" t="s">
        <v>590</v>
      </c>
      <c r="I446" s="50" t="s">
        <v>1</v>
      </c>
      <c r="J446" s="50" t="s">
        <v>1</v>
      </c>
      <c r="K446" s="50" t="s">
        <v>1</v>
      </c>
      <c r="L446" s="50" t="s">
        <v>1</v>
      </c>
      <c r="M446" s="50">
        <v>0</v>
      </c>
      <c r="N446" s="50" t="s">
        <v>1</v>
      </c>
      <c r="O446" s="50" t="s">
        <v>589</v>
      </c>
      <c r="P446" s="50" t="s">
        <v>588</v>
      </c>
      <c r="Q446" s="3">
        <f t="shared" si="6"/>
        <v>2280660</v>
      </c>
      <c r="R446" s="3">
        <v>0</v>
      </c>
      <c r="S446" s="3">
        <v>380000</v>
      </c>
      <c r="T446" s="3">
        <v>1638500</v>
      </c>
      <c r="U446" s="3" t="s">
        <v>13</v>
      </c>
      <c r="V446" s="3">
        <v>262160</v>
      </c>
      <c r="W446" s="3">
        <v>0</v>
      </c>
      <c r="X446" s="3" t="s">
        <v>0</v>
      </c>
      <c r="Y446" s="3">
        <v>0</v>
      </c>
      <c r="Z446" s="3">
        <v>0</v>
      </c>
      <c r="AA446" s="50" t="s">
        <v>0</v>
      </c>
      <c r="AB446" s="50">
        <v>0</v>
      </c>
      <c r="AC446" s="50">
        <v>0</v>
      </c>
      <c r="AD446" s="50" t="s">
        <v>0</v>
      </c>
      <c r="AE446" s="1">
        <v>0</v>
      </c>
    </row>
    <row r="447" spans="1:31" hidden="1" x14ac:dyDescent="0.25">
      <c r="A447" s="50" t="s">
        <v>585</v>
      </c>
      <c r="B447" s="51">
        <v>43942</v>
      </c>
      <c r="C447" s="50" t="s">
        <v>53</v>
      </c>
      <c r="D447" s="50" t="s">
        <v>107</v>
      </c>
      <c r="E447" s="50" t="s">
        <v>572</v>
      </c>
      <c r="F447" s="50" t="s">
        <v>160</v>
      </c>
      <c r="G447" s="50" t="s">
        <v>4</v>
      </c>
      <c r="H447" s="50" t="s">
        <v>586</v>
      </c>
      <c r="I447" s="50" t="s">
        <v>1</v>
      </c>
      <c r="J447" s="50" t="s">
        <v>1</v>
      </c>
      <c r="K447" s="50" t="s">
        <v>1</v>
      </c>
      <c r="L447" s="50" t="s">
        <v>1</v>
      </c>
      <c r="M447" s="50">
        <v>0</v>
      </c>
      <c r="N447" s="50" t="s">
        <v>1</v>
      </c>
      <c r="O447" s="50" t="s">
        <v>2</v>
      </c>
      <c r="P447" s="50" t="s">
        <v>1</v>
      </c>
      <c r="Q447" s="3">
        <f t="shared" si="6"/>
        <v>33760726.9859</v>
      </c>
      <c r="R447" s="3">
        <v>0</v>
      </c>
      <c r="S447" s="3">
        <v>25781443.941100001</v>
      </c>
      <c r="T447" s="3">
        <v>0</v>
      </c>
      <c r="U447" s="3" t="s">
        <v>0</v>
      </c>
      <c r="V447" s="3">
        <v>0</v>
      </c>
      <c r="W447" s="3">
        <v>6878692.2799999993</v>
      </c>
      <c r="X447" s="3" t="s">
        <v>13</v>
      </c>
      <c r="Y447" s="3">
        <v>1100590.7648</v>
      </c>
      <c r="Z447" s="3">
        <v>0</v>
      </c>
      <c r="AA447" s="50" t="s">
        <v>0</v>
      </c>
      <c r="AB447" s="50">
        <v>0</v>
      </c>
      <c r="AC447" s="50">
        <v>0</v>
      </c>
      <c r="AD447" s="50" t="s">
        <v>0</v>
      </c>
      <c r="AE447" s="1">
        <v>0</v>
      </c>
    </row>
    <row r="448" spans="1:31" hidden="1" x14ac:dyDescent="0.25">
      <c r="A448" s="50" t="s">
        <v>581</v>
      </c>
      <c r="B448" s="51">
        <v>43942</v>
      </c>
      <c r="C448" s="50" t="s">
        <v>53</v>
      </c>
      <c r="D448" s="50" t="s">
        <v>107</v>
      </c>
      <c r="E448" s="50" t="s">
        <v>572</v>
      </c>
      <c r="F448" s="50" t="s">
        <v>160</v>
      </c>
      <c r="G448" s="50" t="s">
        <v>4</v>
      </c>
      <c r="H448" s="50" t="s">
        <v>584</v>
      </c>
      <c r="I448" s="50" t="s">
        <v>1</v>
      </c>
      <c r="J448" s="50" t="s">
        <v>1</v>
      </c>
      <c r="K448" s="50" t="s">
        <v>1</v>
      </c>
      <c r="L448" s="50" t="s">
        <v>1</v>
      </c>
      <c r="M448" s="50">
        <v>0</v>
      </c>
      <c r="N448" s="50" t="s">
        <v>1</v>
      </c>
      <c r="O448" s="50" t="s">
        <v>583</v>
      </c>
      <c r="P448" s="50" t="s">
        <v>582</v>
      </c>
      <c r="Q448" s="3">
        <f t="shared" si="6"/>
        <v>2229766.1072</v>
      </c>
      <c r="R448" s="3">
        <v>0</v>
      </c>
      <c r="S448" s="3">
        <v>1126083.6200000001</v>
      </c>
      <c r="T448" s="3">
        <v>951450.42</v>
      </c>
      <c r="U448" s="3" t="s">
        <v>13</v>
      </c>
      <c r="V448" s="3">
        <v>152232.06719999999</v>
      </c>
      <c r="W448" s="3">
        <v>0</v>
      </c>
      <c r="X448" s="3" t="s">
        <v>0</v>
      </c>
      <c r="Y448" s="3">
        <v>0</v>
      </c>
      <c r="Z448" s="3">
        <v>0</v>
      </c>
      <c r="AA448" s="50" t="s">
        <v>0</v>
      </c>
      <c r="AB448" s="50">
        <v>0</v>
      </c>
      <c r="AC448" s="50">
        <v>0</v>
      </c>
      <c r="AD448" s="50" t="s">
        <v>0</v>
      </c>
      <c r="AE448" s="1">
        <v>0</v>
      </c>
    </row>
    <row r="449" spans="1:31" hidden="1" x14ac:dyDescent="0.25">
      <c r="A449" s="50" t="s">
        <v>579</v>
      </c>
      <c r="B449" s="51">
        <v>43942</v>
      </c>
      <c r="C449" s="50" t="s">
        <v>53</v>
      </c>
      <c r="D449" s="50" t="s">
        <v>107</v>
      </c>
      <c r="E449" s="50" t="s">
        <v>572</v>
      </c>
      <c r="F449" s="50" t="s">
        <v>160</v>
      </c>
      <c r="G449" s="50" t="s">
        <v>4</v>
      </c>
      <c r="H449" s="50" t="s">
        <v>580</v>
      </c>
      <c r="I449" s="50" t="s">
        <v>1</v>
      </c>
      <c r="J449" s="50" t="s">
        <v>1</v>
      </c>
      <c r="K449" s="50" t="s">
        <v>1</v>
      </c>
      <c r="L449" s="50" t="s">
        <v>1</v>
      </c>
      <c r="M449" s="50">
        <v>0</v>
      </c>
      <c r="N449" s="50" t="s">
        <v>1</v>
      </c>
      <c r="O449" s="50" t="s">
        <v>2</v>
      </c>
      <c r="P449" s="50" t="s">
        <v>1</v>
      </c>
      <c r="Q449" s="3">
        <f t="shared" si="6"/>
        <v>12082512.790200001</v>
      </c>
      <c r="R449" s="3">
        <v>0</v>
      </c>
      <c r="S449" s="3">
        <v>5429291.0649999995</v>
      </c>
      <c r="T449" s="3">
        <v>0</v>
      </c>
      <c r="U449" s="3" t="s">
        <v>0</v>
      </c>
      <c r="V449" s="3">
        <v>0</v>
      </c>
      <c r="W449" s="3">
        <v>5735535.9700000007</v>
      </c>
      <c r="X449" s="3" t="s">
        <v>13</v>
      </c>
      <c r="Y449" s="3">
        <v>917685.75520000001</v>
      </c>
      <c r="Z449" s="3">
        <v>0</v>
      </c>
      <c r="AA449" s="50" t="s">
        <v>0</v>
      </c>
      <c r="AB449" s="50">
        <v>0</v>
      </c>
      <c r="AC449" s="50">
        <v>0</v>
      </c>
      <c r="AD449" s="50" t="s">
        <v>0</v>
      </c>
      <c r="AE449" s="1">
        <v>0</v>
      </c>
    </row>
    <row r="450" spans="1:31" hidden="1" x14ac:dyDescent="0.25">
      <c r="A450" s="50" t="s">
        <v>577</v>
      </c>
      <c r="B450" s="51">
        <v>43942</v>
      </c>
      <c r="C450" s="50" t="s">
        <v>53</v>
      </c>
      <c r="D450" s="50" t="s">
        <v>107</v>
      </c>
      <c r="E450" s="50" t="s">
        <v>572</v>
      </c>
      <c r="F450" s="50" t="s">
        <v>160</v>
      </c>
      <c r="G450" s="50" t="s">
        <v>4</v>
      </c>
      <c r="H450" s="50" t="s">
        <v>578</v>
      </c>
      <c r="I450" s="50" t="s">
        <v>1</v>
      </c>
      <c r="J450" s="50" t="s">
        <v>1</v>
      </c>
      <c r="K450" s="50" t="s">
        <v>1</v>
      </c>
      <c r="L450" s="50" t="s">
        <v>1</v>
      </c>
      <c r="M450" s="50">
        <v>0</v>
      </c>
      <c r="N450" s="50" t="s">
        <v>1</v>
      </c>
      <c r="O450" s="50" t="s">
        <v>2</v>
      </c>
      <c r="P450" s="50" t="s">
        <v>1</v>
      </c>
      <c r="Q450" s="3">
        <f t="shared" si="6"/>
        <v>13389097.906500001</v>
      </c>
      <c r="R450" s="3">
        <v>0</v>
      </c>
      <c r="S450" s="3">
        <v>9006894.8217000011</v>
      </c>
      <c r="T450" s="3">
        <v>0</v>
      </c>
      <c r="U450" s="3" t="s">
        <v>0</v>
      </c>
      <c r="V450" s="3">
        <v>0</v>
      </c>
      <c r="W450" s="3">
        <v>3777761.2799999998</v>
      </c>
      <c r="X450" s="3" t="s">
        <v>13</v>
      </c>
      <c r="Y450" s="3">
        <v>604441.80480000004</v>
      </c>
      <c r="Z450" s="3">
        <v>0</v>
      </c>
      <c r="AA450" s="50" t="s">
        <v>0</v>
      </c>
      <c r="AB450" s="50">
        <v>0</v>
      </c>
      <c r="AC450" s="50">
        <v>0</v>
      </c>
      <c r="AD450" s="50" t="s">
        <v>0</v>
      </c>
      <c r="AE450" s="1">
        <v>0</v>
      </c>
    </row>
    <row r="451" spans="1:31" hidden="1" x14ac:dyDescent="0.25">
      <c r="A451" s="50" t="s">
        <v>573</v>
      </c>
      <c r="B451" s="51">
        <v>43942</v>
      </c>
      <c r="C451" s="50" t="s">
        <v>53</v>
      </c>
      <c r="D451" s="50" t="s">
        <v>107</v>
      </c>
      <c r="E451" s="50" t="s">
        <v>572</v>
      </c>
      <c r="F451" s="50" t="s">
        <v>160</v>
      </c>
      <c r="G451" s="50" t="s">
        <v>4</v>
      </c>
      <c r="H451" s="50" t="s">
        <v>576</v>
      </c>
      <c r="I451" s="50" t="s">
        <v>1</v>
      </c>
      <c r="J451" s="50" t="s">
        <v>1</v>
      </c>
      <c r="K451" s="50" t="s">
        <v>1</v>
      </c>
      <c r="L451" s="50" t="s">
        <v>1</v>
      </c>
      <c r="M451" s="50">
        <v>0</v>
      </c>
      <c r="N451" s="50" t="s">
        <v>1</v>
      </c>
      <c r="O451" s="50" t="s">
        <v>575</v>
      </c>
      <c r="P451" s="50" t="s">
        <v>574</v>
      </c>
      <c r="Q451" s="3">
        <f t="shared" ref="Q451:Q514" si="7">SUM(R451:AE451)</f>
        <v>4516975.3695999999</v>
      </c>
      <c r="R451" s="3">
        <v>0</v>
      </c>
      <c r="S451" s="3">
        <v>4087230.39</v>
      </c>
      <c r="T451" s="3">
        <v>370469.81</v>
      </c>
      <c r="U451" s="3" t="s">
        <v>13</v>
      </c>
      <c r="V451" s="3">
        <v>59275.169600000001</v>
      </c>
      <c r="W451" s="3">
        <v>0</v>
      </c>
      <c r="X451" s="3" t="s">
        <v>0</v>
      </c>
      <c r="Y451" s="3">
        <v>0</v>
      </c>
      <c r="Z451" s="3">
        <v>0</v>
      </c>
      <c r="AA451" s="50" t="s">
        <v>0</v>
      </c>
      <c r="AB451" s="50">
        <v>0</v>
      </c>
      <c r="AC451" s="50">
        <v>0</v>
      </c>
      <c r="AD451" s="50" t="s">
        <v>0</v>
      </c>
      <c r="AE451" s="1">
        <v>0</v>
      </c>
    </row>
    <row r="452" spans="1:31" hidden="1" x14ac:dyDescent="0.25">
      <c r="A452" s="50" t="s">
        <v>570</v>
      </c>
      <c r="B452" s="51">
        <v>43942</v>
      </c>
      <c r="C452" s="50" t="s">
        <v>53</v>
      </c>
      <c r="D452" s="50" t="s">
        <v>107</v>
      </c>
      <c r="E452" s="50" t="s">
        <v>572</v>
      </c>
      <c r="F452" s="50" t="s">
        <v>160</v>
      </c>
      <c r="G452" s="50" t="s">
        <v>4</v>
      </c>
      <c r="H452" s="50" t="s">
        <v>571</v>
      </c>
      <c r="I452" s="50" t="s">
        <v>1</v>
      </c>
      <c r="J452" s="50" t="s">
        <v>1</v>
      </c>
      <c r="K452" s="50" t="s">
        <v>1</v>
      </c>
      <c r="L452" s="50" t="s">
        <v>1</v>
      </c>
      <c r="M452" s="50">
        <v>0</v>
      </c>
      <c r="N452" s="50" t="s">
        <v>1</v>
      </c>
      <c r="O452" s="50" t="s">
        <v>2</v>
      </c>
      <c r="P452" s="50" t="s">
        <v>1</v>
      </c>
      <c r="Q452" s="3">
        <f t="shared" si="7"/>
        <v>17867615.169799998</v>
      </c>
      <c r="R452" s="3">
        <v>0</v>
      </c>
      <c r="S452" s="3">
        <v>12731691.111399999</v>
      </c>
      <c r="T452" s="3">
        <v>0</v>
      </c>
      <c r="U452" s="3" t="s">
        <v>0</v>
      </c>
      <c r="V452" s="3">
        <v>0</v>
      </c>
      <c r="W452" s="3">
        <v>4427520.74</v>
      </c>
      <c r="X452" s="3" t="s">
        <v>13</v>
      </c>
      <c r="Y452" s="3">
        <v>708403.31839999999</v>
      </c>
      <c r="Z452" s="3">
        <v>0</v>
      </c>
      <c r="AA452" s="50" t="s">
        <v>0</v>
      </c>
      <c r="AB452" s="50">
        <v>0</v>
      </c>
      <c r="AC452" s="50">
        <v>0</v>
      </c>
      <c r="AD452" s="50" t="s">
        <v>0</v>
      </c>
      <c r="AE452" s="1">
        <v>0</v>
      </c>
    </row>
    <row r="453" spans="1:31" hidden="1" x14ac:dyDescent="0.25">
      <c r="A453" s="50" t="s">
        <v>567</v>
      </c>
      <c r="B453" s="51">
        <v>43942</v>
      </c>
      <c r="C453" s="50" t="s">
        <v>8</v>
      </c>
      <c r="D453" s="50" t="s">
        <v>88</v>
      </c>
      <c r="E453" s="50" t="s">
        <v>569</v>
      </c>
      <c r="F453" s="50" t="s">
        <v>35</v>
      </c>
      <c r="G453" s="50" t="s">
        <v>4</v>
      </c>
      <c r="H453" s="50" t="s">
        <v>568</v>
      </c>
      <c r="I453" s="50" t="s">
        <v>1</v>
      </c>
      <c r="J453" s="50" t="s">
        <v>1</v>
      </c>
      <c r="K453" s="50" t="s">
        <v>1</v>
      </c>
      <c r="L453" s="50" t="s">
        <v>1</v>
      </c>
      <c r="M453" s="50">
        <v>0</v>
      </c>
      <c r="N453" s="50" t="s">
        <v>1</v>
      </c>
      <c r="O453" s="50" t="s">
        <v>2</v>
      </c>
      <c r="P453" s="50" t="s">
        <v>1</v>
      </c>
      <c r="Q453" s="3">
        <f t="shared" si="7"/>
        <v>104349479.20940003</v>
      </c>
      <c r="R453" s="3">
        <v>0</v>
      </c>
      <c r="S453" s="3">
        <v>68718015.905800015</v>
      </c>
      <c r="T453" s="3">
        <v>0</v>
      </c>
      <c r="U453" s="3" t="s">
        <v>0</v>
      </c>
      <c r="V453" s="3">
        <v>0</v>
      </c>
      <c r="W453" s="3">
        <v>30716778.710000008</v>
      </c>
      <c r="X453" s="3" t="s">
        <v>13</v>
      </c>
      <c r="Y453" s="3">
        <v>4914684.5935999984</v>
      </c>
      <c r="Z453" s="3">
        <v>0</v>
      </c>
      <c r="AA453" s="50" t="s">
        <v>0</v>
      </c>
      <c r="AB453" s="50">
        <v>0</v>
      </c>
      <c r="AC453" s="50">
        <v>0</v>
      </c>
      <c r="AD453" s="50" t="s">
        <v>0</v>
      </c>
      <c r="AE453" s="1">
        <v>0</v>
      </c>
    </row>
    <row r="454" spans="1:31" hidden="1" x14ac:dyDescent="0.25">
      <c r="A454" s="50" t="s">
        <v>564</v>
      </c>
      <c r="B454" s="51">
        <v>43942</v>
      </c>
      <c r="C454" s="50" t="s">
        <v>8</v>
      </c>
      <c r="D454" s="50" t="s">
        <v>88</v>
      </c>
      <c r="E454" s="50" t="s">
        <v>563</v>
      </c>
      <c r="F454" s="50" t="s">
        <v>240</v>
      </c>
      <c r="G454" s="50" t="s">
        <v>4</v>
      </c>
      <c r="H454" s="50" t="s">
        <v>562</v>
      </c>
      <c r="I454" s="50" t="s">
        <v>1</v>
      </c>
      <c r="J454" s="50" t="s">
        <v>1</v>
      </c>
      <c r="K454" s="50" t="s">
        <v>1</v>
      </c>
      <c r="L454" s="50" t="s">
        <v>1</v>
      </c>
      <c r="M454" s="50">
        <v>0</v>
      </c>
      <c r="N454" s="50" t="s">
        <v>1</v>
      </c>
      <c r="O454" s="50" t="s">
        <v>2</v>
      </c>
      <c r="P454" s="50" t="s">
        <v>1</v>
      </c>
      <c r="Q454" s="3">
        <f t="shared" si="7"/>
        <v>237023.6</v>
      </c>
      <c r="R454" s="3">
        <v>0</v>
      </c>
      <c r="S454" s="3">
        <v>237023.6</v>
      </c>
      <c r="T454" s="3">
        <v>0</v>
      </c>
      <c r="U454" s="3" t="s">
        <v>0</v>
      </c>
      <c r="V454" s="3">
        <v>0</v>
      </c>
      <c r="W454" s="3"/>
      <c r="X454" s="3" t="s">
        <v>0</v>
      </c>
      <c r="Y454" s="3"/>
      <c r="Z454" s="3">
        <v>0</v>
      </c>
      <c r="AA454" s="50" t="s">
        <v>0</v>
      </c>
      <c r="AB454" s="50">
        <v>0</v>
      </c>
      <c r="AC454" s="50">
        <v>0</v>
      </c>
      <c r="AD454" s="50" t="s">
        <v>0</v>
      </c>
      <c r="AE454" s="1">
        <v>0</v>
      </c>
    </row>
    <row r="455" spans="1:31" hidden="1" x14ac:dyDescent="0.25">
      <c r="A455" s="50" t="s">
        <v>561</v>
      </c>
      <c r="B455" s="51">
        <v>43942</v>
      </c>
      <c r="C455" s="50" t="s">
        <v>71</v>
      </c>
      <c r="D455" s="50" t="s">
        <v>88</v>
      </c>
      <c r="E455" s="50" t="s">
        <v>566</v>
      </c>
      <c r="F455" s="50" t="s">
        <v>81</v>
      </c>
      <c r="G455" s="50" t="s">
        <v>4</v>
      </c>
      <c r="H455" s="50" t="s">
        <v>565</v>
      </c>
      <c r="I455" s="50" t="s">
        <v>1</v>
      </c>
      <c r="J455" s="50" t="s">
        <v>1</v>
      </c>
      <c r="K455" s="50" t="s">
        <v>1</v>
      </c>
      <c r="L455" s="50" t="s">
        <v>1</v>
      </c>
      <c r="M455" s="50">
        <v>0</v>
      </c>
      <c r="N455" s="50" t="s">
        <v>1</v>
      </c>
      <c r="O455" s="50" t="s">
        <v>2</v>
      </c>
      <c r="P455" s="50" t="s">
        <v>1</v>
      </c>
      <c r="Q455" s="3">
        <f t="shared" si="7"/>
        <v>24316758.550400004</v>
      </c>
      <c r="R455" s="3">
        <v>0</v>
      </c>
      <c r="S455" s="3">
        <v>22550843.640000001</v>
      </c>
      <c r="T455" s="3">
        <v>0</v>
      </c>
      <c r="U455" s="3" t="s">
        <v>0</v>
      </c>
      <c r="V455" s="3">
        <v>0</v>
      </c>
      <c r="W455" s="3">
        <v>1522340.44</v>
      </c>
      <c r="X455" s="3" t="s">
        <v>13</v>
      </c>
      <c r="Y455" s="3">
        <v>243574.47039999999</v>
      </c>
      <c r="Z455" s="3">
        <v>0</v>
      </c>
      <c r="AA455" s="50" t="s">
        <v>0</v>
      </c>
      <c r="AB455" s="50">
        <v>0</v>
      </c>
      <c r="AC455" s="50">
        <v>0</v>
      </c>
      <c r="AD455" s="50" t="s">
        <v>0</v>
      </c>
      <c r="AE455" s="1">
        <v>0</v>
      </c>
    </row>
    <row r="456" spans="1:31" hidden="1" x14ac:dyDescent="0.25">
      <c r="A456" s="50" t="s">
        <v>559</v>
      </c>
      <c r="B456" s="51">
        <v>43942</v>
      </c>
      <c r="C456" s="50" t="s">
        <v>53</v>
      </c>
      <c r="D456" s="50" t="s">
        <v>88</v>
      </c>
      <c r="E456" s="50" t="s">
        <v>558</v>
      </c>
      <c r="F456" s="50" t="s">
        <v>160</v>
      </c>
      <c r="G456" s="50" t="s">
        <v>4</v>
      </c>
      <c r="H456" s="50" t="s">
        <v>560</v>
      </c>
      <c r="I456" s="50" t="s">
        <v>1</v>
      </c>
      <c r="J456" s="50" t="s">
        <v>1</v>
      </c>
      <c r="K456" s="50" t="s">
        <v>1</v>
      </c>
      <c r="L456" s="50" t="s">
        <v>1</v>
      </c>
      <c r="M456" s="50">
        <v>0</v>
      </c>
      <c r="N456" s="50" t="s">
        <v>1</v>
      </c>
      <c r="O456" s="50" t="s">
        <v>2</v>
      </c>
      <c r="P456" s="50" t="s">
        <v>1</v>
      </c>
      <c r="Q456" s="3">
        <f t="shared" si="7"/>
        <v>51146963.724100001</v>
      </c>
      <c r="R456" s="3">
        <v>0</v>
      </c>
      <c r="S456" s="3">
        <v>33637097.038499996</v>
      </c>
      <c r="T456" s="3">
        <v>0</v>
      </c>
      <c r="U456" s="3" t="s">
        <v>0</v>
      </c>
      <c r="V456" s="3">
        <v>0</v>
      </c>
      <c r="W456" s="3">
        <v>15094712.660000004</v>
      </c>
      <c r="X456" s="3" t="s">
        <v>0</v>
      </c>
      <c r="Y456" s="3">
        <v>2415154.0255999998</v>
      </c>
      <c r="Z456" s="3">
        <v>0</v>
      </c>
      <c r="AA456" s="50" t="s">
        <v>0</v>
      </c>
      <c r="AB456" s="50">
        <v>0</v>
      </c>
      <c r="AC456" s="50">
        <v>0</v>
      </c>
      <c r="AD456" s="50" t="s">
        <v>0</v>
      </c>
      <c r="AE456" s="1">
        <v>0</v>
      </c>
    </row>
    <row r="457" spans="1:31" hidden="1" x14ac:dyDescent="0.25">
      <c r="A457" s="50" t="s">
        <v>556</v>
      </c>
      <c r="B457" s="51">
        <v>43942</v>
      </c>
      <c r="C457" s="50" t="s">
        <v>53</v>
      </c>
      <c r="D457" s="50" t="s">
        <v>88</v>
      </c>
      <c r="E457" s="50" t="s">
        <v>558</v>
      </c>
      <c r="F457" s="50" t="s">
        <v>160</v>
      </c>
      <c r="G457" s="50" t="s">
        <v>4</v>
      </c>
      <c r="H457" s="50" t="s">
        <v>557</v>
      </c>
      <c r="I457" s="50" t="s">
        <v>1</v>
      </c>
      <c r="J457" s="50" t="s">
        <v>1</v>
      </c>
      <c r="K457" s="50" t="s">
        <v>1</v>
      </c>
      <c r="L457" s="50" t="s">
        <v>1</v>
      </c>
      <c r="M457" s="50">
        <v>0</v>
      </c>
      <c r="N457" s="50" t="s">
        <v>1</v>
      </c>
      <c r="O457" s="50" t="s">
        <v>2</v>
      </c>
      <c r="P457" s="50" t="s">
        <v>1</v>
      </c>
      <c r="Q457" s="3">
        <f t="shared" si="7"/>
        <v>19901342.636299998</v>
      </c>
      <c r="R457" s="3">
        <v>0</v>
      </c>
      <c r="S457" s="3">
        <v>15357587.465099998</v>
      </c>
      <c r="T457" s="3">
        <v>0</v>
      </c>
      <c r="U457" s="3" t="s">
        <v>0</v>
      </c>
      <c r="V457" s="3">
        <v>0</v>
      </c>
      <c r="W457" s="3">
        <v>3917030.32</v>
      </c>
      <c r="X457" s="3" t="s">
        <v>0</v>
      </c>
      <c r="Y457" s="3">
        <v>626724.85119999992</v>
      </c>
      <c r="Z457" s="3">
        <v>0</v>
      </c>
      <c r="AA457" s="50" t="s">
        <v>0</v>
      </c>
      <c r="AB457" s="50">
        <v>0</v>
      </c>
      <c r="AC457" s="50">
        <v>0</v>
      </c>
      <c r="AD457" s="50" t="s">
        <v>0</v>
      </c>
      <c r="AE457" s="1">
        <v>0</v>
      </c>
    </row>
    <row r="458" spans="1:31" hidden="1" x14ac:dyDescent="0.25">
      <c r="A458" s="50" t="s">
        <v>552</v>
      </c>
      <c r="B458" s="51">
        <v>43942</v>
      </c>
      <c r="C458" s="50" t="s">
        <v>53</v>
      </c>
      <c r="D458" s="50" t="s">
        <v>78</v>
      </c>
      <c r="E458" s="50" t="s">
        <v>551</v>
      </c>
      <c r="F458" s="50" t="s">
        <v>223</v>
      </c>
      <c r="G458" s="50" t="s">
        <v>4</v>
      </c>
      <c r="H458" s="50" t="s">
        <v>544</v>
      </c>
      <c r="I458" s="50" t="s">
        <v>1</v>
      </c>
      <c r="J458" s="50" t="s">
        <v>1</v>
      </c>
      <c r="K458" s="50" t="s">
        <v>1</v>
      </c>
      <c r="L458" s="50" t="s">
        <v>1</v>
      </c>
      <c r="M458" s="50">
        <v>0</v>
      </c>
      <c r="N458" s="50" t="s">
        <v>1</v>
      </c>
      <c r="O458" s="50" t="s">
        <v>2</v>
      </c>
      <c r="P458" s="50" t="s">
        <v>1</v>
      </c>
      <c r="Q458" s="3">
        <f t="shared" si="7"/>
        <v>65323706.29330001</v>
      </c>
      <c r="R458" s="3">
        <v>0</v>
      </c>
      <c r="S458" s="3">
        <v>45771594.38090001</v>
      </c>
      <c r="T458" s="3">
        <v>0</v>
      </c>
      <c r="U458" s="3" t="s">
        <v>0</v>
      </c>
      <c r="V458" s="3">
        <v>0</v>
      </c>
      <c r="W458" s="3">
        <v>16855268.890000001</v>
      </c>
      <c r="X458" s="3" t="s">
        <v>0</v>
      </c>
      <c r="Y458" s="3">
        <v>2696843.0224000001</v>
      </c>
      <c r="Z458" s="3">
        <v>0</v>
      </c>
      <c r="AA458" s="50" t="s">
        <v>0</v>
      </c>
      <c r="AB458" s="50">
        <v>0</v>
      </c>
      <c r="AC458" s="50">
        <v>0</v>
      </c>
      <c r="AD458" s="50" t="s">
        <v>0</v>
      </c>
      <c r="AE458" s="1">
        <v>0</v>
      </c>
    </row>
    <row r="459" spans="1:31" hidden="1" x14ac:dyDescent="0.25">
      <c r="A459" s="50" t="s">
        <v>548</v>
      </c>
      <c r="B459" s="51">
        <v>43942</v>
      </c>
      <c r="C459" s="50" t="s">
        <v>8</v>
      </c>
      <c r="D459" s="50" t="s">
        <v>78</v>
      </c>
      <c r="E459" s="50" t="s">
        <v>555</v>
      </c>
      <c r="F459" s="50" t="s">
        <v>554</v>
      </c>
      <c r="G459" s="50" t="s">
        <v>4</v>
      </c>
      <c r="H459" s="50" t="s">
        <v>553</v>
      </c>
      <c r="I459" s="50" t="s">
        <v>1</v>
      </c>
      <c r="J459" s="50" t="s">
        <v>1</v>
      </c>
      <c r="K459" s="50" t="s">
        <v>1</v>
      </c>
      <c r="L459" s="50" t="s">
        <v>1</v>
      </c>
      <c r="M459" s="50">
        <v>0</v>
      </c>
      <c r="N459" s="50" t="s">
        <v>1</v>
      </c>
      <c r="O459" s="50" t="s">
        <v>2</v>
      </c>
      <c r="P459" s="50" t="s">
        <v>1</v>
      </c>
      <c r="Q459" s="3">
        <f t="shared" si="7"/>
        <v>47260365.558000006</v>
      </c>
      <c r="R459" s="3">
        <v>0</v>
      </c>
      <c r="S459" s="3">
        <v>40279175.32760001</v>
      </c>
      <c r="T459" s="3">
        <v>0</v>
      </c>
      <c r="U459" s="3" t="s">
        <v>0</v>
      </c>
      <c r="V459" s="3">
        <v>0</v>
      </c>
      <c r="W459" s="3">
        <v>6018267.4399999995</v>
      </c>
      <c r="X459" s="3" t="s">
        <v>0</v>
      </c>
      <c r="Y459" s="3">
        <v>962922.79040000006</v>
      </c>
      <c r="Z459" s="3">
        <v>0</v>
      </c>
      <c r="AA459" s="50" t="s">
        <v>0</v>
      </c>
      <c r="AB459" s="50">
        <v>0</v>
      </c>
      <c r="AC459" s="50">
        <v>0</v>
      </c>
      <c r="AD459" s="50" t="s">
        <v>0</v>
      </c>
      <c r="AE459" s="1">
        <v>0</v>
      </c>
    </row>
    <row r="460" spans="1:31" hidden="1" x14ac:dyDescent="0.25">
      <c r="A460" s="50" t="s">
        <v>545</v>
      </c>
      <c r="B460" s="51">
        <v>43942</v>
      </c>
      <c r="C460" s="50" t="s">
        <v>71</v>
      </c>
      <c r="D460" s="50" t="s">
        <v>78</v>
      </c>
      <c r="E460" s="50" t="s">
        <v>551</v>
      </c>
      <c r="F460" s="50" t="s">
        <v>550</v>
      </c>
      <c r="G460" s="50" t="s">
        <v>4</v>
      </c>
      <c r="H460" s="50" t="s">
        <v>549</v>
      </c>
      <c r="I460" s="50" t="s">
        <v>1</v>
      </c>
      <c r="J460" s="50" t="s">
        <v>1</v>
      </c>
      <c r="K460" s="50" t="s">
        <v>1</v>
      </c>
      <c r="L460" s="50" t="s">
        <v>1</v>
      </c>
      <c r="M460" s="50">
        <v>0</v>
      </c>
      <c r="N460" s="50" t="s">
        <v>1</v>
      </c>
      <c r="O460" s="50" t="s">
        <v>2</v>
      </c>
      <c r="P460" s="50" t="s">
        <v>1</v>
      </c>
      <c r="Q460" s="3">
        <f t="shared" si="7"/>
        <v>26461874.132800002</v>
      </c>
      <c r="R460" s="3">
        <v>0</v>
      </c>
      <c r="S460" s="3">
        <v>24124320.862000003</v>
      </c>
      <c r="T460" s="3">
        <v>0</v>
      </c>
      <c r="U460" s="3" t="s">
        <v>0</v>
      </c>
      <c r="V460" s="3">
        <v>0</v>
      </c>
      <c r="W460" s="3">
        <v>2015132.1300000001</v>
      </c>
      <c r="X460" s="3" t="s">
        <v>0</v>
      </c>
      <c r="Y460" s="3">
        <v>322421.14079999994</v>
      </c>
      <c r="Z460" s="3">
        <v>0</v>
      </c>
      <c r="AA460" s="50" t="s">
        <v>0</v>
      </c>
      <c r="AB460" s="50">
        <v>0</v>
      </c>
      <c r="AC460" s="50">
        <v>0</v>
      </c>
      <c r="AD460" s="50" t="s">
        <v>0</v>
      </c>
      <c r="AE460" s="1">
        <v>0</v>
      </c>
    </row>
    <row r="461" spans="1:31" hidden="1" x14ac:dyDescent="0.25">
      <c r="A461" s="50" t="s">
        <v>543</v>
      </c>
      <c r="B461" s="51">
        <v>43942</v>
      </c>
      <c r="C461" s="50" t="s">
        <v>53</v>
      </c>
      <c r="D461" s="50" t="s">
        <v>67</v>
      </c>
      <c r="E461" s="50" t="s">
        <v>66</v>
      </c>
      <c r="F461" s="50" t="s">
        <v>146</v>
      </c>
      <c r="G461" s="50" t="s">
        <v>4</v>
      </c>
      <c r="H461" s="50" t="s">
        <v>534</v>
      </c>
      <c r="I461" s="50" t="s">
        <v>1</v>
      </c>
      <c r="J461" s="50" t="s">
        <v>1</v>
      </c>
      <c r="K461" s="50" t="s">
        <v>1</v>
      </c>
      <c r="L461" s="50" t="s">
        <v>1</v>
      </c>
      <c r="M461" s="50">
        <v>0</v>
      </c>
      <c r="N461" s="50" t="s">
        <v>1</v>
      </c>
      <c r="O461" s="50" t="s">
        <v>2</v>
      </c>
      <c r="P461" s="50" t="s">
        <v>1</v>
      </c>
      <c r="Q461" s="3">
        <f t="shared" si="7"/>
        <v>22436133.550650001</v>
      </c>
      <c r="R461" s="3">
        <v>0</v>
      </c>
      <c r="S461" s="3">
        <v>15606803.818299999</v>
      </c>
      <c r="T461" s="3">
        <v>0</v>
      </c>
      <c r="U461" s="3" t="s">
        <v>0</v>
      </c>
      <c r="V461" s="3">
        <v>0</v>
      </c>
      <c r="W461" s="3">
        <v>5887353.2175500002</v>
      </c>
      <c r="X461" s="3" t="s">
        <v>13</v>
      </c>
      <c r="Y461" s="3">
        <v>941976.5148</v>
      </c>
      <c r="Z461" s="3">
        <v>0</v>
      </c>
      <c r="AA461" s="50" t="s">
        <v>0</v>
      </c>
      <c r="AB461" s="50">
        <v>0</v>
      </c>
      <c r="AC461" s="50">
        <v>0</v>
      </c>
      <c r="AD461" s="50" t="s">
        <v>0</v>
      </c>
      <c r="AE461" s="1">
        <v>0</v>
      </c>
    </row>
    <row r="462" spans="1:31" hidden="1" x14ac:dyDescent="0.25">
      <c r="A462" s="50" t="s">
        <v>539</v>
      </c>
      <c r="B462" s="51">
        <v>43942</v>
      </c>
      <c r="C462" s="50" t="s">
        <v>53</v>
      </c>
      <c r="D462" s="50" t="s">
        <v>67</v>
      </c>
      <c r="E462" s="50" t="s">
        <v>66</v>
      </c>
      <c r="F462" s="50" t="s">
        <v>146</v>
      </c>
      <c r="G462" s="50" t="s">
        <v>4</v>
      </c>
      <c r="H462" s="50" t="s">
        <v>532</v>
      </c>
      <c r="I462" s="50" t="s">
        <v>1</v>
      </c>
      <c r="J462" s="50" t="s">
        <v>1</v>
      </c>
      <c r="K462" s="50" t="s">
        <v>1</v>
      </c>
      <c r="L462" s="50" t="s">
        <v>1</v>
      </c>
      <c r="M462" s="50">
        <v>0</v>
      </c>
      <c r="N462" s="50" t="s">
        <v>1</v>
      </c>
      <c r="O462" s="50" t="s">
        <v>2</v>
      </c>
      <c r="P462" s="50" t="s">
        <v>1</v>
      </c>
      <c r="Q462" s="3">
        <f t="shared" si="7"/>
        <v>21342852.625299998</v>
      </c>
      <c r="R462" s="3">
        <v>0</v>
      </c>
      <c r="S462" s="3">
        <v>17881036.367699999</v>
      </c>
      <c r="T462" s="3">
        <v>0</v>
      </c>
      <c r="U462" s="3" t="s">
        <v>0</v>
      </c>
      <c r="V462" s="3">
        <v>0</v>
      </c>
      <c r="W462" s="3">
        <v>2984324.3599999994</v>
      </c>
      <c r="X462" s="3" t="s">
        <v>13</v>
      </c>
      <c r="Y462" s="3">
        <v>477491.89760000003</v>
      </c>
      <c r="Z462" s="3">
        <v>0</v>
      </c>
      <c r="AA462" s="50" t="s">
        <v>0</v>
      </c>
      <c r="AB462" s="50">
        <v>0</v>
      </c>
      <c r="AC462" s="50">
        <v>0</v>
      </c>
      <c r="AD462" s="50" t="s">
        <v>0</v>
      </c>
      <c r="AE462" s="1">
        <v>0</v>
      </c>
    </row>
    <row r="463" spans="1:31" hidden="1" x14ac:dyDescent="0.25">
      <c r="A463" s="50" t="s">
        <v>535</v>
      </c>
      <c r="B463" s="51">
        <v>43942</v>
      </c>
      <c r="C463" s="50" t="s">
        <v>8</v>
      </c>
      <c r="D463" s="50" t="s">
        <v>67</v>
      </c>
      <c r="E463" s="50" t="s">
        <v>542</v>
      </c>
      <c r="F463" s="50" t="s">
        <v>541</v>
      </c>
      <c r="G463" s="50" t="s">
        <v>4</v>
      </c>
      <c r="H463" s="50" t="s">
        <v>540</v>
      </c>
      <c r="I463" s="50" t="s">
        <v>1</v>
      </c>
      <c r="J463" s="50" t="s">
        <v>1</v>
      </c>
      <c r="K463" s="50" t="s">
        <v>1</v>
      </c>
      <c r="L463" s="50" t="s">
        <v>1</v>
      </c>
      <c r="M463" s="50">
        <v>0</v>
      </c>
      <c r="N463" s="50" t="s">
        <v>1</v>
      </c>
      <c r="O463" s="50" t="s">
        <v>2</v>
      </c>
      <c r="P463" s="50" t="s">
        <v>1</v>
      </c>
      <c r="Q463" s="3">
        <f t="shared" si="7"/>
        <v>42778679.576900013</v>
      </c>
      <c r="R463" s="3">
        <v>0</v>
      </c>
      <c r="S463" s="3">
        <v>33769753.689700007</v>
      </c>
      <c r="T463" s="3">
        <v>0</v>
      </c>
      <c r="U463" s="3" t="s">
        <v>0</v>
      </c>
      <c r="V463" s="3">
        <v>0</v>
      </c>
      <c r="W463" s="3">
        <v>7766315.4199999999</v>
      </c>
      <c r="X463" s="3" t="s">
        <v>13</v>
      </c>
      <c r="Y463" s="3">
        <v>1242610.4672000001</v>
      </c>
      <c r="Z463" s="3">
        <v>0</v>
      </c>
      <c r="AA463" s="50" t="s">
        <v>0</v>
      </c>
      <c r="AB463" s="50">
        <v>0</v>
      </c>
      <c r="AC463" s="50">
        <v>0</v>
      </c>
      <c r="AD463" s="50" t="s">
        <v>0</v>
      </c>
      <c r="AE463" s="1">
        <v>0</v>
      </c>
    </row>
    <row r="464" spans="1:31" hidden="1" x14ac:dyDescent="0.25">
      <c r="A464" s="50" t="s">
        <v>533</v>
      </c>
      <c r="B464" s="51">
        <v>43942</v>
      </c>
      <c r="C464" s="50" t="s">
        <v>8</v>
      </c>
      <c r="D464" s="50" t="s">
        <v>52</v>
      </c>
      <c r="E464" s="50" t="s">
        <v>530</v>
      </c>
      <c r="F464" s="50" t="s">
        <v>529</v>
      </c>
      <c r="G464" s="50" t="s">
        <v>4</v>
      </c>
      <c r="H464" s="50" t="s">
        <v>528</v>
      </c>
      <c r="I464" s="50" t="s">
        <v>1</v>
      </c>
      <c r="J464" s="50" t="s">
        <v>1</v>
      </c>
      <c r="K464" s="50" t="s">
        <v>1</v>
      </c>
      <c r="L464" s="50" t="s">
        <v>1</v>
      </c>
      <c r="M464" s="50">
        <v>0</v>
      </c>
      <c r="N464" s="50" t="s">
        <v>1</v>
      </c>
      <c r="O464" s="50" t="s">
        <v>2</v>
      </c>
      <c r="P464" s="50" t="s">
        <v>1</v>
      </c>
      <c r="Q464" s="3">
        <f t="shared" si="7"/>
        <v>61387475.595200002</v>
      </c>
      <c r="R464" s="3">
        <v>0</v>
      </c>
      <c r="S464" s="3">
        <v>43988386.810000002</v>
      </c>
      <c r="T464" s="3">
        <v>0</v>
      </c>
      <c r="U464" s="3" t="s">
        <v>0</v>
      </c>
      <c r="V464" s="3">
        <v>0</v>
      </c>
      <c r="W464" s="3">
        <v>14999214.470000001</v>
      </c>
      <c r="X464" s="3" t="s">
        <v>13</v>
      </c>
      <c r="Y464" s="3">
        <v>2399874.3151999996</v>
      </c>
      <c r="Z464" s="3">
        <v>0</v>
      </c>
      <c r="AA464" s="50" t="s">
        <v>0</v>
      </c>
      <c r="AB464" s="50">
        <v>0</v>
      </c>
      <c r="AC464" s="50">
        <v>0</v>
      </c>
      <c r="AD464" s="50" t="s">
        <v>0</v>
      </c>
      <c r="AE464" s="1">
        <v>0</v>
      </c>
    </row>
    <row r="465" spans="1:31" hidden="1" x14ac:dyDescent="0.25">
      <c r="A465" s="50" t="s">
        <v>531</v>
      </c>
      <c r="B465" s="51">
        <v>43942</v>
      </c>
      <c r="C465" s="50" t="s">
        <v>8</v>
      </c>
      <c r="D465" s="50" t="s">
        <v>48</v>
      </c>
      <c r="E465" s="50" t="s">
        <v>520</v>
      </c>
      <c r="F465" s="50" t="s">
        <v>519</v>
      </c>
      <c r="G465" s="50" t="s">
        <v>4</v>
      </c>
      <c r="H465" s="50" t="s">
        <v>526</v>
      </c>
      <c r="I465" s="50" t="s">
        <v>1</v>
      </c>
      <c r="J465" s="50" t="s">
        <v>1</v>
      </c>
      <c r="K465" s="50" t="s">
        <v>1</v>
      </c>
      <c r="L465" s="50" t="s">
        <v>1</v>
      </c>
      <c r="M465" s="50">
        <v>0</v>
      </c>
      <c r="N465" s="50" t="s">
        <v>1</v>
      </c>
      <c r="O465" s="50" t="s">
        <v>2</v>
      </c>
      <c r="P465" s="50" t="s">
        <v>1</v>
      </c>
      <c r="Q465" s="3">
        <f t="shared" si="7"/>
        <v>19113201.072299998</v>
      </c>
      <c r="R465" s="3">
        <v>0</v>
      </c>
      <c r="S465" s="3">
        <v>15019903.910299998</v>
      </c>
      <c r="T465" s="3">
        <v>0</v>
      </c>
      <c r="U465" s="3" t="s">
        <v>0</v>
      </c>
      <c r="V465" s="3">
        <v>0</v>
      </c>
      <c r="W465" s="3">
        <v>3528704.4499999997</v>
      </c>
      <c r="X465" s="3" t="s">
        <v>0</v>
      </c>
      <c r="Y465" s="3">
        <v>564592.71199999994</v>
      </c>
      <c r="Z465" s="3">
        <v>0</v>
      </c>
      <c r="AA465" s="50" t="s">
        <v>0</v>
      </c>
      <c r="AB465" s="50">
        <v>0</v>
      </c>
      <c r="AC465" s="50">
        <v>0</v>
      </c>
      <c r="AD465" s="50" t="s">
        <v>0</v>
      </c>
      <c r="AE465" s="1">
        <v>0</v>
      </c>
    </row>
    <row r="466" spans="1:31" hidden="1" x14ac:dyDescent="0.25">
      <c r="A466" s="50" t="s">
        <v>527</v>
      </c>
      <c r="B466" s="51">
        <v>43942</v>
      </c>
      <c r="C466" s="50" t="s">
        <v>8</v>
      </c>
      <c r="D466" s="50" t="s">
        <v>48</v>
      </c>
      <c r="E466" s="50" t="s">
        <v>520</v>
      </c>
      <c r="F466" s="50" t="s">
        <v>519</v>
      </c>
      <c r="G466" s="50" t="s">
        <v>4</v>
      </c>
      <c r="H466" s="50" t="s">
        <v>524</v>
      </c>
      <c r="I466" s="50" t="s">
        <v>1</v>
      </c>
      <c r="J466" s="50" t="s">
        <v>1</v>
      </c>
      <c r="K466" s="50" t="s">
        <v>1</v>
      </c>
      <c r="L466" s="50" t="s">
        <v>1</v>
      </c>
      <c r="M466" s="50">
        <v>0</v>
      </c>
      <c r="N466" s="50" t="s">
        <v>1</v>
      </c>
      <c r="O466" s="50" t="s">
        <v>523</v>
      </c>
      <c r="P466" s="50" t="s">
        <v>522</v>
      </c>
      <c r="Q466" s="3">
        <f t="shared" si="7"/>
        <v>967904</v>
      </c>
      <c r="R466" s="3">
        <v>0</v>
      </c>
      <c r="S466" s="3">
        <v>678600</v>
      </c>
      <c r="T466" s="3">
        <v>249400</v>
      </c>
      <c r="U466" s="3" t="s">
        <v>13</v>
      </c>
      <c r="V466" s="3">
        <v>39904</v>
      </c>
      <c r="W466" s="3">
        <v>0</v>
      </c>
      <c r="X466" s="3" t="s">
        <v>0</v>
      </c>
      <c r="Y466" s="3">
        <v>0</v>
      </c>
      <c r="Z466" s="3">
        <v>0</v>
      </c>
      <c r="AA466" s="50" t="s">
        <v>0</v>
      </c>
      <c r="AB466" s="50">
        <v>0</v>
      </c>
      <c r="AC466" s="50">
        <v>0</v>
      </c>
      <c r="AD466" s="50" t="s">
        <v>0</v>
      </c>
      <c r="AE466" s="1">
        <v>0</v>
      </c>
    </row>
    <row r="467" spans="1:31" hidden="1" x14ac:dyDescent="0.25">
      <c r="A467" s="50" t="s">
        <v>525</v>
      </c>
      <c r="B467" s="51">
        <v>43942</v>
      </c>
      <c r="C467" s="50" t="s">
        <v>8</v>
      </c>
      <c r="D467" s="50" t="s">
        <v>48</v>
      </c>
      <c r="E467" s="50" t="s">
        <v>520</v>
      </c>
      <c r="F467" s="50" t="s">
        <v>519</v>
      </c>
      <c r="G467" s="50" t="s">
        <v>4</v>
      </c>
      <c r="H467" s="50" t="s">
        <v>518</v>
      </c>
      <c r="I467" s="50" t="s">
        <v>1</v>
      </c>
      <c r="J467" s="50" t="s">
        <v>1</v>
      </c>
      <c r="K467" s="50" t="s">
        <v>1</v>
      </c>
      <c r="L467" s="50" t="s">
        <v>1</v>
      </c>
      <c r="M467" s="50">
        <v>0</v>
      </c>
      <c r="N467" s="50" t="s">
        <v>1</v>
      </c>
      <c r="O467" s="50" t="s">
        <v>2</v>
      </c>
      <c r="P467" s="50" t="s">
        <v>1</v>
      </c>
      <c r="Q467" s="3">
        <f t="shared" si="7"/>
        <v>19857861.587099999</v>
      </c>
      <c r="R467" s="3">
        <v>0</v>
      </c>
      <c r="S467" s="3">
        <v>16661442.993900001</v>
      </c>
      <c r="T467" s="3">
        <v>0</v>
      </c>
      <c r="U467" s="3" t="s">
        <v>0</v>
      </c>
      <c r="V467" s="3">
        <v>0</v>
      </c>
      <c r="W467" s="3">
        <v>2755533.2699999996</v>
      </c>
      <c r="X467" s="3" t="s">
        <v>13</v>
      </c>
      <c r="Y467" s="3">
        <v>440885.32319999993</v>
      </c>
      <c r="Z467" s="3">
        <v>0</v>
      </c>
      <c r="AA467" s="50" t="s">
        <v>0</v>
      </c>
      <c r="AB467" s="50">
        <v>0</v>
      </c>
      <c r="AC467" s="50">
        <v>0</v>
      </c>
      <c r="AD467" s="50" t="s">
        <v>0</v>
      </c>
      <c r="AE467" s="1">
        <v>0</v>
      </c>
    </row>
    <row r="468" spans="1:31" hidden="1" x14ac:dyDescent="0.25">
      <c r="A468" s="50" t="s">
        <v>521</v>
      </c>
      <c r="B468" s="51">
        <v>43942</v>
      </c>
      <c r="C468" s="50" t="s">
        <v>8</v>
      </c>
      <c r="D468" s="50" t="s">
        <v>44</v>
      </c>
      <c r="E468" s="50" t="s">
        <v>516</v>
      </c>
      <c r="F468" s="50" t="s">
        <v>515</v>
      </c>
      <c r="G468" s="50" t="s">
        <v>4</v>
      </c>
      <c r="H468" s="50" t="s">
        <v>514</v>
      </c>
      <c r="I468" s="50" t="s">
        <v>1</v>
      </c>
      <c r="J468" s="50" t="s">
        <v>1</v>
      </c>
      <c r="K468" s="50" t="s">
        <v>1</v>
      </c>
      <c r="L468" s="50" t="s">
        <v>1</v>
      </c>
      <c r="M468" s="50">
        <v>0</v>
      </c>
      <c r="N468" s="50" t="s">
        <v>1</v>
      </c>
      <c r="O468" s="50" t="s">
        <v>2</v>
      </c>
      <c r="P468" s="50" t="s">
        <v>1</v>
      </c>
      <c r="Q468" s="3">
        <f t="shared" si="7"/>
        <v>32345639.136800002</v>
      </c>
      <c r="R468" s="3">
        <v>0</v>
      </c>
      <c r="S468" s="3">
        <v>23926752.724799998</v>
      </c>
      <c r="T468" s="3">
        <v>0</v>
      </c>
      <c r="U468" s="3" t="s">
        <v>0</v>
      </c>
      <c r="V468" s="3">
        <v>0</v>
      </c>
      <c r="W468" s="3">
        <v>7257660.7000000011</v>
      </c>
      <c r="X468" s="3" t="s">
        <v>0</v>
      </c>
      <c r="Y468" s="3">
        <v>1161225.7120000003</v>
      </c>
      <c r="Z468" s="3">
        <v>0</v>
      </c>
      <c r="AA468" s="50" t="s">
        <v>0</v>
      </c>
      <c r="AB468" s="50">
        <v>0</v>
      </c>
      <c r="AC468" s="50">
        <v>0</v>
      </c>
      <c r="AD468" s="50" t="s">
        <v>0</v>
      </c>
      <c r="AE468" s="1">
        <v>0</v>
      </c>
    </row>
    <row r="469" spans="1:31" hidden="1" x14ac:dyDescent="0.25">
      <c r="A469" s="50" t="s">
        <v>517</v>
      </c>
      <c r="B469" s="51">
        <v>43942</v>
      </c>
      <c r="C469" s="50" t="s">
        <v>8</v>
      </c>
      <c r="D469" s="50" t="s">
        <v>40</v>
      </c>
      <c r="E469" s="50" t="s">
        <v>500</v>
      </c>
      <c r="F469" s="50" t="s">
        <v>35</v>
      </c>
      <c r="G469" s="50" t="s">
        <v>4</v>
      </c>
      <c r="H469" s="50" t="s">
        <v>512</v>
      </c>
      <c r="I469" s="50" t="s">
        <v>1</v>
      </c>
      <c r="J469" s="50" t="s">
        <v>1</v>
      </c>
      <c r="K469" s="50" t="s">
        <v>1</v>
      </c>
      <c r="L469" s="50" t="s">
        <v>1</v>
      </c>
      <c r="M469" s="50">
        <v>0</v>
      </c>
      <c r="N469" s="50" t="s">
        <v>1</v>
      </c>
      <c r="O469" s="50" t="s">
        <v>2</v>
      </c>
      <c r="P469" s="50" t="s">
        <v>1</v>
      </c>
      <c r="Q469" s="3">
        <f t="shared" si="7"/>
        <v>37963802.305</v>
      </c>
      <c r="R469" s="3">
        <v>0</v>
      </c>
      <c r="S469" s="3">
        <v>26395700.4142</v>
      </c>
      <c r="T469" s="3">
        <v>0</v>
      </c>
      <c r="U469" s="3" t="s">
        <v>0</v>
      </c>
      <c r="V469" s="3">
        <v>0</v>
      </c>
      <c r="W469" s="3">
        <v>9972501.6300000008</v>
      </c>
      <c r="X469" s="3" t="s">
        <v>13</v>
      </c>
      <c r="Y469" s="3">
        <v>1595600.2608</v>
      </c>
      <c r="Z469" s="3">
        <v>0</v>
      </c>
      <c r="AA469" s="50" t="s">
        <v>0</v>
      </c>
      <c r="AB469" s="50">
        <v>0</v>
      </c>
      <c r="AC469" s="50">
        <v>0</v>
      </c>
      <c r="AD469" s="50" t="s">
        <v>0</v>
      </c>
      <c r="AE469" s="1">
        <v>0</v>
      </c>
    </row>
    <row r="470" spans="1:31" hidden="1" x14ac:dyDescent="0.25">
      <c r="A470" s="50" t="s">
        <v>513</v>
      </c>
      <c r="B470" s="51">
        <v>43942</v>
      </c>
      <c r="C470" s="50" t="s">
        <v>8</v>
      </c>
      <c r="D470" s="50" t="s">
        <v>40</v>
      </c>
      <c r="E470" s="50" t="s">
        <v>500</v>
      </c>
      <c r="F470" s="50" t="s">
        <v>35</v>
      </c>
      <c r="G470" s="50" t="s">
        <v>4</v>
      </c>
      <c r="H470" s="50" t="s">
        <v>510</v>
      </c>
      <c r="I470" s="50" t="s">
        <v>1</v>
      </c>
      <c r="J470" s="50" t="s">
        <v>1</v>
      </c>
      <c r="K470" s="50" t="s">
        <v>1</v>
      </c>
      <c r="L470" s="50" t="s">
        <v>1</v>
      </c>
      <c r="M470" s="50">
        <v>0</v>
      </c>
      <c r="N470" s="50" t="s">
        <v>1</v>
      </c>
      <c r="O470" s="50" t="s">
        <v>509</v>
      </c>
      <c r="P470" s="50" t="s">
        <v>508</v>
      </c>
      <c r="Q470" s="3">
        <f t="shared" si="7"/>
        <v>1551196.26</v>
      </c>
      <c r="R470" s="3">
        <v>0</v>
      </c>
      <c r="S470" s="3">
        <v>1382996.26</v>
      </c>
      <c r="T470" s="3">
        <v>145000</v>
      </c>
      <c r="U470" s="3" t="s">
        <v>13</v>
      </c>
      <c r="V470" s="3">
        <v>23200</v>
      </c>
      <c r="W470" s="3">
        <v>0</v>
      </c>
      <c r="X470" s="3" t="s">
        <v>0</v>
      </c>
      <c r="Y470" s="3">
        <v>0</v>
      </c>
      <c r="Z470" s="3">
        <v>0</v>
      </c>
      <c r="AA470" s="50" t="s">
        <v>0</v>
      </c>
      <c r="AB470" s="50">
        <v>0</v>
      </c>
      <c r="AC470" s="50">
        <v>0</v>
      </c>
      <c r="AD470" s="50" t="s">
        <v>0</v>
      </c>
      <c r="AE470" s="1">
        <v>0</v>
      </c>
    </row>
    <row r="471" spans="1:31" hidden="1" x14ac:dyDescent="0.25">
      <c r="A471" s="50" t="s">
        <v>511</v>
      </c>
      <c r="B471" s="51">
        <v>43942</v>
      </c>
      <c r="C471" s="50" t="s">
        <v>8</v>
      </c>
      <c r="D471" s="50" t="s">
        <v>40</v>
      </c>
      <c r="E471" s="50" t="s">
        <v>500</v>
      </c>
      <c r="F471" s="50" t="s">
        <v>35</v>
      </c>
      <c r="G471" s="50" t="s">
        <v>4</v>
      </c>
      <c r="H471" s="50" t="s">
        <v>506</v>
      </c>
      <c r="I471" s="50" t="s">
        <v>1</v>
      </c>
      <c r="J471" s="50" t="s">
        <v>1</v>
      </c>
      <c r="K471" s="50" t="s">
        <v>1</v>
      </c>
      <c r="L471" s="50" t="s">
        <v>1</v>
      </c>
      <c r="M471" s="50">
        <v>0</v>
      </c>
      <c r="N471" s="50" t="s">
        <v>1</v>
      </c>
      <c r="O471" s="50" t="s">
        <v>2</v>
      </c>
      <c r="P471" s="50" t="s">
        <v>1</v>
      </c>
      <c r="Q471" s="3">
        <f t="shared" si="7"/>
        <v>2939669.9542999999</v>
      </c>
      <c r="R471" s="3">
        <v>0</v>
      </c>
      <c r="S471" s="3">
        <v>2727447.4671</v>
      </c>
      <c r="T471" s="3">
        <v>0</v>
      </c>
      <c r="U471" s="3" t="s">
        <v>0</v>
      </c>
      <c r="V471" s="3">
        <v>0</v>
      </c>
      <c r="W471" s="3">
        <v>182950.42</v>
      </c>
      <c r="X471" s="3" t="s">
        <v>0</v>
      </c>
      <c r="Y471" s="3">
        <v>29272.067200000001</v>
      </c>
      <c r="Z471" s="3">
        <v>0</v>
      </c>
      <c r="AA471" s="50" t="s">
        <v>0</v>
      </c>
      <c r="AB471" s="50">
        <v>0</v>
      </c>
      <c r="AC471" s="50">
        <v>0</v>
      </c>
      <c r="AD471" s="50" t="s">
        <v>0</v>
      </c>
      <c r="AE471" s="1">
        <v>0</v>
      </c>
    </row>
    <row r="472" spans="1:31" hidden="1" x14ac:dyDescent="0.25">
      <c r="A472" s="50" t="s">
        <v>507</v>
      </c>
      <c r="B472" s="51">
        <v>43942</v>
      </c>
      <c r="C472" s="50" t="s">
        <v>8</v>
      </c>
      <c r="D472" s="50" t="s">
        <v>40</v>
      </c>
      <c r="E472" s="50" t="s">
        <v>500</v>
      </c>
      <c r="F472" s="50" t="s">
        <v>35</v>
      </c>
      <c r="G472" s="50" t="s">
        <v>4</v>
      </c>
      <c r="H472" s="50" t="s">
        <v>504</v>
      </c>
      <c r="I472" s="50" t="s">
        <v>1</v>
      </c>
      <c r="J472" s="50" t="s">
        <v>1</v>
      </c>
      <c r="K472" s="50" t="s">
        <v>1</v>
      </c>
      <c r="L472" s="50" t="s">
        <v>1</v>
      </c>
      <c r="M472" s="50">
        <v>0</v>
      </c>
      <c r="N472" s="50" t="s">
        <v>1</v>
      </c>
      <c r="O472" s="50" t="s">
        <v>503</v>
      </c>
      <c r="P472" s="50" t="s">
        <v>502</v>
      </c>
      <c r="Q472" s="3">
        <f t="shared" si="7"/>
        <v>1370267.5</v>
      </c>
      <c r="R472" s="3">
        <v>0</v>
      </c>
      <c r="S472" s="3">
        <v>1370267.5</v>
      </c>
      <c r="T472" s="3">
        <v>0</v>
      </c>
      <c r="U472" s="3" t="s">
        <v>0</v>
      </c>
      <c r="V472" s="3">
        <v>0</v>
      </c>
      <c r="W472" s="3">
        <v>0</v>
      </c>
      <c r="X472" s="3" t="s">
        <v>0</v>
      </c>
      <c r="Y472" s="3">
        <v>0</v>
      </c>
      <c r="Z472" s="3">
        <v>0</v>
      </c>
      <c r="AA472" s="50" t="s">
        <v>0</v>
      </c>
      <c r="AB472" s="50">
        <v>0</v>
      </c>
      <c r="AC472" s="50">
        <v>0</v>
      </c>
      <c r="AD472" s="50" t="s">
        <v>0</v>
      </c>
      <c r="AE472" s="1">
        <v>0</v>
      </c>
    </row>
    <row r="473" spans="1:31" hidden="1" x14ac:dyDescent="0.25">
      <c r="A473" s="50" t="s">
        <v>505</v>
      </c>
      <c r="B473" s="51">
        <v>43942</v>
      </c>
      <c r="C473" s="50" t="s">
        <v>8</v>
      </c>
      <c r="D473" s="50" t="s">
        <v>40</v>
      </c>
      <c r="E473" s="50" t="s">
        <v>500</v>
      </c>
      <c r="F473" s="50" t="s">
        <v>35</v>
      </c>
      <c r="G473" s="50" t="s">
        <v>4</v>
      </c>
      <c r="H473" s="50" t="s">
        <v>499</v>
      </c>
      <c r="I473" s="50" t="s">
        <v>1</v>
      </c>
      <c r="J473" s="50" t="s">
        <v>1</v>
      </c>
      <c r="K473" s="50" t="s">
        <v>1</v>
      </c>
      <c r="L473" s="50" t="s">
        <v>1</v>
      </c>
      <c r="M473" s="50">
        <v>0</v>
      </c>
      <c r="N473" s="50" t="s">
        <v>1</v>
      </c>
      <c r="O473" s="50" t="s">
        <v>2</v>
      </c>
      <c r="P473" s="50" t="s">
        <v>1</v>
      </c>
      <c r="Q473" s="3">
        <f t="shared" si="7"/>
        <v>4632994.1084000003</v>
      </c>
      <c r="R473" s="3">
        <v>0</v>
      </c>
      <c r="S473" s="3">
        <v>3097791.5516000008</v>
      </c>
      <c r="T473" s="3">
        <v>0</v>
      </c>
      <c r="U473" s="3" t="s">
        <v>0</v>
      </c>
      <c r="V473" s="3">
        <v>0</v>
      </c>
      <c r="W473" s="3">
        <v>1323450.4799999997</v>
      </c>
      <c r="X473" s="3" t="s">
        <v>0</v>
      </c>
      <c r="Y473" s="3">
        <v>211752.07679999998</v>
      </c>
      <c r="Z473" s="3">
        <v>0</v>
      </c>
      <c r="AA473" s="50" t="s">
        <v>0</v>
      </c>
      <c r="AB473" s="50">
        <v>0</v>
      </c>
      <c r="AC473" s="50">
        <v>0</v>
      </c>
      <c r="AD473" s="50" t="s">
        <v>0</v>
      </c>
      <c r="AE473" s="1">
        <v>0</v>
      </c>
    </row>
    <row r="474" spans="1:31" hidden="1" x14ac:dyDescent="0.25">
      <c r="A474" s="50" t="s">
        <v>501</v>
      </c>
      <c r="B474" s="51">
        <v>43942</v>
      </c>
      <c r="C474" s="50" t="s">
        <v>8</v>
      </c>
      <c r="D474" s="50" t="s">
        <v>36</v>
      </c>
      <c r="E474" s="50" t="s">
        <v>497</v>
      </c>
      <c r="F474" s="50" t="s">
        <v>496</v>
      </c>
      <c r="G474" s="50" t="s">
        <v>4</v>
      </c>
      <c r="H474" s="50" t="s">
        <v>495</v>
      </c>
      <c r="I474" s="50" t="s">
        <v>1</v>
      </c>
      <c r="J474" s="50" t="s">
        <v>1</v>
      </c>
      <c r="K474" s="50" t="s">
        <v>1</v>
      </c>
      <c r="L474" s="50" t="s">
        <v>1</v>
      </c>
      <c r="M474" s="50">
        <v>0</v>
      </c>
      <c r="N474" s="50" t="s">
        <v>1</v>
      </c>
      <c r="O474" s="50" t="s">
        <v>2</v>
      </c>
      <c r="P474" s="50" t="s">
        <v>1</v>
      </c>
      <c r="Q474" s="3">
        <f t="shared" si="7"/>
        <v>43731175.252899997</v>
      </c>
      <c r="R474" s="3">
        <v>0</v>
      </c>
      <c r="S474" s="3">
        <v>29251251.523699995</v>
      </c>
      <c r="T474" s="3">
        <v>0</v>
      </c>
      <c r="U474" s="3" t="s">
        <v>0</v>
      </c>
      <c r="V474" s="3">
        <v>0</v>
      </c>
      <c r="W474" s="3">
        <v>12482692.870000001</v>
      </c>
      <c r="X474" s="3" t="s">
        <v>13</v>
      </c>
      <c r="Y474" s="3">
        <v>1997230.8591999998</v>
      </c>
      <c r="Z474" s="3">
        <v>0</v>
      </c>
      <c r="AA474" s="50" t="s">
        <v>0</v>
      </c>
      <c r="AB474" s="50">
        <v>0</v>
      </c>
      <c r="AC474" s="50">
        <v>0</v>
      </c>
      <c r="AD474" s="50" t="s">
        <v>0</v>
      </c>
      <c r="AE474" s="1">
        <v>0</v>
      </c>
    </row>
    <row r="475" spans="1:31" hidden="1" x14ac:dyDescent="0.25">
      <c r="A475" s="50" t="s">
        <v>498</v>
      </c>
      <c r="B475" s="51">
        <v>43942</v>
      </c>
      <c r="C475" s="50" t="s">
        <v>8</v>
      </c>
      <c r="D475" s="50" t="s">
        <v>32</v>
      </c>
      <c r="E475" s="50" t="s">
        <v>493</v>
      </c>
      <c r="F475" s="50" t="s">
        <v>492</v>
      </c>
      <c r="G475" s="50" t="s">
        <v>4</v>
      </c>
      <c r="H475" s="50" t="s">
        <v>491</v>
      </c>
      <c r="I475" s="50" t="s">
        <v>1</v>
      </c>
      <c r="J475" s="50" t="s">
        <v>1</v>
      </c>
      <c r="K475" s="50" t="s">
        <v>1</v>
      </c>
      <c r="L475" s="50" t="s">
        <v>1</v>
      </c>
      <c r="M475" s="50">
        <v>0</v>
      </c>
      <c r="N475" s="50" t="s">
        <v>1</v>
      </c>
      <c r="O475" s="50" t="s">
        <v>2</v>
      </c>
      <c r="P475" s="50" t="s">
        <v>1</v>
      </c>
      <c r="Q475" s="3">
        <f t="shared" si="7"/>
        <v>23876825.3323</v>
      </c>
      <c r="R475" s="3">
        <v>0</v>
      </c>
      <c r="S475" s="3">
        <v>18951180.030300003</v>
      </c>
      <c r="T475" s="3">
        <v>0</v>
      </c>
      <c r="U475" s="3" t="s">
        <v>0</v>
      </c>
      <c r="V475" s="3">
        <v>0</v>
      </c>
      <c r="W475" s="3">
        <v>4246245.95</v>
      </c>
      <c r="X475" s="3" t="s">
        <v>0</v>
      </c>
      <c r="Y475" s="3">
        <v>679399.35199999996</v>
      </c>
      <c r="Z475" s="3">
        <v>0</v>
      </c>
      <c r="AA475" s="50" t="s">
        <v>0</v>
      </c>
      <c r="AB475" s="50">
        <v>0</v>
      </c>
      <c r="AC475" s="50">
        <v>0</v>
      </c>
      <c r="AD475" s="50" t="s">
        <v>0</v>
      </c>
      <c r="AE475" s="1">
        <v>0</v>
      </c>
    </row>
    <row r="476" spans="1:31" hidden="1" x14ac:dyDescent="0.25">
      <c r="A476" s="50" t="s">
        <v>494</v>
      </c>
      <c r="B476" s="51">
        <v>43942</v>
      </c>
      <c r="C476" s="50" t="s">
        <v>8</v>
      </c>
      <c r="D476" s="50" t="s">
        <v>26</v>
      </c>
      <c r="E476" s="50" t="s">
        <v>489</v>
      </c>
      <c r="F476" s="50" t="s">
        <v>488</v>
      </c>
      <c r="G476" s="50" t="s">
        <v>4</v>
      </c>
      <c r="H476" s="50" t="s">
        <v>487</v>
      </c>
      <c r="I476" s="50" t="s">
        <v>1</v>
      </c>
      <c r="J476" s="50" t="s">
        <v>1</v>
      </c>
      <c r="K476" s="50" t="s">
        <v>1</v>
      </c>
      <c r="L476" s="50" t="s">
        <v>1</v>
      </c>
      <c r="M476" s="50">
        <v>0</v>
      </c>
      <c r="N476" s="50" t="s">
        <v>1</v>
      </c>
      <c r="O476" s="50" t="s">
        <v>2</v>
      </c>
      <c r="P476" s="50" t="s">
        <v>1</v>
      </c>
      <c r="Q476" s="3">
        <f t="shared" si="7"/>
        <v>31843763.601500005</v>
      </c>
      <c r="R476" s="3">
        <v>0</v>
      </c>
      <c r="S476" s="3">
        <v>30330009.804300003</v>
      </c>
      <c r="T476" s="3">
        <v>0</v>
      </c>
      <c r="U476" s="3" t="s">
        <v>0</v>
      </c>
      <c r="V476" s="3">
        <v>0</v>
      </c>
      <c r="W476" s="3">
        <v>1304960.17</v>
      </c>
      <c r="X476" s="3" t="s">
        <v>0</v>
      </c>
      <c r="Y476" s="3">
        <v>208793.62719999999</v>
      </c>
      <c r="Z476" s="3">
        <v>0</v>
      </c>
      <c r="AA476" s="50" t="s">
        <v>0</v>
      </c>
      <c r="AB476" s="50">
        <v>0</v>
      </c>
      <c r="AC476" s="50">
        <v>0</v>
      </c>
      <c r="AD476" s="50" t="s">
        <v>0</v>
      </c>
      <c r="AE476" s="1">
        <v>0</v>
      </c>
    </row>
    <row r="477" spans="1:31" hidden="1" x14ac:dyDescent="0.25">
      <c r="A477" s="50" t="s">
        <v>490</v>
      </c>
      <c r="B477" s="51">
        <v>43942</v>
      </c>
      <c r="C477" s="50" t="s">
        <v>8</v>
      </c>
      <c r="D477" s="50" t="s">
        <v>16</v>
      </c>
      <c r="E477" s="50" t="s">
        <v>483</v>
      </c>
      <c r="F477" s="50" t="s">
        <v>482</v>
      </c>
      <c r="G477" s="50" t="s">
        <v>4</v>
      </c>
      <c r="H477" s="50" t="s">
        <v>485</v>
      </c>
      <c r="I477" s="50" t="s">
        <v>1</v>
      </c>
      <c r="J477" s="50" t="s">
        <v>1</v>
      </c>
      <c r="K477" s="50" t="s">
        <v>1</v>
      </c>
      <c r="L477" s="50" t="s">
        <v>1</v>
      </c>
      <c r="M477" s="50">
        <v>0</v>
      </c>
      <c r="N477" s="50" t="s">
        <v>1</v>
      </c>
      <c r="O477" s="50" t="s">
        <v>2</v>
      </c>
      <c r="P477" s="50" t="s">
        <v>1</v>
      </c>
      <c r="Q477" s="3">
        <f t="shared" si="7"/>
        <v>5866712.3956000004</v>
      </c>
      <c r="R477" s="3">
        <v>0</v>
      </c>
      <c r="S477" s="3">
        <v>1134048.7999999998</v>
      </c>
      <c r="T477" s="3">
        <v>0</v>
      </c>
      <c r="U477" s="3" t="s">
        <v>0</v>
      </c>
      <c r="V477" s="3">
        <v>0</v>
      </c>
      <c r="W477" s="3">
        <v>4079882.41</v>
      </c>
      <c r="X477" s="3" t="s">
        <v>13</v>
      </c>
      <c r="Y477" s="3">
        <v>652781.18560000008</v>
      </c>
      <c r="Z477" s="3">
        <v>0</v>
      </c>
      <c r="AA477" s="50" t="s">
        <v>0</v>
      </c>
      <c r="AB477" s="50">
        <v>0</v>
      </c>
      <c r="AC477" s="50">
        <v>0</v>
      </c>
      <c r="AD477" s="50" t="s">
        <v>0</v>
      </c>
      <c r="AE477" s="1">
        <v>0</v>
      </c>
    </row>
    <row r="478" spans="1:31" hidden="1" x14ac:dyDescent="0.25">
      <c r="A478" s="50" t="s">
        <v>486</v>
      </c>
      <c r="B478" s="51">
        <v>43942</v>
      </c>
      <c r="C478" s="50" t="s">
        <v>8</v>
      </c>
      <c r="D478" s="50" t="s">
        <v>16</v>
      </c>
      <c r="E478" s="50" t="s">
        <v>483</v>
      </c>
      <c r="F478" s="50" t="s">
        <v>482</v>
      </c>
      <c r="G478" s="50" t="s">
        <v>24</v>
      </c>
      <c r="H478" s="50" t="s">
        <v>1</v>
      </c>
      <c r="I478" s="50" t="s">
        <v>481</v>
      </c>
      <c r="J478" s="50" t="s">
        <v>1</v>
      </c>
      <c r="K478" s="50" t="s">
        <v>480</v>
      </c>
      <c r="L478" s="50" t="s">
        <v>472</v>
      </c>
      <c r="M478" s="50">
        <v>1217768</v>
      </c>
      <c r="N478" s="50" t="s">
        <v>20</v>
      </c>
      <c r="O478" s="50" t="s">
        <v>479</v>
      </c>
      <c r="P478" s="50" t="s">
        <v>478</v>
      </c>
      <c r="Q478" s="3">
        <f t="shared" si="7"/>
        <v>-289304</v>
      </c>
      <c r="R478" s="3">
        <v>0</v>
      </c>
      <c r="S478" s="3">
        <v>0</v>
      </c>
      <c r="T478" s="3">
        <v>0</v>
      </c>
      <c r="U478" s="3" t="s">
        <v>0</v>
      </c>
      <c r="V478" s="3">
        <v>0</v>
      </c>
      <c r="W478" s="3">
        <v>-249400</v>
      </c>
      <c r="X478" s="3" t="s">
        <v>13</v>
      </c>
      <c r="Y478" s="3">
        <v>-39904</v>
      </c>
      <c r="Z478" s="3">
        <v>0</v>
      </c>
      <c r="AA478" s="50" t="s">
        <v>0</v>
      </c>
      <c r="AB478" s="50">
        <v>0</v>
      </c>
      <c r="AC478" s="50">
        <v>0</v>
      </c>
      <c r="AD478" s="50" t="s">
        <v>0</v>
      </c>
      <c r="AE478" s="1">
        <v>0</v>
      </c>
    </row>
    <row r="479" spans="1:31" hidden="1" x14ac:dyDescent="0.25">
      <c r="A479" s="50" t="s">
        <v>484</v>
      </c>
      <c r="B479" s="51">
        <v>43942</v>
      </c>
      <c r="C479" s="50" t="s">
        <v>8</v>
      </c>
      <c r="D479" s="50" t="s">
        <v>1048</v>
      </c>
      <c r="E479" s="50" t="s">
        <v>538</v>
      </c>
      <c r="F479" s="50" t="s">
        <v>537</v>
      </c>
      <c r="G479" s="50" t="s">
        <v>4</v>
      </c>
      <c r="H479" s="50" t="s">
        <v>536</v>
      </c>
      <c r="I479" s="50" t="s">
        <v>1</v>
      </c>
      <c r="J479" s="50" t="s">
        <v>1</v>
      </c>
      <c r="K479" s="50" t="s">
        <v>1</v>
      </c>
      <c r="L479" s="50" t="s">
        <v>1</v>
      </c>
      <c r="M479" s="50">
        <v>0</v>
      </c>
      <c r="N479" s="50" t="s">
        <v>1</v>
      </c>
      <c r="O479" s="50" t="s">
        <v>2</v>
      </c>
      <c r="P479" s="50" t="s">
        <v>1</v>
      </c>
      <c r="Q479" s="3">
        <f t="shared" si="7"/>
        <v>18999309.050500005</v>
      </c>
      <c r="R479" s="3">
        <v>0</v>
      </c>
      <c r="S479" s="3">
        <v>18262696.255700003</v>
      </c>
      <c r="T479" s="3">
        <v>0</v>
      </c>
      <c r="U479" s="3" t="s">
        <v>0</v>
      </c>
      <c r="V479" s="3">
        <v>0</v>
      </c>
      <c r="W479" s="3">
        <v>635011.03</v>
      </c>
      <c r="X479" s="3" t="s">
        <v>0</v>
      </c>
      <c r="Y479" s="3">
        <v>101601.7648</v>
      </c>
      <c r="Z479" s="3">
        <v>0</v>
      </c>
      <c r="AA479" s="50" t="s">
        <v>0</v>
      </c>
      <c r="AB479" s="50">
        <v>0</v>
      </c>
      <c r="AC479" s="50">
        <v>0</v>
      </c>
      <c r="AD479" s="50" t="s">
        <v>0</v>
      </c>
      <c r="AE479" s="1">
        <v>0</v>
      </c>
    </row>
    <row r="480" spans="1:31" hidden="1" x14ac:dyDescent="0.25">
      <c r="A480" s="50" t="s">
        <v>477</v>
      </c>
      <c r="B480" s="51">
        <v>43942</v>
      </c>
      <c r="C480" s="50" t="s">
        <v>8</v>
      </c>
      <c r="D480" s="50" t="s">
        <v>11</v>
      </c>
      <c r="E480" s="50" t="s">
        <v>476</v>
      </c>
      <c r="F480" s="50" t="s">
        <v>475</v>
      </c>
      <c r="G480" s="50" t="s">
        <v>4</v>
      </c>
      <c r="H480" s="50" t="s">
        <v>474</v>
      </c>
      <c r="I480" s="50" t="s">
        <v>1</v>
      </c>
      <c r="J480" s="50" t="s">
        <v>1</v>
      </c>
      <c r="K480" s="50" t="s">
        <v>1</v>
      </c>
      <c r="L480" s="50" t="s">
        <v>1</v>
      </c>
      <c r="M480" s="50">
        <v>0</v>
      </c>
      <c r="N480" s="50" t="s">
        <v>1</v>
      </c>
      <c r="O480" s="50" t="s">
        <v>2</v>
      </c>
      <c r="P480" s="50" t="s">
        <v>1</v>
      </c>
      <c r="Q480" s="3">
        <f t="shared" si="7"/>
        <v>2938390.4572000001</v>
      </c>
      <c r="R480" s="3">
        <v>0</v>
      </c>
      <c r="S480" s="3">
        <v>1289079.6400000001</v>
      </c>
      <c r="T480" s="3">
        <v>0</v>
      </c>
      <c r="U480" s="3" t="s">
        <v>0</v>
      </c>
      <c r="V480" s="3">
        <v>0</v>
      </c>
      <c r="W480" s="3">
        <v>1421819.67</v>
      </c>
      <c r="X480" s="3" t="s">
        <v>13</v>
      </c>
      <c r="Y480" s="3">
        <v>227491.14720000001</v>
      </c>
      <c r="Z480" s="3">
        <v>0</v>
      </c>
      <c r="AA480" s="50" t="s">
        <v>0</v>
      </c>
      <c r="AB480" s="50">
        <v>0</v>
      </c>
      <c r="AC480" s="50">
        <v>0</v>
      </c>
      <c r="AD480" s="50" t="s">
        <v>0</v>
      </c>
      <c r="AE480" s="1">
        <v>0</v>
      </c>
    </row>
    <row r="481" spans="1:31" hidden="1" x14ac:dyDescent="0.25">
      <c r="A481" s="50" t="s">
        <v>473</v>
      </c>
      <c r="B481" s="51">
        <v>43942</v>
      </c>
      <c r="C481" s="50" t="s">
        <v>8</v>
      </c>
      <c r="D481" s="50" t="s">
        <v>7</v>
      </c>
      <c r="E481" s="50" t="s">
        <v>471</v>
      </c>
      <c r="F481" s="50" t="s">
        <v>470</v>
      </c>
      <c r="G481" s="50" t="s">
        <v>4</v>
      </c>
      <c r="H481" s="50" t="s">
        <v>469</v>
      </c>
      <c r="I481" s="50" t="s">
        <v>1</v>
      </c>
      <c r="J481" s="50" t="s">
        <v>1</v>
      </c>
      <c r="K481" s="50" t="s">
        <v>1</v>
      </c>
      <c r="L481" s="50" t="s">
        <v>1</v>
      </c>
      <c r="M481" s="50">
        <v>0</v>
      </c>
      <c r="N481" s="50" t="s">
        <v>1</v>
      </c>
      <c r="O481" s="50" t="s">
        <v>2</v>
      </c>
      <c r="P481" s="50" t="s">
        <v>1</v>
      </c>
      <c r="Q481" s="3">
        <f t="shared" si="7"/>
        <v>37636808.584399998</v>
      </c>
      <c r="R481" s="3">
        <v>0</v>
      </c>
      <c r="S481" s="3">
        <v>32324410.129999999</v>
      </c>
      <c r="T481" s="3">
        <v>0</v>
      </c>
      <c r="U481" s="3" t="s">
        <v>0</v>
      </c>
      <c r="V481" s="3">
        <v>0</v>
      </c>
      <c r="W481" s="3">
        <v>4579653.84</v>
      </c>
      <c r="X481" s="3" t="s">
        <v>0</v>
      </c>
      <c r="Y481" s="3">
        <v>732744.61439999996</v>
      </c>
      <c r="Z481" s="3">
        <v>0</v>
      </c>
      <c r="AA481" s="50" t="s">
        <v>0</v>
      </c>
      <c r="AB481" s="50">
        <v>0</v>
      </c>
      <c r="AC481" s="50">
        <v>0</v>
      </c>
      <c r="AD481" s="50" t="s">
        <v>0</v>
      </c>
      <c r="AE481" s="1">
        <v>0</v>
      </c>
    </row>
    <row r="482" spans="1:31" hidden="1" x14ac:dyDescent="0.25">
      <c r="A482" s="50" t="s">
        <v>468</v>
      </c>
      <c r="B482" s="51">
        <v>43943</v>
      </c>
      <c r="C482" s="50" t="s">
        <v>8</v>
      </c>
      <c r="D482" s="50" t="s">
        <v>107</v>
      </c>
      <c r="E482" s="50" t="s">
        <v>596</v>
      </c>
      <c r="F482" s="50" t="s">
        <v>467</v>
      </c>
      <c r="G482" s="50" t="s">
        <v>4</v>
      </c>
      <c r="H482" s="50" t="s">
        <v>466</v>
      </c>
      <c r="I482" s="50" t="s">
        <v>1</v>
      </c>
      <c r="J482" s="50" t="s">
        <v>1</v>
      </c>
      <c r="K482" s="50" t="s">
        <v>1</v>
      </c>
      <c r="L482" s="50" t="s">
        <v>1</v>
      </c>
      <c r="M482" s="50">
        <v>0</v>
      </c>
      <c r="N482" s="50" t="s">
        <v>1</v>
      </c>
      <c r="O482" s="50" t="s">
        <v>2</v>
      </c>
      <c r="P482" s="50" t="s">
        <v>1</v>
      </c>
      <c r="Q482" s="3">
        <f t="shared" si="7"/>
        <v>52622894.789699994</v>
      </c>
      <c r="R482" s="3">
        <v>0</v>
      </c>
      <c r="S482" s="3">
        <v>34060710.300899997</v>
      </c>
      <c r="T482" s="3">
        <v>0</v>
      </c>
      <c r="U482" s="3" t="s">
        <v>0</v>
      </c>
      <c r="V482" s="3">
        <v>0</v>
      </c>
      <c r="W482" s="3">
        <v>16001883.18</v>
      </c>
      <c r="X482" s="3" t="s">
        <v>0</v>
      </c>
      <c r="Y482" s="3">
        <v>2560301.3087999998</v>
      </c>
      <c r="Z482" s="3">
        <v>0</v>
      </c>
      <c r="AA482" s="50" t="s">
        <v>0</v>
      </c>
      <c r="AB482" s="50">
        <v>0</v>
      </c>
      <c r="AC482" s="50">
        <v>0</v>
      </c>
      <c r="AD482" s="50" t="s">
        <v>0</v>
      </c>
      <c r="AE482" s="1">
        <v>0</v>
      </c>
    </row>
    <row r="483" spans="1:31" hidden="1" x14ac:dyDescent="0.25">
      <c r="A483" s="50" t="s">
        <v>465</v>
      </c>
      <c r="B483" s="51">
        <v>43943</v>
      </c>
      <c r="C483" s="50" t="s">
        <v>53</v>
      </c>
      <c r="D483" s="50" t="s">
        <v>107</v>
      </c>
      <c r="E483" s="50" t="s">
        <v>572</v>
      </c>
      <c r="F483" s="50" t="s">
        <v>77</v>
      </c>
      <c r="G483" s="50" t="s">
        <v>4</v>
      </c>
      <c r="H483" s="50" t="s">
        <v>464</v>
      </c>
      <c r="I483" s="50" t="s">
        <v>1</v>
      </c>
      <c r="J483" s="50" t="s">
        <v>1</v>
      </c>
      <c r="K483" s="50" t="s">
        <v>1</v>
      </c>
      <c r="L483" s="50" t="s">
        <v>1</v>
      </c>
      <c r="M483" s="50">
        <v>0</v>
      </c>
      <c r="N483" s="50" t="s">
        <v>1</v>
      </c>
      <c r="O483" s="50" t="s">
        <v>2</v>
      </c>
      <c r="P483" s="50" t="s">
        <v>1</v>
      </c>
      <c r="Q483" s="3">
        <f t="shared" si="7"/>
        <v>12371090.053700002</v>
      </c>
      <c r="R483" s="3">
        <v>0</v>
      </c>
      <c r="S483" s="3">
        <v>5462377.4701000014</v>
      </c>
      <c r="T483" s="3">
        <v>0</v>
      </c>
      <c r="U483" s="3" t="s">
        <v>0</v>
      </c>
      <c r="V483" s="3">
        <v>0</v>
      </c>
      <c r="W483" s="3">
        <v>5955786.71</v>
      </c>
      <c r="X483" s="3" t="s">
        <v>13</v>
      </c>
      <c r="Y483" s="3">
        <v>952925.87360000005</v>
      </c>
      <c r="Z483" s="3">
        <v>0</v>
      </c>
      <c r="AA483" s="50" t="s">
        <v>0</v>
      </c>
      <c r="AB483" s="50">
        <v>0</v>
      </c>
      <c r="AC483" s="50">
        <v>0</v>
      </c>
      <c r="AD483" s="50" t="s">
        <v>0</v>
      </c>
      <c r="AE483" s="1">
        <v>0</v>
      </c>
    </row>
    <row r="484" spans="1:31" hidden="1" x14ac:dyDescent="0.25">
      <c r="A484" s="50" t="s">
        <v>463</v>
      </c>
      <c r="B484" s="51">
        <v>43943</v>
      </c>
      <c r="C484" s="50" t="s">
        <v>53</v>
      </c>
      <c r="D484" s="50" t="s">
        <v>107</v>
      </c>
      <c r="E484" s="50" t="s">
        <v>572</v>
      </c>
      <c r="F484" s="50" t="s">
        <v>77</v>
      </c>
      <c r="G484" s="50" t="s">
        <v>4</v>
      </c>
      <c r="H484" s="50" t="s">
        <v>462</v>
      </c>
      <c r="I484" s="50" t="s">
        <v>1</v>
      </c>
      <c r="J484" s="50" t="s">
        <v>1</v>
      </c>
      <c r="K484" s="50" t="s">
        <v>1</v>
      </c>
      <c r="L484" s="50" t="s">
        <v>1</v>
      </c>
      <c r="M484" s="50">
        <v>0</v>
      </c>
      <c r="N484" s="50" t="s">
        <v>1</v>
      </c>
      <c r="O484" s="50" t="s">
        <v>461</v>
      </c>
      <c r="P484" s="50" t="s">
        <v>460</v>
      </c>
      <c r="Q484" s="3">
        <f t="shared" si="7"/>
        <v>636292.24359999993</v>
      </c>
      <c r="R484" s="3">
        <v>0</v>
      </c>
      <c r="S484" s="3">
        <v>630260</v>
      </c>
      <c r="T484" s="3">
        <v>5200.21</v>
      </c>
      <c r="U484" s="3" t="s">
        <v>13</v>
      </c>
      <c r="V484" s="3">
        <v>832.03359999999998</v>
      </c>
      <c r="W484" s="3">
        <v>0</v>
      </c>
      <c r="X484" s="3" t="s">
        <v>0</v>
      </c>
      <c r="Y484" s="3">
        <v>0</v>
      </c>
      <c r="Z484" s="3">
        <v>0</v>
      </c>
      <c r="AA484" s="50" t="s">
        <v>0</v>
      </c>
      <c r="AB484" s="50">
        <v>0</v>
      </c>
      <c r="AC484" s="50">
        <v>0</v>
      </c>
      <c r="AD484" s="50" t="s">
        <v>0</v>
      </c>
      <c r="AE484" s="1">
        <v>0</v>
      </c>
    </row>
    <row r="485" spans="1:31" hidden="1" x14ac:dyDescent="0.25">
      <c r="A485" s="50" t="s">
        <v>459</v>
      </c>
      <c r="B485" s="51">
        <v>43943</v>
      </c>
      <c r="C485" s="50" t="s">
        <v>53</v>
      </c>
      <c r="D485" s="50" t="s">
        <v>107</v>
      </c>
      <c r="E485" s="50" t="s">
        <v>572</v>
      </c>
      <c r="F485" s="50" t="s">
        <v>77</v>
      </c>
      <c r="G485" s="50" t="s">
        <v>4</v>
      </c>
      <c r="H485" s="50" t="s">
        <v>458</v>
      </c>
      <c r="I485" s="50" t="s">
        <v>1</v>
      </c>
      <c r="J485" s="50" t="s">
        <v>1</v>
      </c>
      <c r="K485" s="50" t="s">
        <v>1</v>
      </c>
      <c r="L485" s="50" t="s">
        <v>1</v>
      </c>
      <c r="M485" s="50">
        <v>0</v>
      </c>
      <c r="N485" s="50" t="s">
        <v>1</v>
      </c>
      <c r="O485" s="50" t="s">
        <v>2</v>
      </c>
      <c r="P485" s="50" t="s">
        <v>1</v>
      </c>
      <c r="Q485" s="3">
        <f t="shared" si="7"/>
        <v>52516687.152500004</v>
      </c>
      <c r="R485" s="3">
        <v>0</v>
      </c>
      <c r="S485" s="3">
        <v>33529339.521700002</v>
      </c>
      <c r="T485" s="3">
        <v>0</v>
      </c>
      <c r="U485" s="3" t="s">
        <v>0</v>
      </c>
      <c r="V485" s="3">
        <v>0</v>
      </c>
      <c r="W485" s="3">
        <v>16368403.130000003</v>
      </c>
      <c r="X485" s="3" t="s">
        <v>0</v>
      </c>
      <c r="Y485" s="3">
        <v>2618944.5008</v>
      </c>
      <c r="Z485" s="3">
        <v>0</v>
      </c>
      <c r="AA485" s="50" t="s">
        <v>0</v>
      </c>
      <c r="AB485" s="50">
        <v>0</v>
      </c>
      <c r="AC485" s="50">
        <v>0</v>
      </c>
      <c r="AD485" s="50" t="s">
        <v>0</v>
      </c>
      <c r="AE485" s="1">
        <v>0</v>
      </c>
    </row>
    <row r="486" spans="1:31" hidden="1" x14ac:dyDescent="0.25">
      <c r="A486" s="50" t="s">
        <v>457</v>
      </c>
      <c r="B486" s="51">
        <v>43943</v>
      </c>
      <c r="C486" s="50" t="s">
        <v>8</v>
      </c>
      <c r="D486" s="50" t="s">
        <v>88</v>
      </c>
      <c r="E486" s="50" t="s">
        <v>569</v>
      </c>
      <c r="F486" s="50" t="s">
        <v>410</v>
      </c>
      <c r="G486" s="50" t="s">
        <v>4</v>
      </c>
      <c r="H486" s="50" t="s">
        <v>456</v>
      </c>
      <c r="I486" s="50" t="s">
        <v>1</v>
      </c>
      <c r="J486" s="50" t="s">
        <v>1</v>
      </c>
      <c r="K486" s="50" t="s">
        <v>1</v>
      </c>
      <c r="L486" s="50" t="s">
        <v>1</v>
      </c>
      <c r="M486" s="50">
        <v>0</v>
      </c>
      <c r="N486" s="50" t="s">
        <v>1</v>
      </c>
      <c r="O486" s="50" t="s">
        <v>2</v>
      </c>
      <c r="P486" s="50" t="s">
        <v>1</v>
      </c>
      <c r="Q486" s="3">
        <f t="shared" si="7"/>
        <v>46052622.865300007</v>
      </c>
      <c r="R486" s="3">
        <v>0</v>
      </c>
      <c r="S486" s="3">
        <v>32479190.717700005</v>
      </c>
      <c r="T486" s="3">
        <v>0</v>
      </c>
      <c r="U486" s="3" t="s">
        <v>0</v>
      </c>
      <c r="V486" s="3">
        <v>0</v>
      </c>
      <c r="W486" s="3">
        <v>11701234.609999999</v>
      </c>
      <c r="X486" s="3" t="s">
        <v>13</v>
      </c>
      <c r="Y486" s="3">
        <v>1872197.5375999997</v>
      </c>
      <c r="Z486" s="3">
        <v>0</v>
      </c>
      <c r="AA486" s="50" t="s">
        <v>0</v>
      </c>
      <c r="AB486" s="50">
        <v>0</v>
      </c>
      <c r="AC486" s="50">
        <v>0</v>
      </c>
      <c r="AD486" s="50" t="s">
        <v>0</v>
      </c>
      <c r="AE486" s="1">
        <v>0</v>
      </c>
    </row>
    <row r="487" spans="1:31" hidden="1" x14ac:dyDescent="0.25">
      <c r="A487" s="50" t="s">
        <v>455</v>
      </c>
      <c r="B487" s="51">
        <v>43943</v>
      </c>
      <c r="C487" s="50" t="s">
        <v>8</v>
      </c>
      <c r="D487" s="50" t="s">
        <v>88</v>
      </c>
      <c r="E487" s="50" t="s">
        <v>569</v>
      </c>
      <c r="F487" s="50" t="s">
        <v>410</v>
      </c>
      <c r="G487" s="50" t="s">
        <v>4</v>
      </c>
      <c r="H487" s="50" t="s">
        <v>454</v>
      </c>
      <c r="I487" s="50" t="s">
        <v>1</v>
      </c>
      <c r="J487" s="50" t="s">
        <v>1</v>
      </c>
      <c r="K487" s="50" t="s">
        <v>1</v>
      </c>
      <c r="L487" s="50" t="s">
        <v>1</v>
      </c>
      <c r="M487" s="50">
        <v>0</v>
      </c>
      <c r="N487" s="50" t="s">
        <v>1</v>
      </c>
      <c r="O487" s="50" t="s">
        <v>453</v>
      </c>
      <c r="P487" s="50" t="s">
        <v>452</v>
      </c>
      <c r="Q487" s="3">
        <f t="shared" si="7"/>
        <v>14875980.452500001</v>
      </c>
      <c r="R487" s="3">
        <v>0</v>
      </c>
      <c r="S487" s="3">
        <v>7848757.6520999996</v>
      </c>
      <c r="T487" s="3">
        <v>6057950.6900000004</v>
      </c>
      <c r="U487" s="3" t="s">
        <v>13</v>
      </c>
      <c r="V487" s="3">
        <v>969272.11040000001</v>
      </c>
      <c r="W487" s="3">
        <v>0</v>
      </c>
      <c r="X487" s="3" t="s">
        <v>0</v>
      </c>
      <c r="Y487" s="3">
        <v>0</v>
      </c>
      <c r="Z487" s="3">
        <v>0</v>
      </c>
      <c r="AA487" s="50" t="s">
        <v>0</v>
      </c>
      <c r="AB487" s="50">
        <v>0</v>
      </c>
      <c r="AC487" s="50">
        <v>0</v>
      </c>
      <c r="AD487" s="50" t="s">
        <v>0</v>
      </c>
      <c r="AE487" s="1">
        <v>0</v>
      </c>
    </row>
    <row r="488" spans="1:31" hidden="1" x14ac:dyDescent="0.25">
      <c r="A488" s="50" t="s">
        <v>451</v>
      </c>
      <c r="B488" s="51">
        <v>43943</v>
      </c>
      <c r="C488" s="50" t="s">
        <v>8</v>
      </c>
      <c r="D488" s="50" t="s">
        <v>88</v>
      </c>
      <c r="E488" s="50" t="s">
        <v>569</v>
      </c>
      <c r="F488" s="50" t="s">
        <v>410</v>
      </c>
      <c r="G488" s="50" t="s">
        <v>4</v>
      </c>
      <c r="H488" s="50" t="s">
        <v>450</v>
      </c>
      <c r="I488" s="50" t="s">
        <v>1</v>
      </c>
      <c r="J488" s="50" t="s">
        <v>1</v>
      </c>
      <c r="K488" s="50" t="s">
        <v>1</v>
      </c>
      <c r="L488" s="50" t="s">
        <v>1</v>
      </c>
      <c r="M488" s="50">
        <v>0</v>
      </c>
      <c r="N488" s="50" t="s">
        <v>1</v>
      </c>
      <c r="O488" s="50" t="s">
        <v>2</v>
      </c>
      <c r="P488" s="50" t="s">
        <v>1</v>
      </c>
      <c r="Q488" s="3">
        <f t="shared" si="7"/>
        <v>17034509.8957</v>
      </c>
      <c r="R488" s="3">
        <v>0</v>
      </c>
      <c r="S488" s="3">
        <v>12964873.3813</v>
      </c>
      <c r="T488" s="3">
        <v>0</v>
      </c>
      <c r="U488" s="3" t="s">
        <v>0</v>
      </c>
      <c r="V488" s="3">
        <v>0</v>
      </c>
      <c r="W488" s="3">
        <v>3508307.34</v>
      </c>
      <c r="X488" s="3" t="s">
        <v>0</v>
      </c>
      <c r="Y488" s="3">
        <v>561329.17440000002</v>
      </c>
      <c r="Z488" s="3">
        <v>0</v>
      </c>
      <c r="AA488" s="50" t="s">
        <v>0</v>
      </c>
      <c r="AB488" s="50">
        <v>0</v>
      </c>
      <c r="AC488" s="50">
        <v>0</v>
      </c>
      <c r="AD488" s="50" t="s">
        <v>0</v>
      </c>
      <c r="AE488" s="1">
        <v>0</v>
      </c>
    </row>
    <row r="489" spans="1:31" hidden="1" x14ac:dyDescent="0.25">
      <c r="A489" s="50" t="s">
        <v>449</v>
      </c>
      <c r="B489" s="51">
        <v>43943</v>
      </c>
      <c r="C489" s="50" t="s">
        <v>8</v>
      </c>
      <c r="D489" s="50" t="s">
        <v>88</v>
      </c>
      <c r="E489" s="50" t="s">
        <v>563</v>
      </c>
      <c r="F489" s="50" t="s">
        <v>157</v>
      </c>
      <c r="G489" s="50" t="s">
        <v>4</v>
      </c>
      <c r="H489" s="50" t="s">
        <v>445</v>
      </c>
      <c r="I489" s="50" t="s">
        <v>1</v>
      </c>
      <c r="J489" s="50" t="s">
        <v>1</v>
      </c>
      <c r="K489" s="50" t="s">
        <v>1</v>
      </c>
      <c r="L489" s="50" t="s">
        <v>1</v>
      </c>
      <c r="M489" s="50">
        <v>0</v>
      </c>
      <c r="N489" s="50" t="s">
        <v>1</v>
      </c>
      <c r="O489" s="50" t="s">
        <v>2</v>
      </c>
      <c r="P489" s="50" t="s">
        <v>1</v>
      </c>
      <c r="Q489" s="3">
        <f t="shared" si="7"/>
        <v>3468414.55</v>
      </c>
      <c r="R489" s="3">
        <v>0</v>
      </c>
      <c r="S489" s="3">
        <v>3468414.55</v>
      </c>
      <c r="T489" s="3">
        <v>0</v>
      </c>
      <c r="U489" s="3" t="s">
        <v>0</v>
      </c>
      <c r="V489" s="3">
        <v>0</v>
      </c>
      <c r="W489" s="3"/>
      <c r="X489" s="3" t="s">
        <v>0</v>
      </c>
      <c r="Y489" s="3"/>
      <c r="Z489" s="3">
        <v>0</v>
      </c>
      <c r="AA489" s="50" t="s">
        <v>0</v>
      </c>
      <c r="AB489" s="50">
        <v>0</v>
      </c>
      <c r="AC489" s="50">
        <v>0</v>
      </c>
      <c r="AD489" s="50" t="s">
        <v>0</v>
      </c>
      <c r="AE489" s="1">
        <v>0</v>
      </c>
    </row>
    <row r="490" spans="1:31" hidden="1" x14ac:dyDescent="0.25">
      <c r="A490" s="50" t="s">
        <v>446</v>
      </c>
      <c r="B490" s="51">
        <v>43943</v>
      </c>
      <c r="C490" s="50" t="s">
        <v>71</v>
      </c>
      <c r="D490" s="50" t="s">
        <v>88</v>
      </c>
      <c r="E490" s="50" t="s">
        <v>566</v>
      </c>
      <c r="F490" s="50" t="s">
        <v>448</v>
      </c>
      <c r="G490" s="50" t="s">
        <v>4</v>
      </c>
      <c r="H490" s="50" t="s">
        <v>447</v>
      </c>
      <c r="I490" s="50" t="s">
        <v>1</v>
      </c>
      <c r="J490" s="50" t="s">
        <v>1</v>
      </c>
      <c r="K490" s="50" t="s">
        <v>1</v>
      </c>
      <c r="L490" s="50" t="s">
        <v>1</v>
      </c>
      <c r="M490" s="50">
        <v>0</v>
      </c>
      <c r="N490" s="50" t="s">
        <v>1</v>
      </c>
      <c r="O490" s="50" t="s">
        <v>2</v>
      </c>
      <c r="P490" s="50" t="s">
        <v>1</v>
      </c>
      <c r="Q490" s="3">
        <f t="shared" si="7"/>
        <v>43835379.561100014</v>
      </c>
      <c r="R490" s="3">
        <v>0</v>
      </c>
      <c r="S490" s="3">
        <v>40974897.582700014</v>
      </c>
      <c r="T490" s="3">
        <v>0</v>
      </c>
      <c r="U490" s="3" t="s">
        <v>0</v>
      </c>
      <c r="V490" s="3">
        <v>0</v>
      </c>
      <c r="W490" s="3">
        <v>2465932.7399999998</v>
      </c>
      <c r="X490" s="3" t="s">
        <v>0</v>
      </c>
      <c r="Y490" s="3">
        <v>394549.23840000003</v>
      </c>
      <c r="Z490" s="3">
        <v>0</v>
      </c>
      <c r="AA490" s="50" t="s">
        <v>0</v>
      </c>
      <c r="AB490" s="50">
        <v>0</v>
      </c>
      <c r="AC490" s="50">
        <v>0</v>
      </c>
      <c r="AD490" s="50" t="s">
        <v>0</v>
      </c>
      <c r="AE490" s="1">
        <v>0</v>
      </c>
    </row>
    <row r="491" spans="1:31" hidden="1" x14ac:dyDescent="0.25">
      <c r="A491" s="50" t="s">
        <v>444</v>
      </c>
      <c r="B491" s="51">
        <v>43943</v>
      </c>
      <c r="C491" s="50" t="s">
        <v>53</v>
      </c>
      <c r="D491" s="50" t="s">
        <v>88</v>
      </c>
      <c r="E491" s="50" t="s">
        <v>558</v>
      </c>
      <c r="F491" s="50" t="s">
        <v>77</v>
      </c>
      <c r="G491" s="50" t="s">
        <v>4</v>
      </c>
      <c r="H491" s="50" t="s">
        <v>443</v>
      </c>
      <c r="I491" s="50" t="s">
        <v>1</v>
      </c>
      <c r="J491" s="50" t="s">
        <v>1</v>
      </c>
      <c r="K491" s="50" t="s">
        <v>1</v>
      </c>
      <c r="L491" s="50" t="s">
        <v>1</v>
      </c>
      <c r="M491" s="50">
        <v>0</v>
      </c>
      <c r="N491" s="50" t="s">
        <v>1</v>
      </c>
      <c r="O491" s="50" t="s">
        <v>2</v>
      </c>
      <c r="P491" s="50" t="s">
        <v>1</v>
      </c>
      <c r="Q491" s="3">
        <f t="shared" si="7"/>
        <v>12681393.3116</v>
      </c>
      <c r="R491" s="3">
        <v>0</v>
      </c>
      <c r="S491" s="3">
        <v>11395633.35</v>
      </c>
      <c r="T491" s="3">
        <v>0</v>
      </c>
      <c r="U491" s="3" t="s">
        <v>0</v>
      </c>
      <c r="V491" s="3">
        <v>0</v>
      </c>
      <c r="W491" s="3">
        <v>1108413.76</v>
      </c>
      <c r="X491" s="3" t="s">
        <v>13</v>
      </c>
      <c r="Y491" s="3">
        <v>177346.20159999997</v>
      </c>
      <c r="Z491" s="3">
        <v>0</v>
      </c>
      <c r="AA491" s="50" t="s">
        <v>0</v>
      </c>
      <c r="AB491" s="50">
        <v>0</v>
      </c>
      <c r="AC491" s="50">
        <v>0</v>
      </c>
      <c r="AD491" s="50" t="s">
        <v>0</v>
      </c>
      <c r="AE491" s="1">
        <v>0</v>
      </c>
    </row>
    <row r="492" spans="1:31" hidden="1" x14ac:dyDescent="0.25">
      <c r="A492" s="50" t="s">
        <v>442</v>
      </c>
      <c r="B492" s="51">
        <v>43943</v>
      </c>
      <c r="C492" s="50" t="s">
        <v>53</v>
      </c>
      <c r="D492" s="50" t="s">
        <v>78</v>
      </c>
      <c r="E492" s="50" t="s">
        <v>551</v>
      </c>
      <c r="F492" s="50" t="s">
        <v>146</v>
      </c>
      <c r="G492" s="50" t="s">
        <v>4</v>
      </c>
      <c r="H492" s="50" t="s">
        <v>435</v>
      </c>
      <c r="I492" s="50" t="s">
        <v>1</v>
      </c>
      <c r="J492" s="50" t="s">
        <v>1</v>
      </c>
      <c r="K492" s="50" t="s">
        <v>1</v>
      </c>
      <c r="L492" s="50" t="s">
        <v>1</v>
      </c>
      <c r="M492" s="50">
        <v>0</v>
      </c>
      <c r="N492" s="50" t="s">
        <v>1</v>
      </c>
      <c r="O492" s="50" t="s">
        <v>2</v>
      </c>
      <c r="P492" s="50" t="s">
        <v>1</v>
      </c>
      <c r="Q492" s="3">
        <f t="shared" si="7"/>
        <v>74933441.603799999</v>
      </c>
      <c r="R492" s="3">
        <v>0</v>
      </c>
      <c r="S492" s="3">
        <v>53664490.042599991</v>
      </c>
      <c r="T492" s="3">
        <v>0</v>
      </c>
      <c r="U492" s="3" t="s">
        <v>0</v>
      </c>
      <c r="V492" s="3">
        <v>0</v>
      </c>
      <c r="W492" s="3">
        <v>18335303.070000004</v>
      </c>
      <c r="X492" s="3" t="s">
        <v>0</v>
      </c>
      <c r="Y492" s="3">
        <v>2933648.4911999996</v>
      </c>
      <c r="Z492" s="3">
        <v>0</v>
      </c>
      <c r="AA492" s="50" t="s">
        <v>0</v>
      </c>
      <c r="AB492" s="50">
        <v>0</v>
      </c>
      <c r="AC492" s="50">
        <v>0</v>
      </c>
      <c r="AD492" s="50" t="s">
        <v>0</v>
      </c>
      <c r="AE492" s="1">
        <v>0</v>
      </c>
    </row>
    <row r="493" spans="1:31" hidden="1" x14ac:dyDescent="0.25">
      <c r="A493" s="50" t="s">
        <v>439</v>
      </c>
      <c r="B493" s="51">
        <v>43943</v>
      </c>
      <c r="C493" s="50" t="s">
        <v>8</v>
      </c>
      <c r="D493" s="50" t="s">
        <v>78</v>
      </c>
      <c r="E493" s="50" t="s">
        <v>555</v>
      </c>
      <c r="F493" s="50" t="s">
        <v>441</v>
      </c>
      <c r="G493" s="50" t="s">
        <v>4</v>
      </c>
      <c r="H493" s="50" t="s">
        <v>440</v>
      </c>
      <c r="I493" s="50" t="s">
        <v>1</v>
      </c>
      <c r="J493" s="50" t="s">
        <v>1</v>
      </c>
      <c r="K493" s="50" t="s">
        <v>1</v>
      </c>
      <c r="L493" s="50" t="s">
        <v>1</v>
      </c>
      <c r="M493" s="50">
        <v>0</v>
      </c>
      <c r="N493" s="50" t="s">
        <v>1</v>
      </c>
      <c r="O493" s="50" t="s">
        <v>2</v>
      </c>
      <c r="P493" s="50" t="s">
        <v>1</v>
      </c>
      <c r="Q493" s="3">
        <f t="shared" si="7"/>
        <v>49833941.106600016</v>
      </c>
      <c r="R493" s="3">
        <v>0</v>
      </c>
      <c r="S493" s="3">
        <v>35728593.789400011</v>
      </c>
      <c r="T493" s="3">
        <v>0</v>
      </c>
      <c r="U493" s="3" t="s">
        <v>0</v>
      </c>
      <c r="V493" s="3">
        <v>0</v>
      </c>
      <c r="W493" s="3">
        <v>12159782.170000002</v>
      </c>
      <c r="X493" s="3" t="s">
        <v>0</v>
      </c>
      <c r="Y493" s="3">
        <v>1945565.1472</v>
      </c>
      <c r="Z493" s="3">
        <v>0</v>
      </c>
      <c r="AA493" s="50" t="s">
        <v>0</v>
      </c>
      <c r="AB493" s="50">
        <v>0</v>
      </c>
      <c r="AC493" s="50">
        <v>0</v>
      </c>
      <c r="AD493" s="50" t="s">
        <v>0</v>
      </c>
      <c r="AE493" s="1">
        <v>0</v>
      </c>
    </row>
    <row r="494" spans="1:31" hidden="1" x14ac:dyDescent="0.25">
      <c r="A494" s="50" t="s">
        <v>436</v>
      </c>
      <c r="B494" s="51">
        <v>43943</v>
      </c>
      <c r="C494" s="50" t="s">
        <v>71</v>
      </c>
      <c r="D494" s="50" t="s">
        <v>78</v>
      </c>
      <c r="E494" s="50" t="s">
        <v>551</v>
      </c>
      <c r="F494" s="50" t="s">
        <v>438</v>
      </c>
      <c r="G494" s="50" t="s">
        <v>4</v>
      </c>
      <c r="H494" s="50" t="s">
        <v>437</v>
      </c>
      <c r="I494" s="50" t="s">
        <v>1</v>
      </c>
      <c r="J494" s="50" t="s">
        <v>1</v>
      </c>
      <c r="K494" s="50" t="s">
        <v>1</v>
      </c>
      <c r="L494" s="50" t="s">
        <v>1</v>
      </c>
      <c r="M494" s="50">
        <v>0</v>
      </c>
      <c r="N494" s="50" t="s">
        <v>1</v>
      </c>
      <c r="O494" s="50" t="s">
        <v>2</v>
      </c>
      <c r="P494" s="50" t="s">
        <v>1</v>
      </c>
      <c r="Q494" s="3">
        <f t="shared" si="7"/>
        <v>22328831.162100006</v>
      </c>
      <c r="R494" s="3">
        <v>0</v>
      </c>
      <c r="S494" s="3">
        <v>20297786.767700005</v>
      </c>
      <c r="T494" s="3">
        <v>0</v>
      </c>
      <c r="U494" s="3" t="s">
        <v>0</v>
      </c>
      <c r="V494" s="3">
        <v>0</v>
      </c>
      <c r="W494" s="3">
        <v>1750900.3399999999</v>
      </c>
      <c r="X494" s="3" t="s">
        <v>0</v>
      </c>
      <c r="Y494" s="3">
        <v>280144.05440000002</v>
      </c>
      <c r="Z494" s="3">
        <v>0</v>
      </c>
      <c r="AA494" s="50" t="s">
        <v>0</v>
      </c>
      <c r="AB494" s="50">
        <v>0</v>
      </c>
      <c r="AC494" s="50">
        <v>0</v>
      </c>
      <c r="AD494" s="50" t="s">
        <v>0</v>
      </c>
      <c r="AE494" s="1">
        <v>0</v>
      </c>
    </row>
    <row r="495" spans="1:31" hidden="1" x14ac:dyDescent="0.25">
      <c r="A495" s="50" t="s">
        <v>434</v>
      </c>
      <c r="B495" s="51">
        <v>43943</v>
      </c>
      <c r="C495" s="50" t="s">
        <v>8</v>
      </c>
      <c r="D495" s="50" t="s">
        <v>67</v>
      </c>
      <c r="E495" s="50" t="s">
        <v>542</v>
      </c>
      <c r="F495" s="50" t="s">
        <v>433</v>
      </c>
      <c r="G495" s="50" t="s">
        <v>4</v>
      </c>
      <c r="H495" s="50" t="s">
        <v>432</v>
      </c>
      <c r="I495" s="50" t="s">
        <v>1</v>
      </c>
      <c r="J495" s="50" t="s">
        <v>1</v>
      </c>
      <c r="K495" s="50" t="s">
        <v>1</v>
      </c>
      <c r="L495" s="50" t="s">
        <v>1</v>
      </c>
      <c r="M495" s="50">
        <v>0</v>
      </c>
      <c r="N495" s="50" t="s">
        <v>1</v>
      </c>
      <c r="O495" s="50" t="s">
        <v>2</v>
      </c>
      <c r="P495" s="50" t="s">
        <v>1</v>
      </c>
      <c r="Q495" s="3">
        <f t="shared" si="7"/>
        <v>75693168.355800003</v>
      </c>
      <c r="R495" s="3">
        <v>0</v>
      </c>
      <c r="S495" s="3">
        <v>53980301.046200007</v>
      </c>
      <c r="T495" s="3">
        <v>0</v>
      </c>
      <c r="U495" s="3" t="s">
        <v>0</v>
      </c>
      <c r="V495" s="3">
        <v>0</v>
      </c>
      <c r="W495" s="3">
        <v>18717989.059999999</v>
      </c>
      <c r="X495" s="3" t="s">
        <v>13</v>
      </c>
      <c r="Y495" s="3">
        <v>2994878.2496000002</v>
      </c>
      <c r="Z495" s="3">
        <v>0</v>
      </c>
      <c r="AA495" s="50" t="s">
        <v>0</v>
      </c>
      <c r="AB495" s="50">
        <v>0</v>
      </c>
      <c r="AC495" s="50">
        <v>0</v>
      </c>
      <c r="AD495" s="50" t="s">
        <v>0</v>
      </c>
      <c r="AE495" s="1">
        <v>0</v>
      </c>
    </row>
    <row r="496" spans="1:31" hidden="1" x14ac:dyDescent="0.25">
      <c r="A496" s="50" t="s">
        <v>431</v>
      </c>
      <c r="B496" s="51">
        <v>43943</v>
      </c>
      <c r="C496" s="50" t="s">
        <v>53</v>
      </c>
      <c r="D496" s="50" t="s">
        <v>52</v>
      </c>
      <c r="E496" s="50" t="s">
        <v>651</v>
      </c>
      <c r="F496" s="50" t="s">
        <v>424</v>
      </c>
      <c r="G496" s="50" t="s">
        <v>4</v>
      </c>
      <c r="H496" s="50" t="s">
        <v>423</v>
      </c>
      <c r="I496" s="50" t="s">
        <v>1</v>
      </c>
      <c r="J496" s="50" t="s">
        <v>1</v>
      </c>
      <c r="K496" s="50" t="s">
        <v>1</v>
      </c>
      <c r="L496" s="50" t="s">
        <v>1</v>
      </c>
      <c r="M496" s="50">
        <v>0</v>
      </c>
      <c r="N496" s="50" t="s">
        <v>1</v>
      </c>
      <c r="O496" s="50" t="s">
        <v>2</v>
      </c>
      <c r="P496" s="50" t="s">
        <v>1</v>
      </c>
      <c r="Q496" s="3">
        <f t="shared" si="7"/>
        <v>68130373.037100002</v>
      </c>
      <c r="R496" s="3">
        <v>0</v>
      </c>
      <c r="S496" s="3">
        <v>42397794.7663</v>
      </c>
      <c r="T496" s="3">
        <v>0</v>
      </c>
      <c r="U496" s="3" t="s">
        <v>0</v>
      </c>
      <c r="V496" s="3">
        <v>0</v>
      </c>
      <c r="W496" s="3">
        <v>22183257.130000003</v>
      </c>
      <c r="X496" s="3" t="s">
        <v>13</v>
      </c>
      <c r="Y496" s="3">
        <v>3549321.1408000002</v>
      </c>
      <c r="Z496" s="3">
        <v>0</v>
      </c>
      <c r="AA496" s="50" t="s">
        <v>0</v>
      </c>
      <c r="AB496" s="50">
        <v>0</v>
      </c>
      <c r="AC496" s="50">
        <v>0</v>
      </c>
      <c r="AD496" s="50" t="s">
        <v>0</v>
      </c>
      <c r="AE496" s="1">
        <v>0</v>
      </c>
    </row>
    <row r="497" spans="1:31" hidden="1" x14ac:dyDescent="0.25">
      <c r="A497" s="50" t="s">
        <v>428</v>
      </c>
      <c r="B497" s="51">
        <v>43943</v>
      </c>
      <c r="C497" s="50" t="s">
        <v>8</v>
      </c>
      <c r="D497" s="50" t="s">
        <v>52</v>
      </c>
      <c r="E497" s="50" t="s">
        <v>530</v>
      </c>
      <c r="F497" s="50" t="s">
        <v>427</v>
      </c>
      <c r="G497" s="50" t="s">
        <v>4</v>
      </c>
      <c r="H497" s="50" t="s">
        <v>426</v>
      </c>
      <c r="I497" s="50" t="s">
        <v>1</v>
      </c>
      <c r="J497" s="50" t="s">
        <v>1</v>
      </c>
      <c r="K497" s="50" t="s">
        <v>1</v>
      </c>
      <c r="L497" s="50" t="s">
        <v>1</v>
      </c>
      <c r="M497" s="50">
        <v>0</v>
      </c>
      <c r="N497" s="50" t="s">
        <v>1</v>
      </c>
      <c r="O497" s="50" t="s">
        <v>2</v>
      </c>
      <c r="P497" s="50" t="s">
        <v>1</v>
      </c>
      <c r="Q497" s="3">
        <f t="shared" si="7"/>
        <v>55001972.694399998</v>
      </c>
      <c r="R497" s="3">
        <v>0</v>
      </c>
      <c r="S497" s="3">
        <v>38703255.130000003</v>
      </c>
      <c r="T497" s="3">
        <v>0</v>
      </c>
      <c r="U497" s="3" t="s">
        <v>0</v>
      </c>
      <c r="V497" s="3">
        <v>0</v>
      </c>
      <c r="W497" s="3">
        <v>14050618.59</v>
      </c>
      <c r="X497" s="3" t="s">
        <v>0</v>
      </c>
      <c r="Y497" s="3">
        <v>2248098.9744000002</v>
      </c>
      <c r="Z497" s="3">
        <v>0</v>
      </c>
      <c r="AA497" s="50" t="s">
        <v>0</v>
      </c>
      <c r="AB497" s="50">
        <v>0</v>
      </c>
      <c r="AC497" s="50">
        <v>0</v>
      </c>
      <c r="AD497" s="50" t="s">
        <v>0</v>
      </c>
      <c r="AE497" s="1">
        <v>0</v>
      </c>
    </row>
    <row r="498" spans="1:31" hidden="1" x14ac:dyDescent="0.25">
      <c r="A498" s="50" t="s">
        <v>425</v>
      </c>
      <c r="B498" s="51">
        <v>43943</v>
      </c>
      <c r="C498" s="50" t="s">
        <v>8</v>
      </c>
      <c r="D498" s="50" t="s">
        <v>48</v>
      </c>
      <c r="E498" s="50" t="s">
        <v>520</v>
      </c>
      <c r="F498" s="50" t="s">
        <v>419</v>
      </c>
      <c r="G498" s="50" t="s">
        <v>4</v>
      </c>
      <c r="H498" s="50" t="s">
        <v>421</v>
      </c>
      <c r="I498" s="50" t="s">
        <v>1</v>
      </c>
      <c r="J498" s="50" t="s">
        <v>1</v>
      </c>
      <c r="K498" s="50" t="s">
        <v>1</v>
      </c>
      <c r="L498" s="50" t="s">
        <v>1</v>
      </c>
      <c r="M498" s="50">
        <v>0</v>
      </c>
      <c r="N498" s="50" t="s">
        <v>1</v>
      </c>
      <c r="O498" s="50" t="s">
        <v>2</v>
      </c>
      <c r="P498" s="50" t="s">
        <v>1</v>
      </c>
      <c r="Q498" s="3">
        <f t="shared" si="7"/>
        <v>86351343.150800005</v>
      </c>
      <c r="R498" s="3">
        <v>0</v>
      </c>
      <c r="S498" s="3">
        <v>53659122.740000002</v>
      </c>
      <c r="T498" s="3">
        <v>0</v>
      </c>
      <c r="U498" s="3" t="s">
        <v>0</v>
      </c>
      <c r="V498" s="3">
        <v>0</v>
      </c>
      <c r="W498" s="3">
        <v>28182948.629999999</v>
      </c>
      <c r="X498" s="3" t="s">
        <v>13</v>
      </c>
      <c r="Y498" s="3">
        <v>4509271.7807999998</v>
      </c>
      <c r="Z498" s="3">
        <v>0</v>
      </c>
      <c r="AA498" s="50" t="s">
        <v>0</v>
      </c>
      <c r="AB498" s="50">
        <v>0</v>
      </c>
      <c r="AC498" s="50">
        <v>0</v>
      </c>
      <c r="AD498" s="50" t="s">
        <v>0</v>
      </c>
      <c r="AE498" s="1">
        <v>0</v>
      </c>
    </row>
    <row r="499" spans="1:31" hidden="1" x14ac:dyDescent="0.25">
      <c r="A499" s="50" t="s">
        <v>422</v>
      </c>
      <c r="B499" s="51">
        <v>43943</v>
      </c>
      <c r="C499" s="50" t="s">
        <v>8</v>
      </c>
      <c r="D499" s="50" t="s">
        <v>48</v>
      </c>
      <c r="E499" s="50" t="s">
        <v>520</v>
      </c>
      <c r="F499" s="50" t="s">
        <v>419</v>
      </c>
      <c r="G499" s="50" t="s">
        <v>24</v>
      </c>
      <c r="H499" s="50" t="s">
        <v>1</v>
      </c>
      <c r="I499" s="50" t="s">
        <v>418</v>
      </c>
      <c r="J499" s="50" t="s">
        <v>1</v>
      </c>
      <c r="K499" s="50" t="s">
        <v>417</v>
      </c>
      <c r="L499" s="50" t="s">
        <v>380</v>
      </c>
      <c r="M499" s="50">
        <v>3995177.8</v>
      </c>
      <c r="N499" s="50" t="s">
        <v>20</v>
      </c>
      <c r="O499" s="50" t="s">
        <v>416</v>
      </c>
      <c r="P499" s="50" t="s">
        <v>415</v>
      </c>
      <c r="Q499" s="3">
        <f t="shared" si="7"/>
        <v>-1.4268000000000001</v>
      </c>
      <c r="R499" s="3">
        <v>0</v>
      </c>
      <c r="S499" s="3">
        <v>0</v>
      </c>
      <c r="T499" s="3">
        <v>0</v>
      </c>
      <c r="U499" s="3" t="s">
        <v>0</v>
      </c>
      <c r="V499" s="3">
        <v>0</v>
      </c>
      <c r="W499" s="3">
        <v>-1.23</v>
      </c>
      <c r="X499" s="3" t="s">
        <v>13</v>
      </c>
      <c r="Y499" s="3">
        <v>-0.1968</v>
      </c>
      <c r="Z499" s="3">
        <v>0</v>
      </c>
      <c r="AA499" s="50" t="s">
        <v>0</v>
      </c>
      <c r="AB499" s="50">
        <v>0</v>
      </c>
      <c r="AC499" s="50">
        <v>0</v>
      </c>
      <c r="AD499" s="50" t="s">
        <v>0</v>
      </c>
      <c r="AE499" s="1">
        <v>0</v>
      </c>
    </row>
    <row r="500" spans="1:31" hidden="1" x14ac:dyDescent="0.25">
      <c r="A500" s="50" t="s">
        <v>420</v>
      </c>
      <c r="B500" s="51">
        <v>43943</v>
      </c>
      <c r="C500" s="50" t="s">
        <v>8</v>
      </c>
      <c r="D500" s="50" t="s">
        <v>44</v>
      </c>
      <c r="E500" s="50" t="s">
        <v>516</v>
      </c>
      <c r="F500" s="50" t="s">
        <v>413</v>
      </c>
      <c r="G500" s="50" t="s">
        <v>4</v>
      </c>
      <c r="H500" s="50" t="s">
        <v>412</v>
      </c>
      <c r="I500" s="50" t="s">
        <v>1</v>
      </c>
      <c r="J500" s="50" t="s">
        <v>1</v>
      </c>
      <c r="K500" s="50" t="s">
        <v>1</v>
      </c>
      <c r="L500" s="50" t="s">
        <v>1</v>
      </c>
      <c r="M500" s="50">
        <v>0</v>
      </c>
      <c r="N500" s="50" t="s">
        <v>1</v>
      </c>
      <c r="O500" s="50" t="s">
        <v>2</v>
      </c>
      <c r="P500" s="50" t="s">
        <v>1</v>
      </c>
      <c r="Q500" s="3">
        <f t="shared" si="7"/>
        <v>43765913.862199999</v>
      </c>
      <c r="R500" s="3">
        <v>0</v>
      </c>
      <c r="S500" s="3">
        <v>35693907.632599995</v>
      </c>
      <c r="T500" s="3">
        <v>0</v>
      </c>
      <c r="U500" s="3" t="s">
        <v>0</v>
      </c>
      <c r="V500" s="3">
        <v>0</v>
      </c>
      <c r="W500" s="3">
        <v>6958626.0599999996</v>
      </c>
      <c r="X500" s="3" t="s">
        <v>13</v>
      </c>
      <c r="Y500" s="3">
        <v>1113380.1695999999</v>
      </c>
      <c r="Z500" s="3">
        <v>0</v>
      </c>
      <c r="AA500" s="50" t="s">
        <v>0</v>
      </c>
      <c r="AB500" s="50">
        <v>0</v>
      </c>
      <c r="AC500" s="50">
        <v>0</v>
      </c>
      <c r="AD500" s="50" t="s">
        <v>0</v>
      </c>
      <c r="AE500" s="1">
        <v>0</v>
      </c>
    </row>
    <row r="501" spans="1:31" hidden="1" x14ac:dyDescent="0.25">
      <c r="A501" s="50" t="s">
        <v>414</v>
      </c>
      <c r="B501" s="51">
        <v>43943</v>
      </c>
      <c r="C501" s="50" t="s">
        <v>8</v>
      </c>
      <c r="D501" s="50" t="s">
        <v>40</v>
      </c>
      <c r="E501" s="50" t="s">
        <v>500</v>
      </c>
      <c r="F501" s="50" t="s">
        <v>410</v>
      </c>
      <c r="G501" s="50" t="s">
        <v>4</v>
      </c>
      <c r="H501" s="50" t="s">
        <v>409</v>
      </c>
      <c r="I501" s="50" t="s">
        <v>1</v>
      </c>
      <c r="J501" s="50" t="s">
        <v>1</v>
      </c>
      <c r="K501" s="50" t="s">
        <v>1</v>
      </c>
      <c r="L501" s="50" t="s">
        <v>1</v>
      </c>
      <c r="M501" s="50">
        <v>0</v>
      </c>
      <c r="N501" s="50" t="s">
        <v>1</v>
      </c>
      <c r="O501" s="50" t="s">
        <v>2</v>
      </c>
      <c r="P501" s="50" t="s">
        <v>1</v>
      </c>
      <c r="Q501" s="3">
        <f t="shared" si="7"/>
        <v>29722424.230799999</v>
      </c>
      <c r="R501" s="3">
        <v>0</v>
      </c>
      <c r="S501" s="3">
        <v>21586476.399999999</v>
      </c>
      <c r="T501" s="3">
        <v>0</v>
      </c>
      <c r="U501" s="3" t="s">
        <v>0</v>
      </c>
      <c r="V501" s="3">
        <v>0</v>
      </c>
      <c r="W501" s="3">
        <v>7013748.1299999999</v>
      </c>
      <c r="X501" s="3" t="s">
        <v>13</v>
      </c>
      <c r="Y501" s="3">
        <v>1122199.7008</v>
      </c>
      <c r="Z501" s="3">
        <v>0</v>
      </c>
      <c r="AA501" s="50" t="s">
        <v>0</v>
      </c>
      <c r="AB501" s="50">
        <v>0</v>
      </c>
      <c r="AC501" s="50">
        <v>0</v>
      </c>
      <c r="AD501" s="50" t="s">
        <v>0</v>
      </c>
      <c r="AE501" s="1">
        <v>0</v>
      </c>
    </row>
    <row r="502" spans="1:31" hidden="1" x14ac:dyDescent="0.25">
      <c r="A502" s="50" t="s">
        <v>411</v>
      </c>
      <c r="B502" s="51">
        <v>43943</v>
      </c>
      <c r="C502" s="50" t="s">
        <v>8</v>
      </c>
      <c r="D502" s="50" t="s">
        <v>36</v>
      </c>
      <c r="E502" s="50" t="s">
        <v>497</v>
      </c>
      <c r="F502" s="50" t="s">
        <v>401</v>
      </c>
      <c r="G502" s="50" t="s">
        <v>4</v>
      </c>
      <c r="H502" s="50" t="s">
        <v>407</v>
      </c>
      <c r="I502" s="50" t="s">
        <v>1</v>
      </c>
      <c r="J502" s="50" t="s">
        <v>1</v>
      </c>
      <c r="K502" s="50" t="s">
        <v>1</v>
      </c>
      <c r="L502" s="50" t="s">
        <v>1</v>
      </c>
      <c r="M502" s="50">
        <v>0</v>
      </c>
      <c r="N502" s="50" t="s">
        <v>1</v>
      </c>
      <c r="O502" s="50" t="s">
        <v>2</v>
      </c>
      <c r="P502" s="50" t="s">
        <v>1</v>
      </c>
      <c r="Q502" s="3">
        <f t="shared" si="7"/>
        <v>11731217.6907</v>
      </c>
      <c r="R502" s="3">
        <v>0</v>
      </c>
      <c r="S502" s="3">
        <v>9655101.2758999988</v>
      </c>
      <c r="T502" s="3">
        <v>0</v>
      </c>
      <c r="U502" s="3" t="s">
        <v>0</v>
      </c>
      <c r="V502" s="3">
        <v>0</v>
      </c>
      <c r="W502" s="3">
        <v>1789755.5300000003</v>
      </c>
      <c r="X502" s="3" t="s">
        <v>13</v>
      </c>
      <c r="Y502" s="3">
        <v>286360.8848</v>
      </c>
      <c r="Z502" s="3">
        <v>0</v>
      </c>
      <c r="AA502" s="50" t="s">
        <v>0</v>
      </c>
      <c r="AB502" s="50">
        <v>0</v>
      </c>
      <c r="AC502" s="50">
        <v>0</v>
      </c>
      <c r="AD502" s="50" t="s">
        <v>0</v>
      </c>
      <c r="AE502" s="1">
        <v>0</v>
      </c>
    </row>
    <row r="503" spans="1:31" hidden="1" x14ac:dyDescent="0.25">
      <c r="A503" s="50" t="s">
        <v>408</v>
      </c>
      <c r="B503" s="51">
        <v>43943</v>
      </c>
      <c r="C503" s="50" t="s">
        <v>8</v>
      </c>
      <c r="D503" s="50" t="s">
        <v>36</v>
      </c>
      <c r="E503" s="50" t="s">
        <v>497</v>
      </c>
      <c r="F503" s="50" t="s">
        <v>401</v>
      </c>
      <c r="G503" s="50" t="s">
        <v>4</v>
      </c>
      <c r="H503" s="50" t="s">
        <v>405</v>
      </c>
      <c r="I503" s="50" t="s">
        <v>1</v>
      </c>
      <c r="J503" s="50" t="s">
        <v>1</v>
      </c>
      <c r="K503" s="50" t="s">
        <v>1</v>
      </c>
      <c r="L503" s="50" t="s">
        <v>1</v>
      </c>
      <c r="M503" s="50">
        <v>0</v>
      </c>
      <c r="N503" s="50" t="s">
        <v>1</v>
      </c>
      <c r="O503" s="50" t="s">
        <v>404</v>
      </c>
      <c r="P503" s="50" t="s">
        <v>403</v>
      </c>
      <c r="Q503" s="3">
        <f t="shared" si="7"/>
        <v>3127012.1743999999</v>
      </c>
      <c r="R503" s="3">
        <v>0</v>
      </c>
      <c r="S503" s="3">
        <v>479520</v>
      </c>
      <c r="T503" s="3">
        <v>2282320.84</v>
      </c>
      <c r="U503" s="3" t="s">
        <v>13</v>
      </c>
      <c r="V503" s="3">
        <v>365171.33439999999</v>
      </c>
      <c r="W503" s="3">
        <v>0</v>
      </c>
      <c r="X503" s="3" t="s">
        <v>0</v>
      </c>
      <c r="Y503" s="3">
        <v>0</v>
      </c>
      <c r="Z503" s="3">
        <v>0</v>
      </c>
      <c r="AA503" s="50" t="s">
        <v>0</v>
      </c>
      <c r="AB503" s="50">
        <v>0</v>
      </c>
      <c r="AC503" s="50">
        <v>0</v>
      </c>
      <c r="AD503" s="50" t="s">
        <v>0</v>
      </c>
      <c r="AE503" s="1">
        <v>0</v>
      </c>
    </row>
    <row r="504" spans="1:31" hidden="1" x14ac:dyDescent="0.25">
      <c r="A504" s="50" t="s">
        <v>406</v>
      </c>
      <c r="B504" s="51">
        <v>43943</v>
      </c>
      <c r="C504" s="50" t="s">
        <v>8</v>
      </c>
      <c r="D504" s="50" t="s">
        <v>36</v>
      </c>
      <c r="E504" s="50" t="s">
        <v>497</v>
      </c>
      <c r="F504" s="50" t="s">
        <v>401</v>
      </c>
      <c r="G504" s="50" t="s">
        <v>4</v>
      </c>
      <c r="H504" s="50" t="s">
        <v>400</v>
      </c>
      <c r="I504" s="50" t="s">
        <v>1</v>
      </c>
      <c r="J504" s="50" t="s">
        <v>1</v>
      </c>
      <c r="K504" s="50" t="s">
        <v>1</v>
      </c>
      <c r="L504" s="50" t="s">
        <v>1</v>
      </c>
      <c r="M504" s="50">
        <v>0</v>
      </c>
      <c r="N504" s="50" t="s">
        <v>1</v>
      </c>
      <c r="O504" s="50" t="s">
        <v>2</v>
      </c>
      <c r="P504" s="50" t="s">
        <v>1</v>
      </c>
      <c r="Q504" s="3">
        <f t="shared" si="7"/>
        <v>20359867.774</v>
      </c>
      <c r="R504" s="3">
        <v>0</v>
      </c>
      <c r="S504" s="3">
        <v>13083538.117199998</v>
      </c>
      <c r="T504" s="3">
        <v>0</v>
      </c>
      <c r="U504" s="3" t="s">
        <v>0</v>
      </c>
      <c r="V504" s="3">
        <v>0</v>
      </c>
      <c r="W504" s="3">
        <v>6272697.9799999995</v>
      </c>
      <c r="X504" s="3" t="s">
        <v>13</v>
      </c>
      <c r="Y504" s="3">
        <v>1003631.6767999999</v>
      </c>
      <c r="Z504" s="3">
        <v>0</v>
      </c>
      <c r="AA504" s="50" t="s">
        <v>0</v>
      </c>
      <c r="AB504" s="50">
        <v>0</v>
      </c>
      <c r="AC504" s="50">
        <v>0</v>
      </c>
      <c r="AD504" s="50" t="s">
        <v>0</v>
      </c>
      <c r="AE504" s="1">
        <v>0</v>
      </c>
    </row>
    <row r="505" spans="1:31" hidden="1" x14ac:dyDescent="0.25">
      <c r="A505" s="50" t="s">
        <v>402</v>
      </c>
      <c r="B505" s="51">
        <v>43943</v>
      </c>
      <c r="C505" s="50" t="s">
        <v>8</v>
      </c>
      <c r="D505" s="50" t="s">
        <v>32</v>
      </c>
      <c r="E505" s="50" t="s">
        <v>493</v>
      </c>
      <c r="F505" s="50" t="s">
        <v>398</v>
      </c>
      <c r="G505" s="50" t="s">
        <v>4</v>
      </c>
      <c r="H505" s="50" t="s">
        <v>397</v>
      </c>
      <c r="I505" s="50" t="s">
        <v>1</v>
      </c>
      <c r="J505" s="50" t="s">
        <v>1</v>
      </c>
      <c r="K505" s="50" t="s">
        <v>1</v>
      </c>
      <c r="L505" s="50" t="s">
        <v>1</v>
      </c>
      <c r="M505" s="50">
        <v>0</v>
      </c>
      <c r="N505" s="50" t="s">
        <v>1</v>
      </c>
      <c r="O505" s="50" t="s">
        <v>2</v>
      </c>
      <c r="P505" s="50" t="s">
        <v>1</v>
      </c>
      <c r="Q505" s="3">
        <f t="shared" si="7"/>
        <v>31144496.319200002</v>
      </c>
      <c r="R505" s="3">
        <v>0</v>
      </c>
      <c r="S505" s="3">
        <v>22031800.984800003</v>
      </c>
      <c r="T505" s="3">
        <v>0</v>
      </c>
      <c r="U505" s="3" t="s">
        <v>0</v>
      </c>
      <c r="V505" s="3">
        <v>0</v>
      </c>
      <c r="W505" s="3">
        <v>7855771.8400000008</v>
      </c>
      <c r="X505" s="3" t="s">
        <v>0</v>
      </c>
      <c r="Y505" s="3">
        <v>1256923.4944</v>
      </c>
      <c r="Z505" s="3">
        <v>0</v>
      </c>
      <c r="AA505" s="50" t="s">
        <v>0</v>
      </c>
      <c r="AB505" s="50">
        <v>0</v>
      </c>
      <c r="AC505" s="50">
        <v>0</v>
      </c>
      <c r="AD505" s="50" t="s">
        <v>0</v>
      </c>
      <c r="AE505" s="1">
        <v>0</v>
      </c>
    </row>
    <row r="506" spans="1:31" hidden="1" x14ac:dyDescent="0.25">
      <c r="A506" s="50" t="s">
        <v>399</v>
      </c>
      <c r="B506" s="51">
        <v>43943</v>
      </c>
      <c r="C506" s="50" t="s">
        <v>8</v>
      </c>
      <c r="D506" s="50" t="s">
        <v>26</v>
      </c>
      <c r="E506" s="50" t="s">
        <v>489</v>
      </c>
      <c r="F506" s="50" t="s">
        <v>395</v>
      </c>
      <c r="G506" s="50" t="s">
        <v>4</v>
      </c>
      <c r="H506" s="50" t="s">
        <v>394</v>
      </c>
      <c r="I506" s="50" t="s">
        <v>1</v>
      </c>
      <c r="J506" s="50" t="s">
        <v>1</v>
      </c>
      <c r="K506" s="50" t="s">
        <v>1</v>
      </c>
      <c r="L506" s="50" t="s">
        <v>1</v>
      </c>
      <c r="M506" s="50">
        <v>0</v>
      </c>
      <c r="N506" s="50" t="s">
        <v>1</v>
      </c>
      <c r="O506" s="50" t="s">
        <v>2</v>
      </c>
      <c r="P506" s="50" t="s">
        <v>1</v>
      </c>
      <c r="Q506" s="3">
        <f t="shared" si="7"/>
        <v>34563541.064099997</v>
      </c>
      <c r="R506" s="3">
        <v>0</v>
      </c>
      <c r="S506" s="3">
        <v>32659580.446499996</v>
      </c>
      <c r="T506" s="3">
        <v>0</v>
      </c>
      <c r="U506" s="3" t="s">
        <v>0</v>
      </c>
      <c r="V506" s="3">
        <v>0</v>
      </c>
      <c r="W506" s="3">
        <v>1641345.3599999999</v>
      </c>
      <c r="X506" s="3" t="s">
        <v>0</v>
      </c>
      <c r="Y506" s="3">
        <v>262615.25760000001</v>
      </c>
      <c r="Z506" s="3">
        <v>0</v>
      </c>
      <c r="AA506" s="50" t="s">
        <v>0</v>
      </c>
      <c r="AB506" s="50">
        <v>0</v>
      </c>
      <c r="AC506" s="50">
        <v>0</v>
      </c>
      <c r="AD506" s="50" t="s">
        <v>0</v>
      </c>
      <c r="AE506" s="1">
        <v>0</v>
      </c>
    </row>
    <row r="507" spans="1:31" hidden="1" x14ac:dyDescent="0.25">
      <c r="A507" s="50" t="s">
        <v>396</v>
      </c>
      <c r="B507" s="51">
        <v>43943</v>
      </c>
      <c r="C507" s="50" t="s">
        <v>8</v>
      </c>
      <c r="D507" s="50" t="s">
        <v>16</v>
      </c>
      <c r="E507" s="50" t="s">
        <v>483</v>
      </c>
      <c r="F507" s="50" t="s">
        <v>392</v>
      </c>
      <c r="G507" s="50" t="s">
        <v>4</v>
      </c>
      <c r="H507" s="50" t="s">
        <v>391</v>
      </c>
      <c r="I507" s="50" t="s">
        <v>1</v>
      </c>
      <c r="J507" s="50" t="s">
        <v>1</v>
      </c>
      <c r="K507" s="50" t="s">
        <v>1</v>
      </c>
      <c r="L507" s="50" t="s">
        <v>1</v>
      </c>
      <c r="M507" s="50">
        <v>0</v>
      </c>
      <c r="N507" s="50" t="s">
        <v>1</v>
      </c>
      <c r="O507" s="50" t="s">
        <v>2</v>
      </c>
      <c r="P507" s="50"/>
      <c r="Q507" s="3">
        <f t="shared" si="7"/>
        <v>0</v>
      </c>
      <c r="R507" s="3">
        <v>0</v>
      </c>
      <c r="S507" s="3">
        <v>0</v>
      </c>
      <c r="T507" s="3">
        <v>0</v>
      </c>
      <c r="U507" s="3" t="s">
        <v>0</v>
      </c>
      <c r="V507" s="3">
        <v>0</v>
      </c>
      <c r="W507" s="3">
        <v>0</v>
      </c>
      <c r="X507" s="3" t="s">
        <v>13</v>
      </c>
      <c r="Y507" s="3">
        <v>0</v>
      </c>
      <c r="Z507" s="3">
        <v>0</v>
      </c>
      <c r="AA507" s="50" t="s">
        <v>0</v>
      </c>
      <c r="AB507" s="50">
        <v>0</v>
      </c>
      <c r="AC507" s="50">
        <v>0</v>
      </c>
      <c r="AD507" s="50" t="s">
        <v>0</v>
      </c>
      <c r="AE507" s="1">
        <v>0</v>
      </c>
    </row>
    <row r="508" spans="1:31" hidden="1" x14ac:dyDescent="0.25">
      <c r="A508" s="50" t="s">
        <v>393</v>
      </c>
      <c r="B508" s="51">
        <v>43943</v>
      </c>
      <c r="C508" s="50" t="s">
        <v>8</v>
      </c>
      <c r="D508" s="50" t="s">
        <v>1048</v>
      </c>
      <c r="E508" s="50" t="s">
        <v>538</v>
      </c>
      <c r="F508" s="50" t="s">
        <v>430</v>
      </c>
      <c r="G508" s="50" t="s">
        <v>4</v>
      </c>
      <c r="H508" s="50" t="s">
        <v>429</v>
      </c>
      <c r="I508" s="50" t="s">
        <v>1</v>
      </c>
      <c r="J508" s="50" t="s">
        <v>1</v>
      </c>
      <c r="K508" s="50" t="s">
        <v>1</v>
      </c>
      <c r="L508" s="50" t="s">
        <v>1</v>
      </c>
      <c r="M508" s="50">
        <v>0</v>
      </c>
      <c r="N508" s="50" t="s">
        <v>1</v>
      </c>
      <c r="O508" s="50" t="s">
        <v>2</v>
      </c>
      <c r="P508" s="50" t="s">
        <v>1</v>
      </c>
      <c r="Q508" s="3">
        <f t="shared" si="7"/>
        <v>14120644.826799996</v>
      </c>
      <c r="R508" s="3">
        <v>0</v>
      </c>
      <c r="S508" s="3">
        <v>12511352.710399996</v>
      </c>
      <c r="T508" s="3">
        <v>0</v>
      </c>
      <c r="U508" s="3" t="s">
        <v>0</v>
      </c>
      <c r="V508" s="3">
        <v>0</v>
      </c>
      <c r="W508" s="3">
        <v>1387320.79</v>
      </c>
      <c r="X508" s="3" t="s">
        <v>0</v>
      </c>
      <c r="Y508" s="3">
        <v>221971.32639999999</v>
      </c>
      <c r="Z508" s="3">
        <v>0</v>
      </c>
      <c r="AA508" s="50" t="s">
        <v>0</v>
      </c>
      <c r="AB508" s="50">
        <v>0</v>
      </c>
      <c r="AC508" s="50">
        <v>0</v>
      </c>
      <c r="AD508" s="50" t="s">
        <v>0</v>
      </c>
      <c r="AE508" s="1">
        <v>0</v>
      </c>
    </row>
    <row r="509" spans="1:31" hidden="1" x14ac:dyDescent="0.25">
      <c r="A509" s="50" t="s">
        <v>390</v>
      </c>
      <c r="B509" s="51">
        <v>43943</v>
      </c>
      <c r="C509" s="50" t="s">
        <v>8</v>
      </c>
      <c r="D509" s="50" t="s">
        <v>11</v>
      </c>
      <c r="E509" s="50" t="s">
        <v>476</v>
      </c>
      <c r="F509" s="50" t="s">
        <v>389</v>
      </c>
      <c r="G509" s="50" t="s">
        <v>4</v>
      </c>
      <c r="H509" s="50" t="s">
        <v>388</v>
      </c>
      <c r="I509" s="50" t="s">
        <v>1</v>
      </c>
      <c r="J509" s="50" t="s">
        <v>1</v>
      </c>
      <c r="K509" s="50" t="s">
        <v>1</v>
      </c>
      <c r="L509" s="50" t="s">
        <v>1</v>
      </c>
      <c r="M509" s="50">
        <v>0</v>
      </c>
      <c r="N509" s="50" t="s">
        <v>1</v>
      </c>
      <c r="O509" s="50" t="s">
        <v>2</v>
      </c>
      <c r="P509" s="50" t="s">
        <v>1</v>
      </c>
      <c r="Q509" s="3">
        <f t="shared" si="7"/>
        <v>3970420.6483999994</v>
      </c>
      <c r="R509" s="3">
        <v>0</v>
      </c>
      <c r="S509" s="3">
        <v>2043219.2799999996</v>
      </c>
      <c r="T509" s="3">
        <v>0</v>
      </c>
      <c r="U509" s="3" t="s">
        <v>0</v>
      </c>
      <c r="V509" s="3">
        <v>0</v>
      </c>
      <c r="W509" s="3">
        <v>1661380.49</v>
      </c>
      <c r="X509" s="3" t="s">
        <v>0</v>
      </c>
      <c r="Y509" s="3">
        <v>265820.87839999999</v>
      </c>
      <c r="Z509" s="3">
        <v>0</v>
      </c>
      <c r="AA509" s="50" t="s">
        <v>0</v>
      </c>
      <c r="AB509" s="50">
        <v>0</v>
      </c>
      <c r="AC509" s="50">
        <v>0</v>
      </c>
      <c r="AD509" s="50" t="s">
        <v>0</v>
      </c>
      <c r="AE509" s="1">
        <v>0</v>
      </c>
    </row>
    <row r="510" spans="1:31" hidden="1" x14ac:dyDescent="0.25">
      <c r="A510" s="50" t="s">
        <v>387</v>
      </c>
      <c r="B510" s="51">
        <v>43943</v>
      </c>
      <c r="C510" s="50" t="s">
        <v>8</v>
      </c>
      <c r="D510" s="50" t="s">
        <v>7</v>
      </c>
      <c r="E510" s="50" t="s">
        <v>471</v>
      </c>
      <c r="F510" s="50" t="s">
        <v>113</v>
      </c>
      <c r="G510" s="50" t="s">
        <v>4</v>
      </c>
      <c r="H510" s="50" t="s">
        <v>386</v>
      </c>
      <c r="I510" s="50" t="s">
        <v>1</v>
      </c>
      <c r="J510" s="50" t="s">
        <v>1</v>
      </c>
      <c r="K510" s="50" t="s">
        <v>1</v>
      </c>
      <c r="L510" s="50" t="s">
        <v>1</v>
      </c>
      <c r="M510" s="50">
        <v>0</v>
      </c>
      <c r="N510" s="50" t="s">
        <v>1</v>
      </c>
      <c r="O510" s="50" t="s">
        <v>2</v>
      </c>
      <c r="P510" s="50" t="s">
        <v>1</v>
      </c>
      <c r="Q510" s="3">
        <f t="shared" si="7"/>
        <v>4996631.6582999993</v>
      </c>
      <c r="R510" s="3">
        <v>0</v>
      </c>
      <c r="S510" s="3">
        <v>3525913.3274999997</v>
      </c>
      <c r="T510" s="3">
        <v>0</v>
      </c>
      <c r="U510" s="3" t="s">
        <v>0</v>
      </c>
      <c r="V510" s="3">
        <v>0</v>
      </c>
      <c r="W510" s="3">
        <v>1267860.6299999999</v>
      </c>
      <c r="X510" s="3" t="s">
        <v>13</v>
      </c>
      <c r="Y510" s="3">
        <v>202857.70079999999</v>
      </c>
      <c r="Z510" s="3">
        <v>0</v>
      </c>
      <c r="AA510" s="50" t="s">
        <v>0</v>
      </c>
      <c r="AB510" s="50">
        <v>0</v>
      </c>
      <c r="AC510" s="50">
        <v>0</v>
      </c>
      <c r="AD510" s="50" t="s">
        <v>0</v>
      </c>
      <c r="AE510" s="1">
        <v>0</v>
      </c>
    </row>
    <row r="511" spans="1:31" hidden="1" x14ac:dyDescent="0.25">
      <c r="A511" s="50" t="s">
        <v>385</v>
      </c>
      <c r="B511" s="51">
        <v>43943</v>
      </c>
      <c r="C511" s="50" t="s">
        <v>8</v>
      </c>
      <c r="D511" s="50" t="s">
        <v>7</v>
      </c>
      <c r="E511" s="50" t="s">
        <v>471</v>
      </c>
      <c r="F511" s="50" t="s">
        <v>113</v>
      </c>
      <c r="G511" s="50" t="s">
        <v>4</v>
      </c>
      <c r="H511" s="50" t="s">
        <v>384</v>
      </c>
      <c r="I511" s="50" t="s">
        <v>1</v>
      </c>
      <c r="J511" s="50" t="s">
        <v>1</v>
      </c>
      <c r="K511" s="50" t="s">
        <v>1</v>
      </c>
      <c r="L511" s="50" t="s">
        <v>1</v>
      </c>
      <c r="M511" s="50">
        <v>0</v>
      </c>
      <c r="N511" s="50" t="s">
        <v>1</v>
      </c>
      <c r="O511" s="50" t="s">
        <v>383</v>
      </c>
      <c r="P511" s="50" t="s">
        <v>382</v>
      </c>
      <c r="Q511" s="3">
        <f t="shared" si="7"/>
        <v>6342077.8449999997</v>
      </c>
      <c r="R511" s="3">
        <v>0</v>
      </c>
      <c r="S511" s="3">
        <v>5710666.6449999996</v>
      </c>
      <c r="T511" s="3">
        <v>544320</v>
      </c>
      <c r="U511" s="3" t="s">
        <v>13</v>
      </c>
      <c r="V511" s="3">
        <v>87091.199999999997</v>
      </c>
      <c r="W511" s="3">
        <v>0</v>
      </c>
      <c r="X511" s="3" t="s">
        <v>0</v>
      </c>
      <c r="Y511" s="3">
        <v>0</v>
      </c>
      <c r="Z511" s="3">
        <v>0</v>
      </c>
      <c r="AA511" s="50" t="s">
        <v>0</v>
      </c>
      <c r="AB511" s="50">
        <v>0</v>
      </c>
      <c r="AC511" s="50">
        <v>0</v>
      </c>
      <c r="AD511" s="50" t="s">
        <v>0</v>
      </c>
      <c r="AE511" s="1">
        <v>0</v>
      </c>
    </row>
    <row r="512" spans="1:31" hidden="1" x14ac:dyDescent="0.25">
      <c r="A512" s="50" t="s">
        <v>381</v>
      </c>
      <c r="B512" s="51">
        <v>43943</v>
      </c>
      <c r="C512" s="50" t="s">
        <v>8</v>
      </c>
      <c r="D512" s="50" t="s">
        <v>7</v>
      </c>
      <c r="E512" s="50" t="s">
        <v>471</v>
      </c>
      <c r="F512" s="50" t="s">
        <v>113</v>
      </c>
      <c r="G512" s="50" t="s">
        <v>4</v>
      </c>
      <c r="H512" s="50" t="s">
        <v>379</v>
      </c>
      <c r="I512" s="50" t="s">
        <v>1</v>
      </c>
      <c r="J512" s="50" t="s">
        <v>1</v>
      </c>
      <c r="K512" s="50" t="s">
        <v>1</v>
      </c>
      <c r="L512" s="50" t="s">
        <v>1</v>
      </c>
      <c r="M512" s="50">
        <v>0</v>
      </c>
      <c r="N512" s="50" t="s">
        <v>1</v>
      </c>
      <c r="O512" s="50" t="s">
        <v>2</v>
      </c>
      <c r="P512" s="50" t="s">
        <v>1</v>
      </c>
      <c r="Q512" s="3">
        <f t="shared" si="7"/>
        <v>33953042.074100003</v>
      </c>
      <c r="R512" s="3">
        <v>0</v>
      </c>
      <c r="S512" s="3">
        <v>25475186.644500002</v>
      </c>
      <c r="T512" s="3">
        <v>0</v>
      </c>
      <c r="U512" s="3" t="s">
        <v>0</v>
      </c>
      <c r="V512" s="3">
        <v>0</v>
      </c>
      <c r="W512" s="3">
        <v>7308496.0599999996</v>
      </c>
      <c r="X512" s="3" t="s">
        <v>0</v>
      </c>
      <c r="Y512" s="3">
        <v>1169359.3695999999</v>
      </c>
      <c r="Z512" s="3">
        <v>0</v>
      </c>
      <c r="AA512" s="50" t="s">
        <v>0</v>
      </c>
      <c r="AB512" s="50">
        <v>0</v>
      </c>
      <c r="AC512" s="50">
        <v>0</v>
      </c>
      <c r="AD512" s="50" t="s">
        <v>0</v>
      </c>
      <c r="AE512" s="1">
        <v>0</v>
      </c>
    </row>
    <row r="513" spans="1:31" hidden="1" x14ac:dyDescent="0.25">
      <c r="A513" s="50" t="s">
        <v>378</v>
      </c>
      <c r="B513" s="51">
        <v>43944</v>
      </c>
      <c r="C513" s="50" t="s">
        <v>8</v>
      </c>
      <c r="D513" s="50" t="s">
        <v>107</v>
      </c>
      <c r="E513" s="50" t="s">
        <v>547</v>
      </c>
      <c r="F513" s="50" t="s">
        <v>344</v>
      </c>
      <c r="G513" s="50" t="s">
        <v>4</v>
      </c>
      <c r="H513" s="50" t="s">
        <v>341</v>
      </c>
      <c r="I513" s="50" t="s">
        <v>1</v>
      </c>
      <c r="J513" s="50" t="s">
        <v>1</v>
      </c>
      <c r="K513" s="50" t="s">
        <v>1</v>
      </c>
      <c r="L513" s="50" t="s">
        <v>1</v>
      </c>
      <c r="M513" s="50">
        <v>0</v>
      </c>
      <c r="N513" s="50" t="s">
        <v>1</v>
      </c>
      <c r="O513" s="50" t="s">
        <v>2</v>
      </c>
      <c r="P513" s="50" t="s">
        <v>1</v>
      </c>
      <c r="Q513" s="3">
        <f t="shared" si="7"/>
        <v>0</v>
      </c>
      <c r="R513" s="3">
        <v>0</v>
      </c>
      <c r="S513" s="3">
        <v>0</v>
      </c>
      <c r="T513" s="3">
        <v>0</v>
      </c>
      <c r="U513" s="3" t="s">
        <v>0</v>
      </c>
      <c r="V513" s="3">
        <v>0</v>
      </c>
      <c r="W513" s="3"/>
      <c r="X513" s="3" t="s">
        <v>13</v>
      </c>
      <c r="Y513" s="3"/>
      <c r="Z513" s="3">
        <v>0</v>
      </c>
      <c r="AA513" s="50" t="s">
        <v>0</v>
      </c>
      <c r="AB513" s="50">
        <v>0</v>
      </c>
      <c r="AC513" s="50">
        <v>0</v>
      </c>
      <c r="AD513" s="50" t="s">
        <v>0</v>
      </c>
      <c r="AE513" s="1">
        <v>0</v>
      </c>
    </row>
    <row r="514" spans="1:31" hidden="1" x14ac:dyDescent="0.25">
      <c r="A514" s="50" t="s">
        <v>376</v>
      </c>
      <c r="B514" s="51">
        <v>43944</v>
      </c>
      <c r="C514" s="50" t="s">
        <v>8</v>
      </c>
      <c r="D514" s="50" t="s">
        <v>107</v>
      </c>
      <c r="E514" s="50" t="s">
        <v>596</v>
      </c>
      <c r="F514" s="50" t="s">
        <v>375</v>
      </c>
      <c r="G514" s="50" t="s">
        <v>4</v>
      </c>
      <c r="H514" s="50" t="s">
        <v>377</v>
      </c>
      <c r="I514" s="50" t="s">
        <v>1</v>
      </c>
      <c r="J514" s="50" t="s">
        <v>1</v>
      </c>
      <c r="K514" s="50" t="s">
        <v>1</v>
      </c>
      <c r="L514" s="50" t="s">
        <v>1</v>
      </c>
      <c r="M514" s="50">
        <v>0</v>
      </c>
      <c r="N514" s="50" t="s">
        <v>1</v>
      </c>
      <c r="O514" s="50" t="s">
        <v>2</v>
      </c>
      <c r="P514" s="50" t="s">
        <v>1</v>
      </c>
      <c r="Q514" s="3">
        <f t="shared" si="7"/>
        <v>24743783.9936</v>
      </c>
      <c r="R514" s="3">
        <v>0</v>
      </c>
      <c r="S514" s="3">
        <v>14009697.65</v>
      </c>
      <c r="T514" s="3">
        <v>0</v>
      </c>
      <c r="U514" s="3" t="s">
        <v>0</v>
      </c>
      <c r="V514" s="3">
        <v>0</v>
      </c>
      <c r="W514" s="3">
        <v>9253522.709999999</v>
      </c>
      <c r="X514" s="3" t="s">
        <v>13</v>
      </c>
      <c r="Y514" s="3">
        <v>1480563.6336000001</v>
      </c>
      <c r="Z514" s="3">
        <v>0</v>
      </c>
      <c r="AA514" s="50" t="s">
        <v>0</v>
      </c>
      <c r="AB514" s="50">
        <v>0</v>
      </c>
      <c r="AC514" s="50">
        <v>0</v>
      </c>
      <c r="AD514" s="50" t="s">
        <v>0</v>
      </c>
      <c r="AE514" s="1">
        <v>0</v>
      </c>
    </row>
    <row r="515" spans="1:31" hidden="1" x14ac:dyDescent="0.25">
      <c r="A515" s="50" t="s">
        <v>373</v>
      </c>
      <c r="B515" s="51">
        <v>43944</v>
      </c>
      <c r="C515" s="50" t="s">
        <v>8</v>
      </c>
      <c r="D515" s="50" t="s">
        <v>107</v>
      </c>
      <c r="E515" s="50" t="s">
        <v>596</v>
      </c>
      <c r="F515" s="50" t="s">
        <v>375</v>
      </c>
      <c r="G515" s="50" t="s">
        <v>4</v>
      </c>
      <c r="H515" s="50" t="s">
        <v>374</v>
      </c>
      <c r="I515" s="50" t="s">
        <v>1</v>
      </c>
      <c r="J515" s="50" t="s">
        <v>1</v>
      </c>
      <c r="K515" s="50" t="s">
        <v>1</v>
      </c>
      <c r="L515" s="50" t="s">
        <v>1</v>
      </c>
      <c r="M515" s="50">
        <v>0</v>
      </c>
      <c r="N515" s="50" t="s">
        <v>1</v>
      </c>
      <c r="O515" s="50" t="s">
        <v>2</v>
      </c>
      <c r="P515" s="50" t="s">
        <v>1</v>
      </c>
      <c r="Q515" s="3">
        <f t="shared" ref="Q515:Q578" si="8">SUM(R515:AE515)</f>
        <v>66552173.014399998</v>
      </c>
      <c r="R515" s="3">
        <v>0</v>
      </c>
      <c r="S515" s="3">
        <v>48422971.100000001</v>
      </c>
      <c r="T515" s="3">
        <v>0</v>
      </c>
      <c r="U515" s="3" t="s">
        <v>0</v>
      </c>
      <c r="V515" s="3">
        <v>0</v>
      </c>
      <c r="W515" s="3">
        <v>15628622.34</v>
      </c>
      <c r="X515" s="3" t="s">
        <v>13</v>
      </c>
      <c r="Y515" s="3">
        <v>2500579.5743999998</v>
      </c>
      <c r="Z515" s="3">
        <v>0</v>
      </c>
      <c r="AA515" s="50" t="s">
        <v>0</v>
      </c>
      <c r="AB515" s="50">
        <v>0</v>
      </c>
      <c r="AC515" s="50">
        <v>0</v>
      </c>
      <c r="AD515" s="50" t="s">
        <v>0</v>
      </c>
      <c r="AE515" s="1">
        <v>0</v>
      </c>
    </row>
    <row r="516" spans="1:31" hidden="1" x14ac:dyDescent="0.25">
      <c r="A516" s="50" t="s">
        <v>371</v>
      </c>
      <c r="B516" s="51">
        <v>43944</v>
      </c>
      <c r="C516" s="50" t="s">
        <v>8</v>
      </c>
      <c r="D516" s="50" t="s">
        <v>107</v>
      </c>
      <c r="E516" s="50" t="s">
        <v>547</v>
      </c>
      <c r="F516" s="50" t="s">
        <v>342</v>
      </c>
      <c r="G516" s="50" t="s">
        <v>4</v>
      </c>
      <c r="H516" s="50" t="s">
        <v>341</v>
      </c>
      <c r="I516" s="50" t="s">
        <v>1</v>
      </c>
      <c r="J516" s="50" t="s">
        <v>1</v>
      </c>
      <c r="K516" s="50" t="s">
        <v>1</v>
      </c>
      <c r="L516" s="50" t="s">
        <v>1</v>
      </c>
      <c r="M516" s="50">
        <v>0</v>
      </c>
      <c r="N516" s="50" t="s">
        <v>1</v>
      </c>
      <c r="O516" s="50" t="s">
        <v>2</v>
      </c>
      <c r="P516" s="50" t="s">
        <v>1</v>
      </c>
      <c r="Q516" s="3">
        <f t="shared" si="8"/>
        <v>0</v>
      </c>
      <c r="R516" s="3">
        <v>0</v>
      </c>
      <c r="S516" s="3">
        <v>0</v>
      </c>
      <c r="T516" s="3">
        <v>0</v>
      </c>
      <c r="U516" s="3" t="s">
        <v>0</v>
      </c>
      <c r="V516" s="3">
        <v>0</v>
      </c>
      <c r="W516" s="3"/>
      <c r="X516" s="3" t="s">
        <v>13</v>
      </c>
      <c r="Y516" s="3"/>
      <c r="Z516" s="3">
        <v>0</v>
      </c>
      <c r="AA516" s="50" t="s">
        <v>0</v>
      </c>
      <c r="AB516" s="50">
        <v>0</v>
      </c>
      <c r="AC516" s="50">
        <v>0</v>
      </c>
      <c r="AD516" s="50" t="s">
        <v>0</v>
      </c>
      <c r="AE516" s="1">
        <v>0</v>
      </c>
    </row>
    <row r="517" spans="1:31" hidden="1" x14ac:dyDescent="0.25">
      <c r="A517" s="50" t="s">
        <v>365</v>
      </c>
      <c r="B517" s="51">
        <v>43944</v>
      </c>
      <c r="C517" s="50" t="s">
        <v>8</v>
      </c>
      <c r="D517" s="50" t="s">
        <v>107</v>
      </c>
      <c r="E517" s="50" t="s">
        <v>547</v>
      </c>
      <c r="F517" s="50" t="s">
        <v>339</v>
      </c>
      <c r="G517" s="50" t="s">
        <v>4</v>
      </c>
      <c r="H517" s="50" t="s">
        <v>338</v>
      </c>
      <c r="I517" s="50" t="s">
        <v>1</v>
      </c>
      <c r="J517" s="50" t="s">
        <v>1</v>
      </c>
      <c r="K517" s="50" t="s">
        <v>1</v>
      </c>
      <c r="L517" s="50" t="s">
        <v>1</v>
      </c>
      <c r="M517" s="50">
        <v>0</v>
      </c>
      <c r="N517" s="50" t="s">
        <v>1</v>
      </c>
      <c r="O517" s="50" t="s">
        <v>2</v>
      </c>
      <c r="P517" s="50" t="s">
        <v>1</v>
      </c>
      <c r="Q517" s="3">
        <f t="shared" si="8"/>
        <v>19394134.949999999</v>
      </c>
      <c r="R517" s="3">
        <v>0</v>
      </c>
      <c r="S517" s="3">
        <v>19394134.949999999</v>
      </c>
      <c r="T517" s="3">
        <v>0</v>
      </c>
      <c r="U517" s="3" t="s">
        <v>0</v>
      </c>
      <c r="V517" s="3">
        <v>0</v>
      </c>
      <c r="W517" s="3"/>
      <c r="X517" s="3" t="s">
        <v>13</v>
      </c>
      <c r="Y517" s="3"/>
      <c r="Z517" s="3">
        <v>0</v>
      </c>
      <c r="AA517" s="50" t="s">
        <v>0</v>
      </c>
      <c r="AB517" s="50">
        <v>0</v>
      </c>
      <c r="AC517" s="50">
        <v>0</v>
      </c>
      <c r="AD517" s="50" t="s">
        <v>0</v>
      </c>
      <c r="AE517" s="1">
        <v>0</v>
      </c>
    </row>
    <row r="518" spans="1:31" hidden="1" x14ac:dyDescent="0.25">
      <c r="A518" s="50" t="s">
        <v>363</v>
      </c>
      <c r="B518" s="51">
        <v>43944</v>
      </c>
      <c r="C518" s="50" t="s">
        <v>53</v>
      </c>
      <c r="D518" s="50" t="s">
        <v>107</v>
      </c>
      <c r="E518" s="50" t="s">
        <v>572</v>
      </c>
      <c r="F518" s="50" t="s">
        <v>65</v>
      </c>
      <c r="G518" s="50" t="s">
        <v>4</v>
      </c>
      <c r="H518" s="50" t="s">
        <v>372</v>
      </c>
      <c r="I518" s="50" t="s">
        <v>1</v>
      </c>
      <c r="J518" s="50" t="s">
        <v>1</v>
      </c>
      <c r="K518" s="50" t="s">
        <v>1</v>
      </c>
      <c r="L518" s="50" t="s">
        <v>1</v>
      </c>
      <c r="M518" s="50">
        <v>0</v>
      </c>
      <c r="N518" s="50" t="s">
        <v>1</v>
      </c>
      <c r="O518" s="50" t="s">
        <v>2</v>
      </c>
      <c r="P518" s="50" t="s">
        <v>1</v>
      </c>
      <c r="Q518" s="3">
        <f t="shared" si="8"/>
        <v>75017119.043349996</v>
      </c>
      <c r="R518" s="3">
        <v>0</v>
      </c>
      <c r="S518" s="3">
        <v>49792917.320799999</v>
      </c>
      <c r="T518" s="3">
        <v>0</v>
      </c>
      <c r="U518" s="3" t="s">
        <v>0</v>
      </c>
      <c r="V518" s="3">
        <v>0</v>
      </c>
      <c r="W518" s="3">
        <v>21745001.484949999</v>
      </c>
      <c r="X518" s="3" t="s">
        <v>13</v>
      </c>
      <c r="Y518" s="3">
        <v>3479200.2376000006</v>
      </c>
      <c r="Z518" s="3">
        <v>0</v>
      </c>
      <c r="AA518" s="50" t="s">
        <v>0</v>
      </c>
      <c r="AB518" s="50">
        <v>0</v>
      </c>
      <c r="AC518" s="50">
        <v>0</v>
      </c>
      <c r="AD518" s="50" t="s">
        <v>0</v>
      </c>
      <c r="AE518" s="1">
        <v>0</v>
      </c>
    </row>
    <row r="519" spans="1:31" hidden="1" x14ac:dyDescent="0.25">
      <c r="A519" s="50" t="s">
        <v>361</v>
      </c>
      <c r="B519" s="51">
        <v>43944</v>
      </c>
      <c r="C519" s="50" t="s">
        <v>53</v>
      </c>
      <c r="D519" s="50" t="s">
        <v>107</v>
      </c>
      <c r="E519" s="50" t="s">
        <v>572</v>
      </c>
      <c r="F519" s="50" t="s">
        <v>65</v>
      </c>
      <c r="G519" s="50" t="s">
        <v>24</v>
      </c>
      <c r="H519" s="50" t="s">
        <v>1</v>
      </c>
      <c r="I519" s="50" t="s">
        <v>370</v>
      </c>
      <c r="J519" s="50" t="s">
        <v>1</v>
      </c>
      <c r="K519" s="50" t="s">
        <v>369</v>
      </c>
      <c r="L519" s="50" t="s">
        <v>368</v>
      </c>
      <c r="M519" s="50">
        <v>81.59</v>
      </c>
      <c r="N519" s="50" t="s">
        <v>20</v>
      </c>
      <c r="O519" s="50" t="s">
        <v>367</v>
      </c>
      <c r="P519" s="50" t="s">
        <v>366</v>
      </c>
      <c r="Q519" s="3">
        <f t="shared" si="8"/>
        <v>-476659.08</v>
      </c>
      <c r="R519" s="3">
        <v>0</v>
      </c>
      <c r="S519" s="3">
        <v>0</v>
      </c>
      <c r="T519" s="3">
        <v>0</v>
      </c>
      <c r="U519" s="3" t="s">
        <v>0</v>
      </c>
      <c r="V519" s="3">
        <v>0</v>
      </c>
      <c r="W519" s="3">
        <v>-410913</v>
      </c>
      <c r="X519" s="3" t="s">
        <v>13</v>
      </c>
      <c r="Y519" s="3">
        <v>-65746.080000000002</v>
      </c>
      <c r="Z519" s="3">
        <v>0</v>
      </c>
      <c r="AA519" s="50" t="s">
        <v>0</v>
      </c>
      <c r="AB519" s="50">
        <v>0</v>
      </c>
      <c r="AC519" s="50">
        <v>0</v>
      </c>
      <c r="AD519" s="50" t="s">
        <v>0</v>
      </c>
      <c r="AE519" s="1">
        <v>0</v>
      </c>
    </row>
    <row r="520" spans="1:31" hidden="1" x14ac:dyDescent="0.25">
      <c r="A520" s="50" t="s">
        <v>358</v>
      </c>
      <c r="B520" s="51">
        <v>43944</v>
      </c>
      <c r="C520" s="50" t="s">
        <v>8</v>
      </c>
      <c r="D520" s="50" t="s">
        <v>88</v>
      </c>
      <c r="E520" s="50" t="s">
        <v>569</v>
      </c>
      <c r="F520" s="50" t="s">
        <v>302</v>
      </c>
      <c r="G520" s="50" t="s">
        <v>4</v>
      </c>
      <c r="H520" s="50" t="s">
        <v>364</v>
      </c>
      <c r="I520" s="50" t="s">
        <v>1</v>
      </c>
      <c r="J520" s="50" t="s">
        <v>1</v>
      </c>
      <c r="K520" s="50" t="s">
        <v>1</v>
      </c>
      <c r="L520" s="50" t="s">
        <v>1</v>
      </c>
      <c r="M520" s="50">
        <v>0</v>
      </c>
      <c r="N520" s="50" t="s">
        <v>1</v>
      </c>
      <c r="O520" s="50" t="s">
        <v>2</v>
      </c>
      <c r="P520" s="50" t="s">
        <v>1</v>
      </c>
      <c r="Q520" s="3">
        <f t="shared" si="8"/>
        <v>12061689.357500002</v>
      </c>
      <c r="R520" s="3">
        <v>0</v>
      </c>
      <c r="S520" s="3">
        <v>8561838.9039000012</v>
      </c>
      <c r="T520" s="3">
        <v>0</v>
      </c>
      <c r="U520" s="3" t="s">
        <v>0</v>
      </c>
      <c r="V520" s="3">
        <v>0</v>
      </c>
      <c r="W520" s="3">
        <v>3017112.46</v>
      </c>
      <c r="X520" s="3" t="s">
        <v>0</v>
      </c>
      <c r="Y520" s="3">
        <v>482737.99359999999</v>
      </c>
      <c r="Z520" s="3">
        <v>0</v>
      </c>
      <c r="AA520" s="50" t="s">
        <v>0</v>
      </c>
      <c r="AB520" s="50">
        <v>0</v>
      </c>
      <c r="AC520" s="50">
        <v>0</v>
      </c>
      <c r="AD520" s="50" t="s">
        <v>0</v>
      </c>
      <c r="AE520" s="1">
        <v>0</v>
      </c>
    </row>
    <row r="521" spans="1:31" hidden="1" x14ac:dyDescent="0.25">
      <c r="A521" s="50" t="s">
        <v>355</v>
      </c>
      <c r="B521" s="51">
        <v>43944</v>
      </c>
      <c r="C521" s="50" t="s">
        <v>8</v>
      </c>
      <c r="D521" s="50" t="s">
        <v>88</v>
      </c>
      <c r="E521" s="50" t="s">
        <v>569</v>
      </c>
      <c r="F521" s="50" t="s">
        <v>302</v>
      </c>
      <c r="G521" s="50" t="s">
        <v>4</v>
      </c>
      <c r="H521" s="50" t="s">
        <v>362</v>
      </c>
      <c r="I521" s="50" t="s">
        <v>1</v>
      </c>
      <c r="J521" s="50" t="s">
        <v>1</v>
      </c>
      <c r="K521" s="50" t="s">
        <v>1</v>
      </c>
      <c r="L521" s="50" t="s">
        <v>1</v>
      </c>
      <c r="M521" s="50">
        <v>0</v>
      </c>
      <c r="N521" s="50" t="s">
        <v>1</v>
      </c>
      <c r="O521" s="50" t="s">
        <v>2</v>
      </c>
      <c r="P521" s="50" t="s">
        <v>1</v>
      </c>
      <c r="Q521" s="3">
        <f t="shared" si="8"/>
        <v>48748295.701300003</v>
      </c>
      <c r="R521" s="3">
        <v>0</v>
      </c>
      <c r="S521" s="3">
        <v>30796068.456099998</v>
      </c>
      <c r="T521" s="3">
        <v>0</v>
      </c>
      <c r="U521" s="3" t="s">
        <v>0</v>
      </c>
      <c r="V521" s="3">
        <v>0</v>
      </c>
      <c r="W521" s="3">
        <v>15476057.969999999</v>
      </c>
      <c r="X521" s="3" t="s">
        <v>0</v>
      </c>
      <c r="Y521" s="3">
        <v>2476169.2752</v>
      </c>
      <c r="Z521" s="3">
        <v>0</v>
      </c>
      <c r="AA521" s="50" t="s">
        <v>0</v>
      </c>
      <c r="AB521" s="50">
        <v>0</v>
      </c>
      <c r="AC521" s="50">
        <v>0</v>
      </c>
      <c r="AD521" s="50" t="s">
        <v>0</v>
      </c>
      <c r="AE521" s="1">
        <v>0</v>
      </c>
    </row>
    <row r="522" spans="1:31" hidden="1" x14ac:dyDescent="0.25">
      <c r="A522" s="50" t="s">
        <v>353</v>
      </c>
      <c r="B522" s="51">
        <v>43944</v>
      </c>
      <c r="C522" s="50" t="s">
        <v>8</v>
      </c>
      <c r="D522" s="50" t="s">
        <v>88</v>
      </c>
      <c r="E522" s="50" t="s">
        <v>563</v>
      </c>
      <c r="F522" s="50" t="s">
        <v>357</v>
      </c>
      <c r="G522" s="50" t="s">
        <v>4</v>
      </c>
      <c r="H522" s="50" t="s">
        <v>356</v>
      </c>
      <c r="I522" s="50" t="s">
        <v>1</v>
      </c>
      <c r="J522" s="50" t="s">
        <v>1</v>
      </c>
      <c r="K522" s="50" t="s">
        <v>1</v>
      </c>
      <c r="L522" s="50" t="s">
        <v>1</v>
      </c>
      <c r="M522" s="50">
        <v>0</v>
      </c>
      <c r="N522" s="50" t="s">
        <v>1</v>
      </c>
      <c r="O522" s="50" t="s">
        <v>2</v>
      </c>
      <c r="P522" s="50" t="s">
        <v>1</v>
      </c>
      <c r="Q522" s="3">
        <f t="shared" si="8"/>
        <v>1014604.16</v>
      </c>
      <c r="R522" s="3">
        <v>0</v>
      </c>
      <c r="S522" s="3">
        <v>1014604.16</v>
      </c>
      <c r="T522" s="3">
        <v>0</v>
      </c>
      <c r="U522" s="3" t="s">
        <v>0</v>
      </c>
      <c r="V522" s="3">
        <v>0</v>
      </c>
      <c r="W522" s="3"/>
      <c r="X522" s="3" t="s">
        <v>13</v>
      </c>
      <c r="Y522" s="3"/>
      <c r="Z522" s="3">
        <v>0</v>
      </c>
      <c r="AA522" s="50" t="s">
        <v>0</v>
      </c>
      <c r="AB522" s="50">
        <v>0</v>
      </c>
      <c r="AC522" s="50">
        <v>0</v>
      </c>
      <c r="AD522" s="50" t="s">
        <v>0</v>
      </c>
      <c r="AE522" s="1">
        <v>0</v>
      </c>
    </row>
    <row r="523" spans="1:31" hidden="1" x14ac:dyDescent="0.25">
      <c r="A523" s="50" t="s">
        <v>351</v>
      </c>
      <c r="B523" s="51">
        <v>43944</v>
      </c>
      <c r="C523" s="50" t="s">
        <v>71</v>
      </c>
      <c r="D523" s="50" t="s">
        <v>88</v>
      </c>
      <c r="E523" s="50" t="s">
        <v>566</v>
      </c>
      <c r="F523" s="50" t="s">
        <v>360</v>
      </c>
      <c r="G523" s="50" t="s">
        <v>4</v>
      </c>
      <c r="H523" s="50" t="s">
        <v>359</v>
      </c>
      <c r="I523" s="50" t="s">
        <v>1</v>
      </c>
      <c r="J523" s="50" t="s">
        <v>1</v>
      </c>
      <c r="K523" s="50" t="s">
        <v>1</v>
      </c>
      <c r="L523" s="50" t="s">
        <v>1</v>
      </c>
      <c r="M523" s="50">
        <v>0</v>
      </c>
      <c r="N523" s="50" t="s">
        <v>1</v>
      </c>
      <c r="O523" s="50" t="s">
        <v>2</v>
      </c>
      <c r="P523" s="50" t="s">
        <v>1</v>
      </c>
      <c r="Q523" s="3">
        <f t="shared" si="8"/>
        <v>27102303.141099986</v>
      </c>
      <c r="R523" s="3">
        <v>0</v>
      </c>
      <c r="S523" s="3">
        <v>23842612.197099987</v>
      </c>
      <c r="T523" s="3">
        <v>0</v>
      </c>
      <c r="U523" s="3" t="s">
        <v>0</v>
      </c>
      <c r="V523" s="3">
        <v>0</v>
      </c>
      <c r="W523" s="3">
        <v>2810078.3999999994</v>
      </c>
      <c r="X523" s="3" t="s">
        <v>0</v>
      </c>
      <c r="Y523" s="3">
        <v>449612.54399999988</v>
      </c>
      <c r="Z523" s="3">
        <v>0</v>
      </c>
      <c r="AA523" s="50" t="s">
        <v>0</v>
      </c>
      <c r="AB523" s="50">
        <v>0</v>
      </c>
      <c r="AC523" s="50">
        <v>0</v>
      </c>
      <c r="AD523" s="50" t="s">
        <v>0</v>
      </c>
      <c r="AE523" s="1">
        <v>0</v>
      </c>
    </row>
    <row r="524" spans="1:31" hidden="1" x14ac:dyDescent="0.25">
      <c r="A524" s="50" t="s">
        <v>348</v>
      </c>
      <c r="B524" s="51">
        <v>43944</v>
      </c>
      <c r="C524" s="50" t="s">
        <v>53</v>
      </c>
      <c r="D524" s="50" t="s">
        <v>88</v>
      </c>
      <c r="E524" s="50" t="s">
        <v>558</v>
      </c>
      <c r="F524" s="50" t="s">
        <v>65</v>
      </c>
      <c r="G524" s="50" t="s">
        <v>4</v>
      </c>
      <c r="H524" s="50" t="s">
        <v>354</v>
      </c>
      <c r="I524" s="50" t="s">
        <v>1</v>
      </c>
      <c r="J524" s="50" t="s">
        <v>1</v>
      </c>
      <c r="K524" s="50" t="s">
        <v>1</v>
      </c>
      <c r="L524" s="50" t="s">
        <v>1</v>
      </c>
      <c r="M524" s="50">
        <v>0</v>
      </c>
      <c r="N524" s="50" t="s">
        <v>1</v>
      </c>
      <c r="O524" s="50" t="s">
        <v>2</v>
      </c>
      <c r="P524" s="50" t="s">
        <v>1</v>
      </c>
      <c r="Q524" s="3">
        <f t="shared" si="8"/>
        <v>6360498.0387999993</v>
      </c>
      <c r="R524" s="3">
        <v>0</v>
      </c>
      <c r="S524" s="3">
        <v>4583109</v>
      </c>
      <c r="T524" s="3">
        <v>0</v>
      </c>
      <c r="U524" s="3" t="s">
        <v>0</v>
      </c>
      <c r="V524" s="3">
        <v>0</v>
      </c>
      <c r="W524" s="3">
        <v>1532231.9300000002</v>
      </c>
      <c r="X524" s="3" t="s">
        <v>13</v>
      </c>
      <c r="Y524" s="3">
        <v>245157.10879999999</v>
      </c>
      <c r="Z524" s="3">
        <v>0</v>
      </c>
      <c r="AA524" s="50" t="s">
        <v>0</v>
      </c>
      <c r="AB524" s="50">
        <v>0</v>
      </c>
      <c r="AC524" s="50">
        <v>0</v>
      </c>
      <c r="AD524" s="50" t="s">
        <v>0</v>
      </c>
      <c r="AE524" s="1">
        <v>0</v>
      </c>
    </row>
    <row r="525" spans="1:31" hidden="1" x14ac:dyDescent="0.25">
      <c r="A525" s="50" t="s">
        <v>345</v>
      </c>
      <c r="B525" s="51">
        <v>43944</v>
      </c>
      <c r="C525" s="50" t="s">
        <v>53</v>
      </c>
      <c r="D525" s="50" t="s">
        <v>78</v>
      </c>
      <c r="E525" s="50" t="s">
        <v>551</v>
      </c>
      <c r="F525" s="50" t="s">
        <v>51</v>
      </c>
      <c r="G525" s="50" t="s">
        <v>4</v>
      </c>
      <c r="H525" s="50" t="s">
        <v>336</v>
      </c>
      <c r="I525" s="50" t="s">
        <v>1</v>
      </c>
      <c r="J525" s="50" t="s">
        <v>1</v>
      </c>
      <c r="K525" s="50" t="s">
        <v>1</v>
      </c>
      <c r="L525" s="50" t="s">
        <v>1</v>
      </c>
      <c r="M525" s="50">
        <v>0</v>
      </c>
      <c r="N525" s="50" t="s">
        <v>1</v>
      </c>
      <c r="O525" s="50" t="s">
        <v>2</v>
      </c>
      <c r="P525" s="50" t="s">
        <v>1</v>
      </c>
      <c r="Q525" s="3">
        <f t="shared" si="8"/>
        <v>62253829.819549993</v>
      </c>
      <c r="R525" s="3">
        <v>0</v>
      </c>
      <c r="S525" s="3">
        <v>38818471.75469999</v>
      </c>
      <c r="T525" s="3">
        <v>0</v>
      </c>
      <c r="U525" s="3" t="s">
        <v>0</v>
      </c>
      <c r="V525" s="3">
        <v>0</v>
      </c>
      <c r="W525" s="3">
        <v>20202894.883450005</v>
      </c>
      <c r="X525" s="3" t="s">
        <v>13</v>
      </c>
      <c r="Y525" s="3">
        <v>3232463.1814000001</v>
      </c>
      <c r="Z525" s="3">
        <v>0</v>
      </c>
      <c r="AA525" s="50" t="s">
        <v>0</v>
      </c>
      <c r="AB525" s="50">
        <v>0</v>
      </c>
      <c r="AC525" s="50">
        <v>0</v>
      </c>
      <c r="AD525" s="50" t="s">
        <v>0</v>
      </c>
      <c r="AE525" s="1">
        <v>0</v>
      </c>
    </row>
    <row r="526" spans="1:31" hidden="1" x14ac:dyDescent="0.25">
      <c r="A526" s="50" t="s">
        <v>343</v>
      </c>
      <c r="B526" s="51">
        <v>43944</v>
      </c>
      <c r="C526" s="50" t="s">
        <v>53</v>
      </c>
      <c r="D526" s="50" t="s">
        <v>78</v>
      </c>
      <c r="E526" s="50" t="s">
        <v>551</v>
      </c>
      <c r="F526" s="50" t="s">
        <v>51</v>
      </c>
      <c r="G526" s="50" t="s">
        <v>24</v>
      </c>
      <c r="H526" s="50" t="s">
        <v>1</v>
      </c>
      <c r="I526" s="50" t="s">
        <v>334</v>
      </c>
      <c r="J526" s="50" t="s">
        <v>1</v>
      </c>
      <c r="K526" s="50" t="s">
        <v>333</v>
      </c>
      <c r="L526" s="50" t="s">
        <v>332</v>
      </c>
      <c r="M526" s="50">
        <v>779.75</v>
      </c>
      <c r="N526" s="50" t="s">
        <v>20</v>
      </c>
      <c r="O526" s="50" t="s">
        <v>331</v>
      </c>
      <c r="P526" s="50" t="s">
        <v>330</v>
      </c>
      <c r="Q526" s="3">
        <f t="shared" si="8"/>
        <v>-418760</v>
      </c>
      <c r="R526" s="3">
        <v>0</v>
      </c>
      <c r="S526" s="3">
        <v>0</v>
      </c>
      <c r="T526" s="3">
        <v>0</v>
      </c>
      <c r="U526" s="3" t="s">
        <v>0</v>
      </c>
      <c r="V526" s="3">
        <v>0</v>
      </c>
      <c r="W526" s="3">
        <v>-361000</v>
      </c>
      <c r="X526" s="3" t="s">
        <v>13</v>
      </c>
      <c r="Y526" s="3">
        <v>-57760</v>
      </c>
      <c r="Z526" s="3">
        <v>0</v>
      </c>
      <c r="AA526" s="50" t="s">
        <v>0</v>
      </c>
      <c r="AB526" s="50">
        <v>0</v>
      </c>
      <c r="AC526" s="50">
        <v>0</v>
      </c>
      <c r="AD526" s="50" t="s">
        <v>0</v>
      </c>
      <c r="AE526" s="1">
        <v>0</v>
      </c>
    </row>
    <row r="527" spans="1:31" hidden="1" x14ac:dyDescent="0.25">
      <c r="A527" s="50" t="s">
        <v>340</v>
      </c>
      <c r="B527" s="51">
        <v>43944</v>
      </c>
      <c r="C527" s="50" t="s">
        <v>8</v>
      </c>
      <c r="D527" s="50" t="s">
        <v>78</v>
      </c>
      <c r="E527" s="50" t="s">
        <v>555</v>
      </c>
      <c r="F527" s="50" t="s">
        <v>350</v>
      </c>
      <c r="G527" s="50" t="s">
        <v>4</v>
      </c>
      <c r="H527" s="50" t="s">
        <v>352</v>
      </c>
      <c r="I527" s="50" t="s">
        <v>1</v>
      </c>
      <c r="J527" s="50" t="s">
        <v>1</v>
      </c>
      <c r="K527" s="50" t="s">
        <v>1</v>
      </c>
      <c r="L527" s="50" t="s">
        <v>1</v>
      </c>
      <c r="M527" s="50">
        <v>0</v>
      </c>
      <c r="N527" s="50" t="s">
        <v>1</v>
      </c>
      <c r="O527" s="50" t="s">
        <v>2</v>
      </c>
      <c r="P527" s="50" t="s">
        <v>1</v>
      </c>
      <c r="Q527" s="3">
        <f t="shared" si="8"/>
        <v>21822920.262699995</v>
      </c>
      <c r="R527" s="3">
        <v>0</v>
      </c>
      <c r="S527" s="3">
        <v>17697618.631099999</v>
      </c>
      <c r="T527" s="3">
        <v>0</v>
      </c>
      <c r="U527" s="3" t="s">
        <v>0</v>
      </c>
      <c r="V527" s="3">
        <v>0</v>
      </c>
      <c r="W527" s="3">
        <v>3556294.51</v>
      </c>
      <c r="X527" s="3" t="s">
        <v>13</v>
      </c>
      <c r="Y527" s="3">
        <v>569007.12159999995</v>
      </c>
      <c r="Z527" s="3">
        <v>0</v>
      </c>
      <c r="AA527" s="50" t="s">
        <v>0</v>
      </c>
      <c r="AB527" s="50">
        <v>0</v>
      </c>
      <c r="AC527" s="50">
        <v>0</v>
      </c>
      <c r="AD527" s="50" t="s">
        <v>0</v>
      </c>
      <c r="AE527" s="1">
        <v>0</v>
      </c>
    </row>
    <row r="528" spans="1:31" hidden="1" x14ac:dyDescent="0.25">
      <c r="A528" s="50" t="s">
        <v>337</v>
      </c>
      <c r="B528" s="51">
        <v>43944</v>
      </c>
      <c r="C528" s="50" t="s">
        <v>8</v>
      </c>
      <c r="D528" s="50" t="s">
        <v>78</v>
      </c>
      <c r="E528" s="50" t="s">
        <v>555</v>
      </c>
      <c r="F528" s="50" t="s">
        <v>350</v>
      </c>
      <c r="G528" s="50" t="s">
        <v>4</v>
      </c>
      <c r="H528" s="50" t="s">
        <v>349</v>
      </c>
      <c r="I528" s="50" t="s">
        <v>1</v>
      </c>
      <c r="J528" s="50" t="s">
        <v>1</v>
      </c>
      <c r="K528" s="50" t="s">
        <v>1</v>
      </c>
      <c r="L528" s="50" t="s">
        <v>1</v>
      </c>
      <c r="M528" s="50">
        <v>0</v>
      </c>
      <c r="N528" s="50" t="s">
        <v>1</v>
      </c>
      <c r="O528" s="50" t="s">
        <v>2</v>
      </c>
      <c r="P528" s="50" t="s">
        <v>1</v>
      </c>
      <c r="Q528" s="3">
        <f t="shared" si="8"/>
        <v>67070685.108899996</v>
      </c>
      <c r="R528" s="3">
        <v>0</v>
      </c>
      <c r="S528" s="3">
        <v>46955281.418899998</v>
      </c>
      <c r="T528" s="3">
        <v>0</v>
      </c>
      <c r="U528" s="3" t="s">
        <v>0</v>
      </c>
      <c r="V528" s="3">
        <v>0</v>
      </c>
      <c r="W528" s="3">
        <v>17340865.25</v>
      </c>
      <c r="X528" s="3" t="s">
        <v>13</v>
      </c>
      <c r="Y528" s="3">
        <v>2774538.44</v>
      </c>
      <c r="Z528" s="3">
        <v>0</v>
      </c>
      <c r="AA528" s="50" t="s">
        <v>0</v>
      </c>
      <c r="AB528" s="50">
        <v>0</v>
      </c>
      <c r="AC528" s="50">
        <v>0</v>
      </c>
      <c r="AD528" s="50" t="s">
        <v>0</v>
      </c>
      <c r="AE528" s="1">
        <v>0</v>
      </c>
    </row>
    <row r="529" spans="1:31" hidden="1" x14ac:dyDescent="0.25">
      <c r="A529" s="50" t="s">
        <v>335</v>
      </c>
      <c r="B529" s="51">
        <v>43944</v>
      </c>
      <c r="C529" s="50" t="s">
        <v>71</v>
      </c>
      <c r="D529" s="50" t="s">
        <v>78</v>
      </c>
      <c r="E529" s="50" t="s">
        <v>551</v>
      </c>
      <c r="F529" s="50" t="s">
        <v>347</v>
      </c>
      <c r="G529" s="50" t="s">
        <v>4</v>
      </c>
      <c r="H529" s="50" t="s">
        <v>346</v>
      </c>
      <c r="I529" s="50" t="s">
        <v>1</v>
      </c>
      <c r="J529" s="50" t="s">
        <v>1</v>
      </c>
      <c r="K529" s="50" t="s">
        <v>1</v>
      </c>
      <c r="L529" s="50" t="s">
        <v>1</v>
      </c>
      <c r="M529" s="50">
        <v>0</v>
      </c>
      <c r="N529" s="50" t="s">
        <v>1</v>
      </c>
      <c r="O529" s="50" t="s">
        <v>2</v>
      </c>
      <c r="P529" s="50" t="s">
        <v>1</v>
      </c>
      <c r="Q529" s="3">
        <f t="shared" si="8"/>
        <v>26620313.828699999</v>
      </c>
      <c r="R529" s="3">
        <v>0</v>
      </c>
      <c r="S529" s="3">
        <v>22456665.7291</v>
      </c>
      <c r="T529" s="3">
        <v>0</v>
      </c>
      <c r="U529" s="3" t="s">
        <v>0</v>
      </c>
      <c r="V529" s="3">
        <v>0</v>
      </c>
      <c r="W529" s="3">
        <v>3589351.8099999996</v>
      </c>
      <c r="X529" s="3" t="s">
        <v>0</v>
      </c>
      <c r="Y529" s="3">
        <v>574296.28960000002</v>
      </c>
      <c r="Z529" s="3">
        <v>0</v>
      </c>
      <c r="AA529" s="50" t="s">
        <v>0</v>
      </c>
      <c r="AB529" s="50">
        <v>0</v>
      </c>
      <c r="AC529" s="50">
        <v>0</v>
      </c>
      <c r="AD529" s="50" t="s">
        <v>0</v>
      </c>
      <c r="AE529" s="1">
        <v>0</v>
      </c>
    </row>
    <row r="530" spans="1:31" hidden="1" x14ac:dyDescent="0.25">
      <c r="A530" s="50" t="s">
        <v>329</v>
      </c>
      <c r="B530" s="51">
        <v>43944</v>
      </c>
      <c r="C530" s="50" t="s">
        <v>53</v>
      </c>
      <c r="D530" s="50" t="s">
        <v>67</v>
      </c>
      <c r="E530" s="50" t="s">
        <v>66</v>
      </c>
      <c r="F530" s="50" t="s">
        <v>243</v>
      </c>
      <c r="G530" s="50" t="s">
        <v>4</v>
      </c>
      <c r="H530" s="50" t="s">
        <v>322</v>
      </c>
      <c r="I530" s="50" t="s">
        <v>1</v>
      </c>
      <c r="J530" s="50" t="s">
        <v>1</v>
      </c>
      <c r="K530" s="50" t="s">
        <v>1</v>
      </c>
      <c r="L530" s="50" t="s">
        <v>1</v>
      </c>
      <c r="M530" s="50">
        <v>0</v>
      </c>
      <c r="N530" s="50" t="s">
        <v>1</v>
      </c>
      <c r="O530" s="50" t="s">
        <v>2</v>
      </c>
      <c r="P530" s="50" t="s">
        <v>1</v>
      </c>
      <c r="Q530" s="3">
        <f t="shared" si="8"/>
        <v>43723246.070699997</v>
      </c>
      <c r="R530" s="3">
        <v>0</v>
      </c>
      <c r="S530" s="3">
        <v>32011934.848699994</v>
      </c>
      <c r="T530" s="3">
        <v>0</v>
      </c>
      <c r="U530" s="3" t="s">
        <v>0</v>
      </c>
      <c r="V530" s="3">
        <v>0</v>
      </c>
      <c r="W530" s="3">
        <v>10095957.950000001</v>
      </c>
      <c r="X530" s="3" t="s">
        <v>13</v>
      </c>
      <c r="Y530" s="3">
        <v>1615353.2719999999</v>
      </c>
      <c r="Z530" s="3">
        <v>0</v>
      </c>
      <c r="AA530" s="50" t="s">
        <v>0</v>
      </c>
      <c r="AB530" s="50">
        <v>0</v>
      </c>
      <c r="AC530" s="50">
        <v>0</v>
      </c>
      <c r="AD530" s="50" t="s">
        <v>0</v>
      </c>
      <c r="AE530" s="1">
        <v>0</v>
      </c>
    </row>
    <row r="531" spans="1:31" hidden="1" x14ac:dyDescent="0.25">
      <c r="A531" s="50" t="s">
        <v>326</v>
      </c>
      <c r="B531" s="51">
        <v>43944</v>
      </c>
      <c r="C531" s="50" t="s">
        <v>8</v>
      </c>
      <c r="D531" s="50" t="s">
        <v>67</v>
      </c>
      <c r="E531" s="50" t="s">
        <v>542</v>
      </c>
      <c r="F531" s="50" t="s">
        <v>328</v>
      </c>
      <c r="G531" s="50" t="s">
        <v>4</v>
      </c>
      <c r="H531" s="50" t="s">
        <v>327</v>
      </c>
      <c r="I531" s="50" t="s">
        <v>1</v>
      </c>
      <c r="J531" s="50" t="s">
        <v>1</v>
      </c>
      <c r="K531" s="50" t="s">
        <v>1</v>
      </c>
      <c r="L531" s="50" t="s">
        <v>1</v>
      </c>
      <c r="M531" s="50">
        <v>0</v>
      </c>
      <c r="N531" s="50" t="s">
        <v>1</v>
      </c>
      <c r="O531" s="50" t="s">
        <v>2</v>
      </c>
      <c r="P531" s="50" t="s">
        <v>1</v>
      </c>
      <c r="Q531" s="3">
        <f t="shared" si="8"/>
        <v>130753931.60440001</v>
      </c>
      <c r="R531" s="3">
        <v>0</v>
      </c>
      <c r="S531" s="3">
        <v>102444512.56</v>
      </c>
      <c r="T531" s="3">
        <v>0</v>
      </c>
      <c r="U531" s="3" t="s">
        <v>0</v>
      </c>
      <c r="V531" s="3">
        <v>0</v>
      </c>
      <c r="W531" s="3">
        <v>24404671.59</v>
      </c>
      <c r="X531" s="3" t="s">
        <v>13</v>
      </c>
      <c r="Y531" s="3">
        <v>3904747.4544000002</v>
      </c>
      <c r="Z531" s="3">
        <v>0</v>
      </c>
      <c r="AA531" s="50" t="s">
        <v>0</v>
      </c>
      <c r="AB531" s="50">
        <v>0</v>
      </c>
      <c r="AC531" s="50">
        <v>0</v>
      </c>
      <c r="AD531" s="50" t="s">
        <v>0</v>
      </c>
      <c r="AE531" s="1">
        <v>0</v>
      </c>
    </row>
    <row r="532" spans="1:31" hidden="1" x14ac:dyDescent="0.25">
      <c r="A532" s="50" t="s">
        <v>323</v>
      </c>
      <c r="B532" s="51">
        <v>43944</v>
      </c>
      <c r="C532" s="50" t="s">
        <v>53</v>
      </c>
      <c r="D532" s="50" t="s">
        <v>52</v>
      </c>
      <c r="E532" s="50" t="s">
        <v>651</v>
      </c>
      <c r="F532" s="50" t="s">
        <v>311</v>
      </c>
      <c r="G532" s="50" t="s">
        <v>4</v>
      </c>
      <c r="H532" s="50" t="s">
        <v>317</v>
      </c>
      <c r="I532" s="50" t="s">
        <v>1</v>
      </c>
      <c r="J532" s="50" t="s">
        <v>1</v>
      </c>
      <c r="K532" s="50" t="s">
        <v>1</v>
      </c>
      <c r="L532" s="50" t="s">
        <v>1</v>
      </c>
      <c r="M532" s="50">
        <v>0</v>
      </c>
      <c r="N532" s="50" t="s">
        <v>1</v>
      </c>
      <c r="O532" s="50" t="s">
        <v>2</v>
      </c>
      <c r="P532" s="50" t="s">
        <v>1</v>
      </c>
      <c r="Q532" s="3">
        <f t="shared" si="8"/>
        <v>61723930.0418</v>
      </c>
      <c r="R532" s="3">
        <v>0</v>
      </c>
      <c r="S532" s="3">
        <v>41116429.144999996</v>
      </c>
      <c r="T532" s="3">
        <v>0</v>
      </c>
      <c r="U532" s="3" t="s">
        <v>0</v>
      </c>
      <c r="V532" s="3">
        <v>0</v>
      </c>
      <c r="W532" s="3">
        <v>17765086.98</v>
      </c>
      <c r="X532" s="3" t="s">
        <v>13</v>
      </c>
      <c r="Y532" s="3">
        <v>2842413.9168000002</v>
      </c>
      <c r="Z532" s="3">
        <v>0</v>
      </c>
      <c r="AA532" s="50" t="s">
        <v>0</v>
      </c>
      <c r="AB532" s="50">
        <v>0</v>
      </c>
      <c r="AC532" s="50">
        <v>0</v>
      </c>
      <c r="AD532" s="50" t="s">
        <v>0</v>
      </c>
      <c r="AE532" s="1">
        <v>0</v>
      </c>
    </row>
    <row r="533" spans="1:31" hidden="1" x14ac:dyDescent="0.25">
      <c r="A533" s="50" t="s">
        <v>321</v>
      </c>
      <c r="B533" s="51">
        <v>43944</v>
      </c>
      <c r="C533" s="50" t="s">
        <v>53</v>
      </c>
      <c r="D533" s="50" t="s">
        <v>52</v>
      </c>
      <c r="E533" s="50" t="s">
        <v>651</v>
      </c>
      <c r="F533" s="50" t="s">
        <v>311</v>
      </c>
      <c r="G533" s="50" t="s">
        <v>4</v>
      </c>
      <c r="H533" s="50" t="s">
        <v>315</v>
      </c>
      <c r="I533" s="50" t="s">
        <v>1</v>
      </c>
      <c r="J533" s="50" t="s">
        <v>1</v>
      </c>
      <c r="K533" s="50" t="s">
        <v>1</v>
      </c>
      <c r="L533" s="50" t="s">
        <v>1</v>
      </c>
      <c r="M533" s="50">
        <v>0</v>
      </c>
      <c r="N533" s="50" t="s">
        <v>1</v>
      </c>
      <c r="O533" s="50" t="s">
        <v>314</v>
      </c>
      <c r="P533" s="50" t="s">
        <v>313</v>
      </c>
      <c r="Q533" s="3">
        <f t="shared" si="8"/>
        <v>1919465.2435999999</v>
      </c>
      <c r="R533" s="3">
        <v>0</v>
      </c>
      <c r="S533" s="3">
        <v>1230193</v>
      </c>
      <c r="T533" s="3">
        <v>594200.21</v>
      </c>
      <c r="U533" s="3" t="s">
        <v>13</v>
      </c>
      <c r="V533" s="3">
        <v>95072.033599999995</v>
      </c>
      <c r="W533" s="3">
        <v>0</v>
      </c>
      <c r="X533" s="3" t="s">
        <v>0</v>
      </c>
      <c r="Y533" s="3">
        <v>0</v>
      </c>
      <c r="Z533" s="3">
        <v>0</v>
      </c>
      <c r="AA533" s="50" t="s">
        <v>0</v>
      </c>
      <c r="AB533" s="50">
        <v>0</v>
      </c>
      <c r="AC533" s="50">
        <v>0</v>
      </c>
      <c r="AD533" s="50" t="s">
        <v>0</v>
      </c>
      <c r="AE533" s="1">
        <v>0</v>
      </c>
    </row>
    <row r="534" spans="1:31" hidden="1" x14ac:dyDescent="0.25">
      <c r="A534" s="50" t="s">
        <v>318</v>
      </c>
      <c r="B534" s="51">
        <v>43944</v>
      </c>
      <c r="C534" s="50" t="s">
        <v>53</v>
      </c>
      <c r="D534" s="50" t="s">
        <v>52</v>
      </c>
      <c r="E534" s="50" t="s">
        <v>651</v>
      </c>
      <c r="F534" s="50" t="s">
        <v>311</v>
      </c>
      <c r="G534" s="50" t="s">
        <v>4</v>
      </c>
      <c r="H534" s="50" t="s">
        <v>310</v>
      </c>
      <c r="I534" s="50" t="s">
        <v>1</v>
      </c>
      <c r="J534" s="50" t="s">
        <v>1</v>
      </c>
      <c r="K534" s="50" t="s">
        <v>1</v>
      </c>
      <c r="L534" s="50" t="s">
        <v>1</v>
      </c>
      <c r="M534" s="50">
        <v>0</v>
      </c>
      <c r="N534" s="50" t="s">
        <v>1</v>
      </c>
      <c r="O534" s="50" t="s">
        <v>2</v>
      </c>
      <c r="P534" s="50" t="s">
        <v>1</v>
      </c>
      <c r="Q534" s="3">
        <f t="shared" si="8"/>
        <v>20842813.3343</v>
      </c>
      <c r="R534" s="3">
        <v>0</v>
      </c>
      <c r="S534" s="3">
        <v>9639516.2474999987</v>
      </c>
      <c r="T534" s="3">
        <v>0</v>
      </c>
      <c r="U534" s="3" t="s">
        <v>0</v>
      </c>
      <c r="V534" s="3">
        <v>0</v>
      </c>
      <c r="W534" s="3">
        <v>9658014.7300000004</v>
      </c>
      <c r="X534" s="3" t="s">
        <v>13</v>
      </c>
      <c r="Y534" s="3">
        <v>1545282.3567999997</v>
      </c>
      <c r="Z534" s="3">
        <v>0</v>
      </c>
      <c r="AA534" s="50" t="s">
        <v>0</v>
      </c>
      <c r="AB534" s="50">
        <v>0</v>
      </c>
      <c r="AC534" s="50">
        <v>0</v>
      </c>
      <c r="AD534" s="50" t="s">
        <v>0</v>
      </c>
      <c r="AE534" s="1">
        <v>0</v>
      </c>
    </row>
    <row r="535" spans="1:31" hidden="1" x14ac:dyDescent="0.25">
      <c r="A535" s="50" t="s">
        <v>316</v>
      </c>
      <c r="B535" s="51">
        <v>43944</v>
      </c>
      <c r="C535" s="50" t="s">
        <v>8</v>
      </c>
      <c r="D535" s="50" t="s">
        <v>52</v>
      </c>
      <c r="E535" s="50" t="s">
        <v>530</v>
      </c>
      <c r="F535" s="50" t="s">
        <v>320</v>
      </c>
      <c r="G535" s="50" t="s">
        <v>4</v>
      </c>
      <c r="H535" s="50" t="s">
        <v>319</v>
      </c>
      <c r="I535" s="50" t="s">
        <v>1</v>
      </c>
      <c r="J535" s="50" t="s">
        <v>1</v>
      </c>
      <c r="K535" s="50" t="s">
        <v>1</v>
      </c>
      <c r="L535" s="50" t="s">
        <v>1</v>
      </c>
      <c r="M535" s="50">
        <v>0</v>
      </c>
      <c r="N535" s="50" t="s">
        <v>1</v>
      </c>
      <c r="O535" s="50" t="s">
        <v>2</v>
      </c>
      <c r="P535" s="50" t="s">
        <v>1</v>
      </c>
      <c r="Q535" s="3">
        <f t="shared" si="8"/>
        <v>49976215.141199999</v>
      </c>
      <c r="R535" s="3">
        <v>0</v>
      </c>
      <c r="S535" s="3">
        <v>38214687.960000001</v>
      </c>
      <c r="T535" s="3">
        <v>0</v>
      </c>
      <c r="U535" s="3" t="s">
        <v>0</v>
      </c>
      <c r="V535" s="3">
        <v>0</v>
      </c>
      <c r="W535" s="3">
        <v>10139247.57</v>
      </c>
      <c r="X535" s="3" t="s">
        <v>0</v>
      </c>
      <c r="Y535" s="3">
        <v>1622279.6112000002</v>
      </c>
      <c r="Z535" s="3">
        <v>0</v>
      </c>
      <c r="AA535" s="50" t="s">
        <v>0</v>
      </c>
      <c r="AB535" s="50">
        <v>0</v>
      </c>
      <c r="AC535" s="50">
        <v>0</v>
      </c>
      <c r="AD535" s="50" t="s">
        <v>0</v>
      </c>
      <c r="AE535" s="1">
        <v>0</v>
      </c>
    </row>
    <row r="536" spans="1:31" hidden="1" x14ac:dyDescent="0.25">
      <c r="A536" s="50" t="s">
        <v>312</v>
      </c>
      <c r="B536" s="51">
        <v>43944</v>
      </c>
      <c r="C536" s="50" t="s">
        <v>8</v>
      </c>
      <c r="D536" s="50" t="s">
        <v>48</v>
      </c>
      <c r="E536" s="50" t="s">
        <v>520</v>
      </c>
      <c r="F536" s="50" t="s">
        <v>308</v>
      </c>
      <c r="G536" s="50" t="s">
        <v>4</v>
      </c>
      <c r="H536" s="50" t="s">
        <v>307</v>
      </c>
      <c r="I536" s="50" t="s">
        <v>1</v>
      </c>
      <c r="J536" s="50" t="s">
        <v>1</v>
      </c>
      <c r="K536" s="50" t="s">
        <v>1</v>
      </c>
      <c r="L536" s="50" t="s">
        <v>1</v>
      </c>
      <c r="M536" s="50">
        <v>0</v>
      </c>
      <c r="N536" s="50" t="s">
        <v>1</v>
      </c>
      <c r="O536" s="50" t="s">
        <v>2</v>
      </c>
      <c r="P536" s="50"/>
      <c r="Q536" s="3">
        <f t="shared" si="8"/>
        <v>41262904.313200004</v>
      </c>
      <c r="R536" s="3">
        <v>0</v>
      </c>
      <c r="S536" s="3">
        <v>30276906.210000001</v>
      </c>
      <c r="T536" s="3">
        <v>0</v>
      </c>
      <c r="U536" s="3" t="s">
        <v>0</v>
      </c>
      <c r="V536" s="3">
        <v>0</v>
      </c>
      <c r="W536" s="3">
        <v>9470688.0199999996</v>
      </c>
      <c r="X536" s="3" t="s">
        <v>0</v>
      </c>
      <c r="Y536" s="3">
        <v>1515310.0832</v>
      </c>
      <c r="Z536" s="3">
        <v>0</v>
      </c>
      <c r="AA536" s="50" t="s">
        <v>0</v>
      </c>
      <c r="AB536" s="50">
        <v>0</v>
      </c>
      <c r="AC536" s="50">
        <v>0</v>
      </c>
      <c r="AD536" s="50" t="s">
        <v>0</v>
      </c>
      <c r="AE536" s="1">
        <v>0</v>
      </c>
    </row>
    <row r="537" spans="1:31" hidden="1" x14ac:dyDescent="0.25">
      <c r="A537" s="50" t="s">
        <v>309</v>
      </c>
      <c r="B537" s="51">
        <v>43944</v>
      </c>
      <c r="C537" s="50" t="s">
        <v>8</v>
      </c>
      <c r="D537" s="50" t="s">
        <v>44</v>
      </c>
      <c r="E537" s="50" t="s">
        <v>516</v>
      </c>
      <c r="F537" s="50" t="s">
        <v>305</v>
      </c>
      <c r="G537" s="50" t="s">
        <v>4</v>
      </c>
      <c r="H537" s="50" t="s">
        <v>304</v>
      </c>
      <c r="I537" s="50" t="s">
        <v>1</v>
      </c>
      <c r="J537" s="50" t="s">
        <v>1</v>
      </c>
      <c r="K537" s="50" t="s">
        <v>1</v>
      </c>
      <c r="L537" s="50" t="s">
        <v>1</v>
      </c>
      <c r="M537" s="50">
        <v>0</v>
      </c>
      <c r="N537" s="50" t="s">
        <v>1</v>
      </c>
      <c r="O537" s="50" t="s">
        <v>2</v>
      </c>
      <c r="P537" s="50" t="s">
        <v>1</v>
      </c>
      <c r="Q537" s="3">
        <f t="shared" si="8"/>
        <v>112148628.2836</v>
      </c>
      <c r="R537" s="3">
        <v>0</v>
      </c>
      <c r="S537" s="3">
        <v>76135327.200000003</v>
      </c>
      <c r="T537" s="3">
        <v>0</v>
      </c>
      <c r="U537" s="3" t="s">
        <v>0</v>
      </c>
      <c r="V537" s="3">
        <v>0</v>
      </c>
      <c r="W537" s="3">
        <v>31045949.210000001</v>
      </c>
      <c r="X537" s="3" t="s">
        <v>13</v>
      </c>
      <c r="Y537" s="3">
        <v>4967351.8736000005</v>
      </c>
      <c r="Z537" s="3">
        <v>0</v>
      </c>
      <c r="AA537" s="50" t="s">
        <v>0</v>
      </c>
      <c r="AB537" s="50">
        <v>0</v>
      </c>
      <c r="AC537" s="50">
        <v>0</v>
      </c>
      <c r="AD537" s="50" t="s">
        <v>0</v>
      </c>
      <c r="AE537" s="1">
        <v>0</v>
      </c>
    </row>
    <row r="538" spans="1:31" hidden="1" x14ac:dyDescent="0.25">
      <c r="A538" s="50" t="s">
        <v>306</v>
      </c>
      <c r="B538" s="51">
        <v>43944</v>
      </c>
      <c r="C538" s="50" t="s">
        <v>8</v>
      </c>
      <c r="D538" s="50" t="s">
        <v>40</v>
      </c>
      <c r="E538" s="50" t="s">
        <v>500</v>
      </c>
      <c r="F538" s="50" t="s">
        <v>302</v>
      </c>
      <c r="G538" s="50" t="s">
        <v>4</v>
      </c>
      <c r="H538" s="50" t="s">
        <v>301</v>
      </c>
      <c r="I538" s="50" t="s">
        <v>1</v>
      </c>
      <c r="J538" s="50" t="s">
        <v>1</v>
      </c>
      <c r="K538" s="50" t="s">
        <v>1</v>
      </c>
      <c r="L538" s="50" t="s">
        <v>1</v>
      </c>
      <c r="M538" s="50">
        <v>0</v>
      </c>
      <c r="N538" s="50" t="s">
        <v>1</v>
      </c>
      <c r="O538" s="50" t="s">
        <v>2</v>
      </c>
      <c r="P538" s="50" t="s">
        <v>1</v>
      </c>
      <c r="Q538" s="3">
        <f t="shared" si="8"/>
        <v>36723824.447199993</v>
      </c>
      <c r="R538" s="3">
        <v>0</v>
      </c>
      <c r="S538" s="3">
        <v>29117727.739999998</v>
      </c>
      <c r="T538" s="3">
        <v>0</v>
      </c>
      <c r="U538" s="3" t="s">
        <v>0</v>
      </c>
      <c r="V538" s="3">
        <v>0</v>
      </c>
      <c r="W538" s="3">
        <v>6556979.9199999999</v>
      </c>
      <c r="X538" s="3" t="s">
        <v>0</v>
      </c>
      <c r="Y538" s="3">
        <v>1049116.7871999999</v>
      </c>
      <c r="Z538" s="3">
        <v>0</v>
      </c>
      <c r="AA538" s="50" t="s">
        <v>0</v>
      </c>
      <c r="AB538" s="50">
        <v>0</v>
      </c>
      <c r="AC538" s="50">
        <v>0</v>
      </c>
      <c r="AD538" s="50" t="s">
        <v>0</v>
      </c>
      <c r="AE538" s="1">
        <v>0</v>
      </c>
    </row>
    <row r="539" spans="1:31" hidden="1" x14ac:dyDescent="0.25">
      <c r="A539" s="50" t="s">
        <v>303</v>
      </c>
      <c r="B539" s="51">
        <v>43944</v>
      </c>
      <c r="C539" s="50" t="s">
        <v>8</v>
      </c>
      <c r="D539" s="50" t="s">
        <v>36</v>
      </c>
      <c r="E539" s="50" t="s">
        <v>497</v>
      </c>
      <c r="F539" s="50" t="s">
        <v>299</v>
      </c>
      <c r="G539" s="50" t="s">
        <v>4</v>
      </c>
      <c r="H539" s="50" t="s">
        <v>298</v>
      </c>
      <c r="I539" s="50" t="s">
        <v>1</v>
      </c>
      <c r="J539" s="50" t="s">
        <v>1</v>
      </c>
      <c r="K539" s="50" t="s">
        <v>1</v>
      </c>
      <c r="L539" s="50" t="s">
        <v>1</v>
      </c>
      <c r="M539" s="50">
        <v>0</v>
      </c>
      <c r="N539" s="50" t="s">
        <v>1</v>
      </c>
      <c r="O539" s="50" t="s">
        <v>2</v>
      </c>
      <c r="P539" s="50" t="s">
        <v>1</v>
      </c>
      <c r="Q539" s="3">
        <f t="shared" si="8"/>
        <v>74770703.078800008</v>
      </c>
      <c r="R539" s="3">
        <v>0</v>
      </c>
      <c r="S539" s="3">
        <v>59241513.460000001</v>
      </c>
      <c r="T539" s="3">
        <v>0</v>
      </c>
      <c r="U539" s="3" t="s">
        <v>0</v>
      </c>
      <c r="V539" s="3">
        <v>0</v>
      </c>
      <c r="W539" s="3">
        <v>13387232.43</v>
      </c>
      <c r="X539" s="3" t="s">
        <v>13</v>
      </c>
      <c r="Y539" s="3">
        <v>2141957.1888000001</v>
      </c>
      <c r="Z539" s="3">
        <v>0</v>
      </c>
      <c r="AA539" s="50" t="s">
        <v>0</v>
      </c>
      <c r="AB539" s="50">
        <v>0</v>
      </c>
      <c r="AC539" s="50">
        <v>0</v>
      </c>
      <c r="AD539" s="50" t="s">
        <v>0</v>
      </c>
      <c r="AE539" s="1">
        <v>0</v>
      </c>
    </row>
    <row r="540" spans="1:31" hidden="1" x14ac:dyDescent="0.25">
      <c r="A540" s="50" t="s">
        <v>300</v>
      </c>
      <c r="B540" s="51">
        <v>43944</v>
      </c>
      <c r="C540" s="50" t="s">
        <v>8</v>
      </c>
      <c r="D540" s="50" t="s">
        <v>32</v>
      </c>
      <c r="E540" s="50" t="s">
        <v>493</v>
      </c>
      <c r="F540" s="50" t="s">
        <v>292</v>
      </c>
      <c r="G540" s="50" t="s">
        <v>4</v>
      </c>
      <c r="H540" s="50" t="s">
        <v>296</v>
      </c>
      <c r="I540" s="50" t="s">
        <v>1</v>
      </c>
      <c r="J540" s="50" t="s">
        <v>1</v>
      </c>
      <c r="K540" s="50" t="s">
        <v>1</v>
      </c>
      <c r="L540" s="50" t="s">
        <v>1</v>
      </c>
      <c r="M540" s="50">
        <v>0</v>
      </c>
      <c r="N540" s="50" t="s">
        <v>1</v>
      </c>
      <c r="O540" s="50" t="s">
        <v>295</v>
      </c>
      <c r="P540" s="50" t="s">
        <v>294</v>
      </c>
      <c r="Q540" s="3">
        <f t="shared" si="8"/>
        <v>635557.84439999994</v>
      </c>
      <c r="R540" s="3">
        <v>0</v>
      </c>
      <c r="S540" s="3">
        <v>476520</v>
      </c>
      <c r="T540" s="3">
        <v>0</v>
      </c>
      <c r="U540" s="3" t="s">
        <v>0</v>
      </c>
      <c r="V540" s="3">
        <v>0</v>
      </c>
      <c r="W540" s="3">
        <v>137101.59</v>
      </c>
      <c r="X540" s="3" t="s">
        <v>13</v>
      </c>
      <c r="Y540" s="3">
        <v>21936.254400000002</v>
      </c>
      <c r="Z540" s="3">
        <v>0</v>
      </c>
      <c r="AA540" s="50" t="s">
        <v>0</v>
      </c>
      <c r="AB540" s="50">
        <v>0</v>
      </c>
      <c r="AC540" s="50">
        <v>0</v>
      </c>
      <c r="AD540" s="50" t="s">
        <v>0</v>
      </c>
      <c r="AE540" s="1">
        <v>0</v>
      </c>
    </row>
    <row r="541" spans="1:31" hidden="1" x14ac:dyDescent="0.25">
      <c r="A541" s="50" t="s">
        <v>297</v>
      </c>
      <c r="B541" s="51">
        <v>43944</v>
      </c>
      <c r="C541" s="50" t="s">
        <v>8</v>
      </c>
      <c r="D541" s="50" t="s">
        <v>32</v>
      </c>
      <c r="E541" s="50" t="s">
        <v>493</v>
      </c>
      <c r="F541" s="50" t="s">
        <v>292</v>
      </c>
      <c r="G541" s="50" t="s">
        <v>4</v>
      </c>
      <c r="H541" s="50" t="s">
        <v>291</v>
      </c>
      <c r="I541" s="50" t="s">
        <v>1</v>
      </c>
      <c r="J541" s="50" t="s">
        <v>1</v>
      </c>
      <c r="K541" s="50" t="s">
        <v>1</v>
      </c>
      <c r="L541" s="50" t="s">
        <v>1</v>
      </c>
      <c r="M541" s="50">
        <v>0</v>
      </c>
      <c r="N541" s="50" t="s">
        <v>1</v>
      </c>
      <c r="O541" s="50" t="s">
        <v>2</v>
      </c>
      <c r="P541" s="50"/>
      <c r="Q541" s="3">
        <f t="shared" si="8"/>
        <v>16732105.172000002</v>
      </c>
      <c r="R541" s="3">
        <v>0</v>
      </c>
      <c r="S541" s="3">
        <v>8942454.3800000008</v>
      </c>
      <c r="T541" s="3">
        <v>0</v>
      </c>
      <c r="U541" s="3" t="s">
        <v>0</v>
      </c>
      <c r="V541" s="3">
        <v>0</v>
      </c>
      <c r="W541" s="3">
        <v>6715216.2000000002</v>
      </c>
      <c r="X541" s="3" t="s">
        <v>13</v>
      </c>
      <c r="Y541" s="3">
        <v>1074434.5919999999</v>
      </c>
      <c r="Z541" s="3">
        <v>0</v>
      </c>
      <c r="AA541" s="50" t="s">
        <v>0</v>
      </c>
      <c r="AB541" s="50">
        <v>0</v>
      </c>
      <c r="AC541" s="50">
        <v>0</v>
      </c>
      <c r="AD541" s="50" t="s">
        <v>0</v>
      </c>
      <c r="AE541" s="1">
        <v>0</v>
      </c>
    </row>
    <row r="542" spans="1:31" hidden="1" x14ac:dyDescent="0.25">
      <c r="A542" s="50" t="s">
        <v>293</v>
      </c>
      <c r="B542" s="51">
        <v>43944</v>
      </c>
      <c r="C542" s="50" t="s">
        <v>8</v>
      </c>
      <c r="D542" s="50" t="s">
        <v>26</v>
      </c>
      <c r="E542" s="50" t="s">
        <v>489</v>
      </c>
      <c r="F542" s="50" t="s">
        <v>283</v>
      </c>
      <c r="G542" s="50" t="s">
        <v>4</v>
      </c>
      <c r="H542" s="50" t="s">
        <v>289</v>
      </c>
      <c r="I542" s="50" t="s">
        <v>1</v>
      </c>
      <c r="J542" s="50" t="s">
        <v>1</v>
      </c>
      <c r="K542" s="50" t="s">
        <v>1</v>
      </c>
      <c r="L542" s="50" t="s">
        <v>1</v>
      </c>
      <c r="M542" s="50">
        <v>0</v>
      </c>
      <c r="N542" s="50" t="s">
        <v>1</v>
      </c>
      <c r="O542" s="50" t="s">
        <v>2</v>
      </c>
      <c r="P542" s="50" t="s">
        <v>1</v>
      </c>
      <c r="Q542" s="3">
        <f t="shared" si="8"/>
        <v>11205120.200399999</v>
      </c>
      <c r="R542" s="3">
        <v>0</v>
      </c>
      <c r="S542" s="3">
        <v>9277291.6199999992</v>
      </c>
      <c r="T542" s="3">
        <v>0</v>
      </c>
      <c r="U542" s="3" t="s">
        <v>0</v>
      </c>
      <c r="V542" s="3">
        <v>0</v>
      </c>
      <c r="W542" s="3">
        <v>1661921.19</v>
      </c>
      <c r="X542" s="3" t="s">
        <v>13</v>
      </c>
      <c r="Y542" s="3">
        <v>265907.39039999997</v>
      </c>
      <c r="Z542" s="3">
        <v>0</v>
      </c>
      <c r="AA542" s="50" t="s">
        <v>0</v>
      </c>
      <c r="AB542" s="50">
        <v>0</v>
      </c>
      <c r="AC542" s="50">
        <v>0</v>
      </c>
      <c r="AD542" s="50" t="s">
        <v>0</v>
      </c>
      <c r="AE542" s="1">
        <v>0</v>
      </c>
    </row>
    <row r="543" spans="1:31" hidden="1" x14ac:dyDescent="0.25">
      <c r="A543" s="50" t="s">
        <v>290</v>
      </c>
      <c r="B543" s="51">
        <v>43944</v>
      </c>
      <c r="C543" s="50" t="s">
        <v>8</v>
      </c>
      <c r="D543" s="50" t="s">
        <v>26</v>
      </c>
      <c r="E543" s="50" t="s">
        <v>489</v>
      </c>
      <c r="F543" s="50" t="s">
        <v>283</v>
      </c>
      <c r="G543" s="50" t="s">
        <v>4</v>
      </c>
      <c r="H543" s="50" t="s">
        <v>287</v>
      </c>
      <c r="I543" s="50" t="s">
        <v>1</v>
      </c>
      <c r="J543" s="50" t="s">
        <v>1</v>
      </c>
      <c r="K543" s="50" t="s">
        <v>1</v>
      </c>
      <c r="L543" s="50" t="s">
        <v>1</v>
      </c>
      <c r="M543" s="50">
        <v>0</v>
      </c>
      <c r="N543" s="50" t="s">
        <v>1</v>
      </c>
      <c r="O543" s="50" t="s">
        <v>286</v>
      </c>
      <c r="P543" s="50" t="s">
        <v>285</v>
      </c>
      <c r="Q543" s="3">
        <f t="shared" si="8"/>
        <v>313425.79719999997</v>
      </c>
      <c r="R543" s="3">
        <v>0</v>
      </c>
      <c r="S543" s="3">
        <v>151999.99999999997</v>
      </c>
      <c r="T543" s="3">
        <v>139160.17000000001</v>
      </c>
      <c r="U543" s="3" t="s">
        <v>13</v>
      </c>
      <c r="V543" s="3">
        <v>22265.627199999999</v>
      </c>
      <c r="W543" s="3">
        <v>0</v>
      </c>
      <c r="X543" s="3" t="s">
        <v>0</v>
      </c>
      <c r="Y543" s="3">
        <v>0</v>
      </c>
      <c r="Z543" s="3">
        <v>0</v>
      </c>
      <c r="AA543" s="50" t="s">
        <v>0</v>
      </c>
      <c r="AB543" s="50">
        <v>0</v>
      </c>
      <c r="AC543" s="50">
        <v>0</v>
      </c>
      <c r="AD543" s="50" t="s">
        <v>0</v>
      </c>
      <c r="AE543" s="1">
        <v>0</v>
      </c>
    </row>
    <row r="544" spans="1:31" hidden="1" x14ac:dyDescent="0.25">
      <c r="A544" s="50" t="s">
        <v>288</v>
      </c>
      <c r="B544" s="51">
        <v>43944</v>
      </c>
      <c r="C544" s="50" t="s">
        <v>8</v>
      </c>
      <c r="D544" s="50" t="s">
        <v>26</v>
      </c>
      <c r="E544" s="50" t="s">
        <v>489</v>
      </c>
      <c r="F544" s="50" t="s">
        <v>283</v>
      </c>
      <c r="G544" s="50" t="s">
        <v>4</v>
      </c>
      <c r="H544" s="50" t="s">
        <v>282</v>
      </c>
      <c r="I544" s="50" t="s">
        <v>1</v>
      </c>
      <c r="J544" s="50" t="s">
        <v>1</v>
      </c>
      <c r="K544" s="50" t="s">
        <v>1</v>
      </c>
      <c r="L544" s="50" t="s">
        <v>1</v>
      </c>
      <c r="M544" s="50">
        <v>0</v>
      </c>
      <c r="N544" s="50" t="s">
        <v>1</v>
      </c>
      <c r="O544" s="50" t="s">
        <v>2</v>
      </c>
      <c r="P544" s="50" t="s">
        <v>1</v>
      </c>
      <c r="Q544" s="3">
        <f t="shared" si="8"/>
        <v>25699140.189199992</v>
      </c>
      <c r="R544" s="3">
        <v>0</v>
      </c>
      <c r="S544" s="3">
        <v>22556125.559999991</v>
      </c>
      <c r="T544" s="3">
        <v>0</v>
      </c>
      <c r="U544" s="3" t="s">
        <v>0</v>
      </c>
      <c r="V544" s="3">
        <v>0</v>
      </c>
      <c r="W544" s="3">
        <v>2709495.37</v>
      </c>
      <c r="X544" s="3" t="s">
        <v>13</v>
      </c>
      <c r="Y544" s="3">
        <v>433519.25920000003</v>
      </c>
      <c r="Z544" s="3">
        <v>0</v>
      </c>
      <c r="AA544" s="50" t="s">
        <v>0</v>
      </c>
      <c r="AB544" s="50">
        <v>0</v>
      </c>
      <c r="AC544" s="50">
        <v>0</v>
      </c>
      <c r="AD544" s="50" t="s">
        <v>0</v>
      </c>
      <c r="AE544" s="1">
        <v>0</v>
      </c>
    </row>
    <row r="545" spans="1:31" hidden="1" x14ac:dyDescent="0.25">
      <c r="A545" s="50" t="s">
        <v>284</v>
      </c>
      <c r="B545" s="51">
        <v>43944</v>
      </c>
      <c r="C545" s="50" t="s">
        <v>8</v>
      </c>
      <c r="D545" s="50" t="s">
        <v>16</v>
      </c>
      <c r="E545" s="50" t="s">
        <v>483</v>
      </c>
      <c r="F545" s="50" t="s">
        <v>280</v>
      </c>
      <c r="G545" s="50" t="s">
        <v>4</v>
      </c>
      <c r="H545" s="50" t="s">
        <v>279</v>
      </c>
      <c r="I545" s="50" t="s">
        <v>1</v>
      </c>
      <c r="J545" s="50" t="s">
        <v>1</v>
      </c>
      <c r="K545" s="50" t="s">
        <v>1</v>
      </c>
      <c r="L545" s="50" t="s">
        <v>1</v>
      </c>
      <c r="M545" s="50">
        <v>0</v>
      </c>
      <c r="N545" s="50" t="s">
        <v>1</v>
      </c>
      <c r="O545" s="50" t="s">
        <v>2</v>
      </c>
      <c r="P545" s="50"/>
      <c r="Q545" s="3">
        <f t="shared" si="8"/>
        <v>12324889.941599999</v>
      </c>
      <c r="R545" s="3">
        <v>0</v>
      </c>
      <c r="S545" s="3">
        <v>2884751.35</v>
      </c>
      <c r="T545" s="3">
        <v>0</v>
      </c>
      <c r="U545" s="3" t="s">
        <v>0</v>
      </c>
      <c r="V545" s="3">
        <v>0</v>
      </c>
      <c r="W545" s="3">
        <v>8138050.5099999998</v>
      </c>
      <c r="X545" s="3" t="s">
        <v>13</v>
      </c>
      <c r="Y545" s="3">
        <v>1302088.0815999999</v>
      </c>
      <c r="Z545" s="3">
        <v>0</v>
      </c>
      <c r="AA545" s="50" t="s">
        <v>0</v>
      </c>
      <c r="AB545" s="50">
        <v>0</v>
      </c>
      <c r="AC545" s="50">
        <v>0</v>
      </c>
      <c r="AD545" s="50" t="s">
        <v>0</v>
      </c>
      <c r="AE545" s="1">
        <v>0</v>
      </c>
    </row>
    <row r="546" spans="1:31" hidden="1" x14ac:dyDescent="0.25">
      <c r="A546" s="50" t="s">
        <v>281</v>
      </c>
      <c r="B546" s="51">
        <v>43944</v>
      </c>
      <c r="C546" s="50" t="s">
        <v>8</v>
      </c>
      <c r="D546" s="50" t="s">
        <v>1048</v>
      </c>
      <c r="E546" s="50" t="s">
        <v>538</v>
      </c>
      <c r="F546" s="50" t="s">
        <v>325</v>
      </c>
      <c r="G546" s="50" t="s">
        <v>4</v>
      </c>
      <c r="H546" s="50" t="s">
        <v>324</v>
      </c>
      <c r="I546" s="50" t="s">
        <v>1</v>
      </c>
      <c r="J546" s="50" t="s">
        <v>1</v>
      </c>
      <c r="K546" s="50" t="s">
        <v>1</v>
      </c>
      <c r="L546" s="50" t="s">
        <v>1</v>
      </c>
      <c r="M546" s="50">
        <v>0</v>
      </c>
      <c r="N546" s="50" t="s">
        <v>1</v>
      </c>
      <c r="O546" s="50" t="s">
        <v>2</v>
      </c>
      <c r="P546" s="50" t="s">
        <v>1</v>
      </c>
      <c r="Q546" s="3">
        <f t="shared" si="8"/>
        <v>10928179.0244</v>
      </c>
      <c r="R546" s="3">
        <v>0</v>
      </c>
      <c r="S546" s="3">
        <v>9446023.4299999997</v>
      </c>
      <c r="T546" s="3">
        <v>0</v>
      </c>
      <c r="U546" s="3" t="s">
        <v>0</v>
      </c>
      <c r="V546" s="3">
        <v>0</v>
      </c>
      <c r="W546" s="3">
        <v>1277720.3400000001</v>
      </c>
      <c r="X546" s="3" t="s">
        <v>13</v>
      </c>
      <c r="Y546" s="3">
        <v>204435.25440000001</v>
      </c>
      <c r="Z546" s="3">
        <v>0</v>
      </c>
      <c r="AA546" s="50" t="s">
        <v>0</v>
      </c>
      <c r="AB546" s="50">
        <v>0</v>
      </c>
      <c r="AC546" s="50">
        <v>0</v>
      </c>
      <c r="AD546" s="50" t="s">
        <v>0</v>
      </c>
      <c r="AE546" s="1">
        <v>0</v>
      </c>
    </row>
    <row r="547" spans="1:31" hidden="1" x14ac:dyDescent="0.25">
      <c r="A547" s="50" t="s">
        <v>278</v>
      </c>
      <c r="B547" s="51">
        <v>43944</v>
      </c>
      <c r="C547" s="50" t="s">
        <v>8</v>
      </c>
      <c r="D547" s="50" t="s">
        <v>11</v>
      </c>
      <c r="E547" s="50" t="s">
        <v>476</v>
      </c>
      <c r="F547" s="50" t="s">
        <v>1787</v>
      </c>
      <c r="G547" s="50" t="s">
        <v>4</v>
      </c>
      <c r="H547" s="50" t="s">
        <v>277</v>
      </c>
      <c r="I547" s="50" t="s">
        <v>1</v>
      </c>
      <c r="J547" s="50" t="s">
        <v>1</v>
      </c>
      <c r="K547" s="50" t="s">
        <v>1</v>
      </c>
      <c r="L547" s="50" t="s">
        <v>1</v>
      </c>
      <c r="M547" s="50">
        <v>0</v>
      </c>
      <c r="N547" s="50" t="s">
        <v>1</v>
      </c>
      <c r="O547" s="50" t="s">
        <v>2</v>
      </c>
      <c r="P547" s="50" t="s">
        <v>1</v>
      </c>
      <c r="Q547" s="3">
        <f t="shared" si="8"/>
        <v>10599762.4224</v>
      </c>
      <c r="R547" s="3">
        <v>0</v>
      </c>
      <c r="S547" s="3">
        <v>4938916.1500000004</v>
      </c>
      <c r="T547" s="3">
        <v>0</v>
      </c>
      <c r="U547" s="3" t="s">
        <v>0</v>
      </c>
      <c r="V547" s="3">
        <v>0</v>
      </c>
      <c r="W547" s="3">
        <v>4880039.8899999997</v>
      </c>
      <c r="X547" s="3" t="s">
        <v>0</v>
      </c>
      <c r="Y547" s="3">
        <v>780806.3824</v>
      </c>
      <c r="Z547" s="3">
        <v>0</v>
      </c>
      <c r="AA547" s="50" t="s">
        <v>0</v>
      </c>
      <c r="AB547" s="50">
        <v>0</v>
      </c>
      <c r="AC547" s="50">
        <v>0</v>
      </c>
      <c r="AD547" s="50" t="s">
        <v>0</v>
      </c>
      <c r="AE547" s="1">
        <v>0</v>
      </c>
    </row>
    <row r="548" spans="1:31" hidden="1" x14ac:dyDescent="0.25">
      <c r="A548" s="50" t="s">
        <v>276</v>
      </c>
      <c r="B548" s="51">
        <v>43944</v>
      </c>
      <c r="C548" s="50" t="s">
        <v>8</v>
      </c>
      <c r="D548" s="50" t="s">
        <v>7</v>
      </c>
      <c r="E548" s="50" t="s">
        <v>471</v>
      </c>
      <c r="F548" s="50" t="s">
        <v>5</v>
      </c>
      <c r="G548" s="50" t="s">
        <v>4</v>
      </c>
      <c r="H548" s="50" t="s">
        <v>275</v>
      </c>
      <c r="I548" s="50" t="s">
        <v>1</v>
      </c>
      <c r="J548" s="50" t="s">
        <v>1</v>
      </c>
      <c r="K548" s="50" t="s">
        <v>1</v>
      </c>
      <c r="L548" s="50" t="s">
        <v>1</v>
      </c>
      <c r="M548" s="50">
        <v>0</v>
      </c>
      <c r="N548" s="50" t="s">
        <v>1</v>
      </c>
      <c r="O548" s="50" t="s">
        <v>2</v>
      </c>
      <c r="P548" s="50" t="s">
        <v>1</v>
      </c>
      <c r="Q548" s="3">
        <f t="shared" si="8"/>
        <v>27496233.467599999</v>
      </c>
      <c r="R548" s="3">
        <v>0</v>
      </c>
      <c r="S548" s="3">
        <v>21690468.140000001</v>
      </c>
      <c r="T548" s="3">
        <v>0</v>
      </c>
      <c r="U548" s="3" t="s">
        <v>0</v>
      </c>
      <c r="V548" s="3">
        <v>0</v>
      </c>
      <c r="W548" s="3">
        <v>5004970.1100000003</v>
      </c>
      <c r="X548" s="3" t="s">
        <v>0</v>
      </c>
      <c r="Y548" s="3">
        <v>800795.21760000009</v>
      </c>
      <c r="Z548" s="3">
        <v>0</v>
      </c>
      <c r="AA548" s="50" t="s">
        <v>0</v>
      </c>
      <c r="AB548" s="50">
        <v>0</v>
      </c>
      <c r="AC548" s="50">
        <v>0</v>
      </c>
      <c r="AD548" s="50" t="s">
        <v>0</v>
      </c>
      <c r="AE548" s="1">
        <v>0</v>
      </c>
    </row>
    <row r="549" spans="1:31" hidden="1" x14ac:dyDescent="0.25">
      <c r="A549" s="50" t="s">
        <v>274</v>
      </c>
      <c r="B549" s="51">
        <v>43945</v>
      </c>
      <c r="C549" s="50" t="s">
        <v>8</v>
      </c>
      <c r="D549" s="50" t="s">
        <v>107</v>
      </c>
      <c r="E549" s="50" t="s">
        <v>596</v>
      </c>
      <c r="F549" s="50" t="s">
        <v>273</v>
      </c>
      <c r="G549" s="50" t="s">
        <v>4</v>
      </c>
      <c r="H549" s="50" t="s">
        <v>272</v>
      </c>
      <c r="I549" s="50" t="s">
        <v>1</v>
      </c>
      <c r="J549" s="50" t="s">
        <v>1</v>
      </c>
      <c r="K549" s="50" t="s">
        <v>1</v>
      </c>
      <c r="L549" s="50" t="s">
        <v>1</v>
      </c>
      <c r="M549" s="50">
        <v>0</v>
      </c>
      <c r="N549" s="50" t="s">
        <v>1</v>
      </c>
      <c r="O549" s="50" t="s">
        <v>2</v>
      </c>
      <c r="P549" s="50" t="s">
        <v>1</v>
      </c>
      <c r="Q549" s="3">
        <f t="shared" si="8"/>
        <v>54792171.1448</v>
      </c>
      <c r="R549" s="3">
        <v>0</v>
      </c>
      <c r="S549" s="3">
        <v>35150631.189999998</v>
      </c>
      <c r="T549" s="3">
        <v>0</v>
      </c>
      <c r="U549" s="3" t="s">
        <v>0</v>
      </c>
      <c r="V549" s="3">
        <v>0</v>
      </c>
      <c r="W549" s="3">
        <v>16932362.030000001</v>
      </c>
      <c r="X549" s="3" t="s">
        <v>13</v>
      </c>
      <c r="Y549" s="3">
        <v>2709177.9248000002</v>
      </c>
      <c r="Z549" s="3">
        <v>0</v>
      </c>
      <c r="AA549" s="50" t="s">
        <v>0</v>
      </c>
      <c r="AB549" s="50">
        <v>0</v>
      </c>
      <c r="AC549" s="50">
        <v>0</v>
      </c>
      <c r="AD549" s="50" t="s">
        <v>0</v>
      </c>
      <c r="AE549" s="1">
        <v>0</v>
      </c>
    </row>
    <row r="550" spans="1:31" hidden="1" x14ac:dyDescent="0.25">
      <c r="A550" s="50" t="s">
        <v>271</v>
      </c>
      <c r="B550" s="51">
        <v>43945</v>
      </c>
      <c r="C550" s="50" t="s">
        <v>53</v>
      </c>
      <c r="D550" s="50" t="s">
        <v>107</v>
      </c>
      <c r="E550" s="50" t="s">
        <v>572</v>
      </c>
      <c r="F550" s="50" t="s">
        <v>264</v>
      </c>
      <c r="G550" s="50" t="s">
        <v>4</v>
      </c>
      <c r="H550" s="50" t="s">
        <v>270</v>
      </c>
      <c r="I550" s="50" t="s">
        <v>1</v>
      </c>
      <c r="J550" s="50" t="s">
        <v>1</v>
      </c>
      <c r="K550" s="50" t="s">
        <v>1</v>
      </c>
      <c r="L550" s="50" t="s">
        <v>1</v>
      </c>
      <c r="M550" s="50">
        <v>0</v>
      </c>
      <c r="N550" s="50" t="s">
        <v>1</v>
      </c>
      <c r="O550" s="50" t="s">
        <v>2</v>
      </c>
      <c r="P550" s="50" t="s">
        <v>1</v>
      </c>
      <c r="Q550" s="3">
        <f t="shared" si="8"/>
        <v>95406785.657799989</v>
      </c>
      <c r="R550" s="3">
        <v>0</v>
      </c>
      <c r="S550" s="3">
        <v>66919461.682199985</v>
      </c>
      <c r="T550" s="3">
        <v>0</v>
      </c>
      <c r="U550" s="3" t="s">
        <v>0</v>
      </c>
      <c r="V550" s="3">
        <v>0</v>
      </c>
      <c r="W550" s="3">
        <v>24558037.910000008</v>
      </c>
      <c r="X550" s="3" t="s">
        <v>13</v>
      </c>
      <c r="Y550" s="3">
        <v>3929286.0656000003</v>
      </c>
      <c r="Z550" s="3">
        <v>0</v>
      </c>
      <c r="AA550" s="50" t="s">
        <v>0</v>
      </c>
      <c r="AB550" s="50">
        <v>0</v>
      </c>
      <c r="AC550" s="50">
        <v>0</v>
      </c>
      <c r="AD550" s="50" t="s">
        <v>0</v>
      </c>
      <c r="AE550" s="1">
        <v>0</v>
      </c>
    </row>
    <row r="551" spans="1:31" hidden="1" x14ac:dyDescent="0.25">
      <c r="A551" s="50" t="s">
        <v>269</v>
      </c>
      <c r="B551" s="51">
        <v>43945</v>
      </c>
      <c r="C551" s="50" t="s">
        <v>53</v>
      </c>
      <c r="D551" s="50" t="s">
        <v>107</v>
      </c>
      <c r="E551" s="50" t="s">
        <v>572</v>
      </c>
      <c r="F551" s="50" t="s">
        <v>264</v>
      </c>
      <c r="G551" s="50" t="s">
        <v>4</v>
      </c>
      <c r="H551" s="50" t="s">
        <v>268</v>
      </c>
      <c r="I551" s="50" t="s">
        <v>1</v>
      </c>
      <c r="J551" s="50" t="s">
        <v>1</v>
      </c>
      <c r="K551" s="50" t="s">
        <v>1</v>
      </c>
      <c r="L551" s="50" t="s">
        <v>1</v>
      </c>
      <c r="M551" s="50">
        <v>0</v>
      </c>
      <c r="N551" s="50" t="s">
        <v>1</v>
      </c>
      <c r="O551" s="50" t="s">
        <v>267</v>
      </c>
      <c r="P551" s="50" t="s">
        <v>266</v>
      </c>
      <c r="Q551" s="3">
        <f t="shared" si="8"/>
        <v>9748248.9433999993</v>
      </c>
      <c r="R551" s="3">
        <v>0</v>
      </c>
      <c r="S551" s="3">
        <v>4796174.7349999994</v>
      </c>
      <c r="T551" s="3">
        <v>4269029.49</v>
      </c>
      <c r="U551" s="3" t="s">
        <v>13</v>
      </c>
      <c r="V551" s="3">
        <v>683044.71840000001</v>
      </c>
      <c r="W551" s="3">
        <v>0</v>
      </c>
      <c r="X551" s="3" t="s">
        <v>0</v>
      </c>
      <c r="Y551" s="3">
        <v>0</v>
      </c>
      <c r="Z551" s="3">
        <v>0</v>
      </c>
      <c r="AA551" s="50" t="s">
        <v>0</v>
      </c>
      <c r="AB551" s="50">
        <v>0</v>
      </c>
      <c r="AC551" s="50">
        <v>0</v>
      </c>
      <c r="AD551" s="50" t="s">
        <v>0</v>
      </c>
      <c r="AE551" s="1">
        <v>0</v>
      </c>
    </row>
    <row r="552" spans="1:31" hidden="1" x14ac:dyDescent="0.25">
      <c r="A552" s="50" t="s">
        <v>265</v>
      </c>
      <c r="B552" s="51">
        <v>43945</v>
      </c>
      <c r="C552" s="50" t="s">
        <v>53</v>
      </c>
      <c r="D552" s="50" t="s">
        <v>107</v>
      </c>
      <c r="E552" s="50" t="s">
        <v>572</v>
      </c>
      <c r="F552" s="50" t="s">
        <v>264</v>
      </c>
      <c r="G552" s="50" t="s">
        <v>4</v>
      </c>
      <c r="H552" s="50" t="s">
        <v>263</v>
      </c>
      <c r="I552" s="50" t="s">
        <v>1</v>
      </c>
      <c r="J552" s="50" t="s">
        <v>1</v>
      </c>
      <c r="K552" s="50" t="s">
        <v>1</v>
      </c>
      <c r="L552" s="50" t="s">
        <v>1</v>
      </c>
      <c r="M552" s="50">
        <v>0</v>
      </c>
      <c r="N552" s="50" t="s">
        <v>1</v>
      </c>
      <c r="O552" s="50" t="s">
        <v>2</v>
      </c>
      <c r="P552" s="50" t="s">
        <v>1</v>
      </c>
      <c r="Q552" s="3">
        <f t="shared" si="8"/>
        <v>11672264.8618</v>
      </c>
      <c r="R552" s="3">
        <v>0</v>
      </c>
      <c r="S552" s="3">
        <v>7359795.5250000004</v>
      </c>
      <c r="T552" s="3">
        <v>0</v>
      </c>
      <c r="U552" s="3" t="s">
        <v>0</v>
      </c>
      <c r="V552" s="3">
        <v>0</v>
      </c>
      <c r="W552" s="3">
        <v>3717645.98</v>
      </c>
      <c r="X552" s="3" t="s">
        <v>13</v>
      </c>
      <c r="Y552" s="3">
        <v>594823.35680000007</v>
      </c>
      <c r="Z552" s="3">
        <v>0</v>
      </c>
      <c r="AA552" s="50" t="s">
        <v>0</v>
      </c>
      <c r="AB552" s="50">
        <v>0</v>
      </c>
      <c r="AC552" s="50">
        <v>0</v>
      </c>
      <c r="AD552" s="50" t="s">
        <v>0</v>
      </c>
      <c r="AE552" s="1">
        <v>0</v>
      </c>
    </row>
    <row r="553" spans="1:31" hidden="1" x14ac:dyDescent="0.25">
      <c r="A553" s="50" t="s">
        <v>262</v>
      </c>
      <c r="B553" s="51">
        <v>43945</v>
      </c>
      <c r="C553" s="50" t="s">
        <v>8</v>
      </c>
      <c r="D553" s="50" t="s">
        <v>88</v>
      </c>
      <c r="E553" s="50" t="s">
        <v>569</v>
      </c>
      <c r="F553" s="50" t="s">
        <v>214</v>
      </c>
      <c r="G553" s="50" t="s">
        <v>4</v>
      </c>
      <c r="H553" s="50" t="s">
        <v>261</v>
      </c>
      <c r="I553" s="50" t="s">
        <v>1</v>
      </c>
      <c r="J553" s="50" t="s">
        <v>1</v>
      </c>
      <c r="K553" s="50" t="s">
        <v>1</v>
      </c>
      <c r="L553" s="50" t="s">
        <v>1</v>
      </c>
      <c r="M553" s="50">
        <v>0</v>
      </c>
      <c r="N553" s="50" t="s">
        <v>1</v>
      </c>
      <c r="O553" s="50" t="s">
        <v>2</v>
      </c>
      <c r="P553" s="50" t="s">
        <v>1</v>
      </c>
      <c r="Q553" s="3">
        <f t="shared" si="8"/>
        <v>145239479.5192</v>
      </c>
      <c r="R553" s="3">
        <v>0</v>
      </c>
      <c r="S553" s="3">
        <v>102492861.68000001</v>
      </c>
      <c r="T553" s="3">
        <v>0</v>
      </c>
      <c r="U553" s="3" t="s">
        <v>0</v>
      </c>
      <c r="V553" s="3">
        <v>0</v>
      </c>
      <c r="W553" s="3">
        <v>36850532.619999997</v>
      </c>
      <c r="X553" s="3" t="s">
        <v>0</v>
      </c>
      <c r="Y553" s="3">
        <v>5896085.2191999992</v>
      </c>
      <c r="Z553" s="3">
        <v>0</v>
      </c>
      <c r="AA553" s="50" t="s">
        <v>0</v>
      </c>
      <c r="AB553" s="50">
        <v>0</v>
      </c>
      <c r="AC553" s="50">
        <v>0</v>
      </c>
      <c r="AD553" s="50" t="s">
        <v>0</v>
      </c>
      <c r="AE553" s="1">
        <v>0</v>
      </c>
    </row>
    <row r="554" spans="1:31" hidden="1" x14ac:dyDescent="0.25">
      <c r="A554" s="50" t="s">
        <v>260</v>
      </c>
      <c r="B554" s="51">
        <v>43945</v>
      </c>
      <c r="C554" s="50" t="s">
        <v>8</v>
      </c>
      <c r="D554" s="50" t="s">
        <v>88</v>
      </c>
      <c r="E554" s="50" t="s">
        <v>563</v>
      </c>
      <c r="F554" s="50" t="s">
        <v>74</v>
      </c>
      <c r="G554" s="50" t="s">
        <v>4</v>
      </c>
      <c r="H554" s="50" t="s">
        <v>256</v>
      </c>
      <c r="I554" s="50" t="s">
        <v>1</v>
      </c>
      <c r="J554" s="50" t="s">
        <v>1</v>
      </c>
      <c r="K554" s="50" t="s">
        <v>1</v>
      </c>
      <c r="L554" s="50" t="s">
        <v>1</v>
      </c>
      <c r="M554" s="50">
        <v>0</v>
      </c>
      <c r="N554" s="50" t="s">
        <v>1</v>
      </c>
      <c r="O554" s="50" t="s">
        <v>2</v>
      </c>
      <c r="P554" s="50" t="s">
        <v>1</v>
      </c>
      <c r="Q554" s="3">
        <f t="shared" si="8"/>
        <v>13388010.98</v>
      </c>
      <c r="R554" s="3">
        <v>0</v>
      </c>
      <c r="S554" s="3">
        <v>13388010.98</v>
      </c>
      <c r="T554" s="3">
        <v>0</v>
      </c>
      <c r="U554" s="3" t="s">
        <v>0</v>
      </c>
      <c r="V554" s="3">
        <v>0</v>
      </c>
      <c r="W554" s="3"/>
      <c r="X554" s="3" t="s">
        <v>13</v>
      </c>
      <c r="Y554" s="3"/>
      <c r="Z554" s="3">
        <v>0</v>
      </c>
      <c r="AA554" s="50" t="s">
        <v>0</v>
      </c>
      <c r="AB554" s="50">
        <v>0</v>
      </c>
      <c r="AC554" s="50">
        <v>0</v>
      </c>
      <c r="AD554" s="50" t="s">
        <v>0</v>
      </c>
      <c r="AE554" s="1">
        <v>0</v>
      </c>
    </row>
    <row r="555" spans="1:31" hidden="1" x14ac:dyDescent="0.25">
      <c r="A555" s="50" t="s">
        <v>257</v>
      </c>
      <c r="B555" s="51">
        <v>43945</v>
      </c>
      <c r="C555" s="50" t="s">
        <v>71</v>
      </c>
      <c r="D555" s="50" t="s">
        <v>88</v>
      </c>
      <c r="E555" s="50" t="s">
        <v>566</v>
      </c>
      <c r="F555" s="50" t="s">
        <v>259</v>
      </c>
      <c r="G555" s="50" t="s">
        <v>4</v>
      </c>
      <c r="H555" s="50" t="s">
        <v>258</v>
      </c>
      <c r="I555" s="50" t="s">
        <v>1</v>
      </c>
      <c r="J555" s="50" t="s">
        <v>1</v>
      </c>
      <c r="K555" s="50" t="s">
        <v>1</v>
      </c>
      <c r="L555" s="50" t="s">
        <v>1</v>
      </c>
      <c r="M555" s="50">
        <v>0</v>
      </c>
      <c r="N555" s="50" t="s">
        <v>1</v>
      </c>
      <c r="O555" s="50" t="s">
        <v>2</v>
      </c>
      <c r="P555" s="50" t="s">
        <v>1</v>
      </c>
      <c r="Q555" s="3">
        <f t="shared" si="8"/>
        <v>30969266.394099999</v>
      </c>
      <c r="R555" s="3">
        <v>0</v>
      </c>
      <c r="S555" s="3">
        <v>26934192.427700002</v>
      </c>
      <c r="T555" s="3">
        <v>0</v>
      </c>
      <c r="U555" s="3" t="s">
        <v>0</v>
      </c>
      <c r="V555" s="3">
        <v>0</v>
      </c>
      <c r="W555" s="3">
        <v>3478512.0399999996</v>
      </c>
      <c r="X555" s="3" t="s">
        <v>13</v>
      </c>
      <c r="Y555" s="3">
        <v>556561.92639999988</v>
      </c>
      <c r="Z555" s="3">
        <v>0</v>
      </c>
      <c r="AA555" s="50" t="s">
        <v>0</v>
      </c>
      <c r="AB555" s="50">
        <v>0</v>
      </c>
      <c r="AC555" s="50">
        <v>0</v>
      </c>
      <c r="AD555" s="50" t="s">
        <v>0</v>
      </c>
      <c r="AE555" s="1">
        <v>0</v>
      </c>
    </row>
    <row r="556" spans="1:31" hidden="1" x14ac:dyDescent="0.25">
      <c r="A556" s="50" t="s">
        <v>255</v>
      </c>
      <c r="B556" s="51">
        <v>43945</v>
      </c>
      <c r="C556" s="50" t="s">
        <v>53</v>
      </c>
      <c r="D556" s="50" t="s">
        <v>78</v>
      </c>
      <c r="E556" s="50" t="s">
        <v>551</v>
      </c>
      <c r="F556" s="50" t="s">
        <v>243</v>
      </c>
      <c r="G556" s="50" t="s">
        <v>4</v>
      </c>
      <c r="H556" s="50" t="s">
        <v>242</v>
      </c>
      <c r="I556" s="50" t="s">
        <v>1</v>
      </c>
      <c r="J556" s="50" t="s">
        <v>1</v>
      </c>
      <c r="K556" s="50" t="s">
        <v>1</v>
      </c>
      <c r="L556" s="50" t="s">
        <v>1</v>
      </c>
      <c r="M556" s="50">
        <v>0</v>
      </c>
      <c r="N556" s="50" t="s">
        <v>1</v>
      </c>
      <c r="O556" s="50" t="s">
        <v>2</v>
      </c>
      <c r="P556" s="50" t="s">
        <v>1</v>
      </c>
      <c r="Q556" s="3">
        <f t="shared" si="8"/>
        <v>139304932.23980001</v>
      </c>
      <c r="R556" s="3">
        <v>0</v>
      </c>
      <c r="S556" s="3">
        <v>86951989.436200008</v>
      </c>
      <c r="T556" s="3">
        <v>0</v>
      </c>
      <c r="U556" s="3" t="s">
        <v>0</v>
      </c>
      <c r="V556" s="3">
        <v>0</v>
      </c>
      <c r="W556" s="3">
        <v>45131847.244500011</v>
      </c>
      <c r="X556" s="3" t="s">
        <v>0</v>
      </c>
      <c r="Y556" s="3">
        <v>7221095.5591000002</v>
      </c>
      <c r="Z556" s="3">
        <v>0</v>
      </c>
      <c r="AA556" s="50" t="s">
        <v>0</v>
      </c>
      <c r="AB556" s="50">
        <v>0</v>
      </c>
      <c r="AC556" s="50">
        <v>0</v>
      </c>
      <c r="AD556" s="50" t="s">
        <v>0</v>
      </c>
      <c r="AE556" s="1">
        <v>0</v>
      </c>
    </row>
    <row r="557" spans="1:31" hidden="1" x14ac:dyDescent="0.25">
      <c r="A557" s="50" t="s">
        <v>252</v>
      </c>
      <c r="B557" s="51">
        <v>43945</v>
      </c>
      <c r="C557" s="50" t="s">
        <v>8</v>
      </c>
      <c r="D557" s="50" t="s">
        <v>78</v>
      </c>
      <c r="E557" s="50" t="s">
        <v>555</v>
      </c>
      <c r="F557" s="50" t="s">
        <v>254</v>
      </c>
      <c r="G557" s="50" t="s">
        <v>4</v>
      </c>
      <c r="H557" s="50" t="s">
        <v>253</v>
      </c>
      <c r="I557" s="50" t="s">
        <v>1</v>
      </c>
      <c r="J557" s="50" t="s">
        <v>1</v>
      </c>
      <c r="K557" s="50" t="s">
        <v>1</v>
      </c>
      <c r="L557" s="50" t="s">
        <v>1</v>
      </c>
      <c r="M557" s="50">
        <v>0</v>
      </c>
      <c r="N557" s="50" t="s">
        <v>1</v>
      </c>
      <c r="O557" s="50" t="s">
        <v>2</v>
      </c>
      <c r="P557" s="50" t="s">
        <v>1</v>
      </c>
      <c r="Q557" s="3">
        <f t="shared" si="8"/>
        <v>37270140.549999997</v>
      </c>
      <c r="R557" s="3">
        <v>0</v>
      </c>
      <c r="S557" s="3">
        <v>28339322.309999999</v>
      </c>
      <c r="T557" s="3">
        <v>0</v>
      </c>
      <c r="U557" s="3" t="s">
        <v>0</v>
      </c>
      <c r="V557" s="3">
        <v>0</v>
      </c>
      <c r="W557" s="3">
        <v>7698981.2400000002</v>
      </c>
      <c r="X557" s="3" t="s">
        <v>13</v>
      </c>
      <c r="Y557" s="3">
        <v>1231837</v>
      </c>
      <c r="Z557" s="3">
        <v>0</v>
      </c>
      <c r="AA557" s="50" t="s">
        <v>0</v>
      </c>
      <c r="AB557" s="50">
        <v>0</v>
      </c>
      <c r="AC557" s="50">
        <v>0</v>
      </c>
      <c r="AD557" s="50" t="s">
        <v>0</v>
      </c>
      <c r="AE557" s="1">
        <v>0</v>
      </c>
    </row>
    <row r="558" spans="1:31" hidden="1" x14ac:dyDescent="0.25">
      <c r="A558" s="50" t="s">
        <v>247</v>
      </c>
      <c r="B558" s="51">
        <v>43945</v>
      </c>
      <c r="C558" s="50" t="s">
        <v>8</v>
      </c>
      <c r="D558" s="50" t="s">
        <v>78</v>
      </c>
      <c r="E558" s="50" t="s">
        <v>555</v>
      </c>
      <c r="F558" s="50" t="s">
        <v>251</v>
      </c>
      <c r="G558" s="50" t="s">
        <v>4</v>
      </c>
      <c r="H558" s="50" t="s">
        <v>250</v>
      </c>
      <c r="I558" s="50" t="s">
        <v>1</v>
      </c>
      <c r="J558" s="50" t="s">
        <v>1</v>
      </c>
      <c r="K558" s="50" t="s">
        <v>1</v>
      </c>
      <c r="L558" s="50" t="s">
        <v>1</v>
      </c>
      <c r="M558" s="50">
        <v>0</v>
      </c>
      <c r="N558" s="50" t="s">
        <v>1</v>
      </c>
      <c r="O558" s="50" t="s">
        <v>249</v>
      </c>
      <c r="P558" s="50" t="s">
        <v>1</v>
      </c>
      <c r="Q558" s="3">
        <f t="shared" si="8"/>
        <v>0</v>
      </c>
      <c r="R558" s="3">
        <v>0</v>
      </c>
      <c r="S558" s="3">
        <v>0</v>
      </c>
      <c r="T558" s="3">
        <v>0</v>
      </c>
      <c r="U558" s="3" t="s">
        <v>248</v>
      </c>
      <c r="V558" s="3">
        <v>0</v>
      </c>
      <c r="W558" s="3">
        <v>0</v>
      </c>
      <c r="X558" s="3" t="s">
        <v>13</v>
      </c>
      <c r="Y558" s="3">
        <v>0</v>
      </c>
      <c r="Z558" s="3">
        <v>0</v>
      </c>
      <c r="AA558" s="50" t="s">
        <v>0</v>
      </c>
      <c r="AB558" s="50">
        <v>0</v>
      </c>
      <c r="AC558" s="50">
        <v>0</v>
      </c>
      <c r="AD558" s="50" t="s">
        <v>0</v>
      </c>
      <c r="AE558" s="1">
        <v>0</v>
      </c>
    </row>
    <row r="559" spans="1:31" hidden="1" x14ac:dyDescent="0.25">
      <c r="A559" s="50" t="s">
        <v>244</v>
      </c>
      <c r="B559" s="51">
        <v>43945</v>
      </c>
      <c r="C559" s="50" t="s">
        <v>71</v>
      </c>
      <c r="D559" s="50" t="s">
        <v>78</v>
      </c>
      <c r="E559" s="50" t="s">
        <v>551</v>
      </c>
      <c r="F559" s="50" t="s">
        <v>246</v>
      </c>
      <c r="G559" s="50" t="s">
        <v>4</v>
      </c>
      <c r="H559" s="50" t="s">
        <v>245</v>
      </c>
      <c r="I559" s="50" t="s">
        <v>1</v>
      </c>
      <c r="J559" s="50" t="s">
        <v>1</v>
      </c>
      <c r="K559" s="50" t="s">
        <v>1</v>
      </c>
      <c r="L559" s="50" t="s">
        <v>1</v>
      </c>
      <c r="M559" s="50">
        <v>0</v>
      </c>
      <c r="N559" s="50" t="s">
        <v>1</v>
      </c>
      <c r="O559" s="50" t="s">
        <v>2</v>
      </c>
      <c r="P559" s="50" t="s">
        <v>1</v>
      </c>
      <c r="Q559" s="3">
        <f t="shared" si="8"/>
        <v>36562953.658199988</v>
      </c>
      <c r="R559" s="3">
        <v>0</v>
      </c>
      <c r="S559" s="3">
        <v>32090781.077799987</v>
      </c>
      <c r="T559" s="3">
        <v>0</v>
      </c>
      <c r="U559" s="3" t="s">
        <v>0</v>
      </c>
      <c r="V559" s="3">
        <v>0</v>
      </c>
      <c r="W559" s="3">
        <v>3855321.19</v>
      </c>
      <c r="X559" s="3" t="s">
        <v>0</v>
      </c>
      <c r="Y559" s="3">
        <v>616851.39039999992</v>
      </c>
      <c r="Z559" s="3">
        <v>0</v>
      </c>
      <c r="AA559" s="50" t="s">
        <v>0</v>
      </c>
      <c r="AB559" s="50">
        <v>0</v>
      </c>
      <c r="AC559" s="50">
        <v>0</v>
      </c>
      <c r="AD559" s="50" t="s">
        <v>0</v>
      </c>
      <c r="AE559" s="1">
        <v>0</v>
      </c>
    </row>
    <row r="560" spans="1:31" hidden="1" x14ac:dyDescent="0.25">
      <c r="A560" s="50" t="s">
        <v>241</v>
      </c>
      <c r="B560" s="51">
        <v>43945</v>
      </c>
      <c r="C560" s="50" t="s">
        <v>53</v>
      </c>
      <c r="D560" s="50" t="s">
        <v>67</v>
      </c>
      <c r="E560" s="50" t="s">
        <v>66</v>
      </c>
      <c r="F560" s="50" t="s">
        <v>160</v>
      </c>
      <c r="G560" s="50" t="s">
        <v>4</v>
      </c>
      <c r="H560" s="50" t="s">
        <v>228</v>
      </c>
      <c r="I560" s="50" t="s">
        <v>1</v>
      </c>
      <c r="J560" s="50" t="s">
        <v>1</v>
      </c>
      <c r="K560" s="50" t="s">
        <v>1</v>
      </c>
      <c r="L560" s="50" t="s">
        <v>1</v>
      </c>
      <c r="M560" s="50">
        <v>0</v>
      </c>
      <c r="N560" s="50" t="s">
        <v>1</v>
      </c>
      <c r="O560" s="50" t="s">
        <v>2</v>
      </c>
      <c r="P560" s="50" t="s">
        <v>1</v>
      </c>
      <c r="Q560" s="3">
        <f t="shared" si="8"/>
        <v>169425376.84420002</v>
      </c>
      <c r="R560" s="3">
        <v>0</v>
      </c>
      <c r="S560" s="3">
        <v>128259087.63820001</v>
      </c>
      <c r="T560" s="3">
        <v>0</v>
      </c>
      <c r="U560" s="3" t="s">
        <v>0</v>
      </c>
      <c r="V560" s="3">
        <v>0</v>
      </c>
      <c r="W560" s="3">
        <v>35488180.350000001</v>
      </c>
      <c r="X560" s="3" t="s">
        <v>13</v>
      </c>
      <c r="Y560" s="3">
        <v>5678108.8560000015</v>
      </c>
      <c r="Z560" s="3">
        <v>0</v>
      </c>
      <c r="AA560" s="50" t="s">
        <v>0</v>
      </c>
      <c r="AB560" s="50">
        <v>0</v>
      </c>
      <c r="AC560" s="50">
        <v>0</v>
      </c>
      <c r="AD560" s="50" t="s">
        <v>0</v>
      </c>
      <c r="AE560" s="1">
        <v>0</v>
      </c>
    </row>
    <row r="561" spans="1:31" hidden="1" x14ac:dyDescent="0.25">
      <c r="A561" s="50" t="s">
        <v>238</v>
      </c>
      <c r="B561" s="51">
        <v>43945</v>
      </c>
      <c r="C561" s="50" t="s">
        <v>8</v>
      </c>
      <c r="D561" s="50" t="s">
        <v>67</v>
      </c>
      <c r="E561" s="50" t="s">
        <v>542</v>
      </c>
      <c r="F561" s="50" t="s">
        <v>240</v>
      </c>
      <c r="G561" s="50" t="s">
        <v>4</v>
      </c>
      <c r="H561" s="50" t="s">
        <v>239</v>
      </c>
      <c r="I561" s="50" t="s">
        <v>1</v>
      </c>
      <c r="J561" s="50" t="s">
        <v>1</v>
      </c>
      <c r="K561" s="50" t="s">
        <v>1</v>
      </c>
      <c r="L561" s="50" t="s">
        <v>1</v>
      </c>
      <c r="M561" s="50">
        <v>0</v>
      </c>
      <c r="N561" s="50" t="s">
        <v>1</v>
      </c>
      <c r="O561" s="50" t="s">
        <v>2</v>
      </c>
      <c r="P561" s="50" t="s">
        <v>1</v>
      </c>
      <c r="Q561" s="3">
        <f t="shared" si="8"/>
        <v>118254149.43679999</v>
      </c>
      <c r="R561" s="3">
        <v>0</v>
      </c>
      <c r="S561" s="3">
        <v>74705085.810000002</v>
      </c>
      <c r="T561" s="3">
        <v>0</v>
      </c>
      <c r="U561" s="3" t="s">
        <v>0</v>
      </c>
      <c r="V561" s="3">
        <v>0</v>
      </c>
      <c r="W561" s="3">
        <v>37542296.229999997</v>
      </c>
      <c r="X561" s="3" t="s">
        <v>13</v>
      </c>
      <c r="Y561" s="3">
        <v>6006767.3967999993</v>
      </c>
      <c r="Z561" s="3">
        <v>0</v>
      </c>
      <c r="AA561" s="50" t="s">
        <v>0</v>
      </c>
      <c r="AB561" s="50">
        <v>0</v>
      </c>
      <c r="AC561" s="50">
        <v>0</v>
      </c>
      <c r="AD561" s="50" t="s">
        <v>0</v>
      </c>
      <c r="AE561" s="1">
        <v>0</v>
      </c>
    </row>
    <row r="562" spans="1:31" hidden="1" x14ac:dyDescent="0.25">
      <c r="A562" s="50" t="s">
        <v>236</v>
      </c>
      <c r="B562" s="51">
        <v>43945</v>
      </c>
      <c r="C562" s="50" t="s">
        <v>53</v>
      </c>
      <c r="D562" s="50" t="s">
        <v>52</v>
      </c>
      <c r="E562" s="50" t="s">
        <v>651</v>
      </c>
      <c r="F562" s="50" t="s">
        <v>223</v>
      </c>
      <c r="G562" s="50" t="s">
        <v>4</v>
      </c>
      <c r="H562" s="50" t="s">
        <v>222</v>
      </c>
      <c r="I562" s="50" t="s">
        <v>1</v>
      </c>
      <c r="J562" s="50" t="s">
        <v>1</v>
      </c>
      <c r="K562" s="50" t="s">
        <v>1</v>
      </c>
      <c r="L562" s="50" t="s">
        <v>1</v>
      </c>
      <c r="M562" s="50">
        <v>0</v>
      </c>
      <c r="N562" s="50" t="s">
        <v>1</v>
      </c>
      <c r="O562" s="50" t="s">
        <v>2</v>
      </c>
      <c r="P562" s="50" t="s">
        <v>1</v>
      </c>
      <c r="Q562" s="3">
        <f t="shared" si="8"/>
        <v>62683041.798400007</v>
      </c>
      <c r="R562" s="3">
        <v>0</v>
      </c>
      <c r="S562" s="3">
        <v>46305850.060000002</v>
      </c>
      <c r="T562" s="3">
        <v>0</v>
      </c>
      <c r="U562" s="3" t="s">
        <v>0</v>
      </c>
      <c r="V562" s="3">
        <v>0</v>
      </c>
      <c r="W562" s="3">
        <v>14118268.74</v>
      </c>
      <c r="X562" s="3" t="s">
        <v>13</v>
      </c>
      <c r="Y562" s="3">
        <v>2258922.9983999999</v>
      </c>
      <c r="Z562" s="3">
        <v>0</v>
      </c>
      <c r="AA562" s="50" t="s">
        <v>0</v>
      </c>
      <c r="AB562" s="50">
        <v>0</v>
      </c>
      <c r="AC562" s="50">
        <v>0</v>
      </c>
      <c r="AD562" s="50" t="s">
        <v>0</v>
      </c>
      <c r="AE562" s="1">
        <v>0</v>
      </c>
    </row>
    <row r="563" spans="1:31" hidden="1" x14ac:dyDescent="0.25">
      <c r="A563" s="50" t="s">
        <v>229</v>
      </c>
      <c r="B563" s="51">
        <v>43945</v>
      </c>
      <c r="C563" s="50" t="s">
        <v>8</v>
      </c>
      <c r="D563" s="50" t="s">
        <v>52</v>
      </c>
      <c r="E563" s="50" t="s">
        <v>530</v>
      </c>
      <c r="F563" s="50" t="s">
        <v>226</v>
      </c>
      <c r="G563" s="50" t="s">
        <v>4</v>
      </c>
      <c r="H563" s="50" t="s">
        <v>225</v>
      </c>
      <c r="I563" s="50" t="s">
        <v>1</v>
      </c>
      <c r="J563" s="50" t="s">
        <v>1</v>
      </c>
      <c r="K563" s="50" t="s">
        <v>1</v>
      </c>
      <c r="L563" s="50" t="s">
        <v>1</v>
      </c>
      <c r="M563" s="50">
        <v>0</v>
      </c>
      <c r="N563" s="50" t="s">
        <v>1</v>
      </c>
      <c r="O563" s="50" t="s">
        <v>2</v>
      </c>
      <c r="P563" s="50" t="s">
        <v>1</v>
      </c>
      <c r="Q563" s="3">
        <f t="shared" si="8"/>
        <v>95995035.766000003</v>
      </c>
      <c r="R563" s="3">
        <v>0</v>
      </c>
      <c r="S563" s="3">
        <v>67434565.739999995</v>
      </c>
      <c r="T563" s="3">
        <v>0</v>
      </c>
      <c r="U563" s="3" t="s">
        <v>0</v>
      </c>
      <c r="V563" s="3">
        <v>0</v>
      </c>
      <c r="W563" s="3">
        <v>24621094.850000001</v>
      </c>
      <c r="X563" s="3" t="s">
        <v>13</v>
      </c>
      <c r="Y563" s="3">
        <v>3939375.1760000004</v>
      </c>
      <c r="Z563" s="3">
        <v>0</v>
      </c>
      <c r="AA563" s="50" t="s">
        <v>0</v>
      </c>
      <c r="AB563" s="50">
        <v>0</v>
      </c>
      <c r="AC563" s="50">
        <v>0</v>
      </c>
      <c r="AD563" s="50" t="s">
        <v>0</v>
      </c>
      <c r="AE563" s="1">
        <v>0</v>
      </c>
    </row>
    <row r="564" spans="1:31" hidden="1" x14ac:dyDescent="0.25">
      <c r="A564" s="50" t="s">
        <v>227</v>
      </c>
      <c r="B564" s="51">
        <v>43945</v>
      </c>
      <c r="C564" s="50" t="s">
        <v>8</v>
      </c>
      <c r="D564" s="50" t="s">
        <v>48</v>
      </c>
      <c r="E564" s="50" t="s">
        <v>520</v>
      </c>
      <c r="F564" s="50" t="s">
        <v>220</v>
      </c>
      <c r="G564" s="50" t="s">
        <v>4</v>
      </c>
      <c r="H564" s="50" t="s">
        <v>219</v>
      </c>
      <c r="I564" s="50" t="s">
        <v>1</v>
      </c>
      <c r="J564" s="50" t="s">
        <v>1</v>
      </c>
      <c r="K564" s="50" t="s">
        <v>1</v>
      </c>
      <c r="L564" s="50" t="s">
        <v>1</v>
      </c>
      <c r="M564" s="50">
        <v>0</v>
      </c>
      <c r="N564" s="50" t="s">
        <v>1</v>
      </c>
      <c r="O564" s="50" t="s">
        <v>2</v>
      </c>
      <c r="P564" s="50"/>
      <c r="Q564" s="3">
        <f t="shared" si="8"/>
        <v>66157152.011200003</v>
      </c>
      <c r="R564" s="3">
        <v>0</v>
      </c>
      <c r="S564" s="3">
        <v>44675065.82</v>
      </c>
      <c r="T564" s="3">
        <v>0</v>
      </c>
      <c r="U564" s="3" t="s">
        <v>0</v>
      </c>
      <c r="V564" s="3">
        <v>0</v>
      </c>
      <c r="W564" s="3">
        <v>18519039.82</v>
      </c>
      <c r="X564" s="3" t="s">
        <v>0</v>
      </c>
      <c r="Y564" s="3">
        <v>2963046.3711999999</v>
      </c>
      <c r="Z564" s="3">
        <v>0</v>
      </c>
      <c r="AA564" s="50" t="s">
        <v>0</v>
      </c>
      <c r="AB564" s="50">
        <v>0</v>
      </c>
      <c r="AC564" s="50">
        <v>0</v>
      </c>
      <c r="AD564" s="50" t="s">
        <v>0</v>
      </c>
      <c r="AE564" s="1">
        <v>0</v>
      </c>
    </row>
    <row r="565" spans="1:31" hidden="1" x14ac:dyDescent="0.25">
      <c r="A565" s="50" t="s">
        <v>224</v>
      </c>
      <c r="B565" s="51">
        <v>43945</v>
      </c>
      <c r="C565" s="50" t="s">
        <v>8</v>
      </c>
      <c r="D565" s="50" t="s">
        <v>44</v>
      </c>
      <c r="E565" s="50" t="s">
        <v>516</v>
      </c>
      <c r="F565" s="50" t="s">
        <v>217</v>
      </c>
      <c r="G565" s="50" t="s">
        <v>4</v>
      </c>
      <c r="H565" s="50" t="s">
        <v>216</v>
      </c>
      <c r="I565" s="50" t="s">
        <v>1</v>
      </c>
      <c r="J565" s="50" t="s">
        <v>1</v>
      </c>
      <c r="K565" s="50" t="s">
        <v>1</v>
      </c>
      <c r="L565" s="50" t="s">
        <v>1</v>
      </c>
      <c r="M565" s="50">
        <v>0</v>
      </c>
      <c r="N565" s="50" t="s">
        <v>1</v>
      </c>
      <c r="O565" s="50" t="s">
        <v>2</v>
      </c>
      <c r="P565" s="50" t="s">
        <v>1</v>
      </c>
      <c r="Q565" s="3">
        <f t="shared" si="8"/>
        <v>86697651.140799999</v>
      </c>
      <c r="R565" s="3">
        <v>0</v>
      </c>
      <c r="S565" s="3">
        <v>59856908.340000004</v>
      </c>
      <c r="T565" s="3">
        <v>0</v>
      </c>
      <c r="U565" s="3" t="s">
        <v>0</v>
      </c>
      <c r="V565" s="3">
        <v>0</v>
      </c>
      <c r="W565" s="3">
        <v>23138571.379999999</v>
      </c>
      <c r="X565" s="3" t="s">
        <v>13</v>
      </c>
      <c r="Y565" s="3">
        <v>3702171.4208</v>
      </c>
      <c r="Z565" s="3">
        <v>0</v>
      </c>
      <c r="AA565" s="50" t="s">
        <v>0</v>
      </c>
      <c r="AB565" s="50">
        <v>0</v>
      </c>
      <c r="AC565" s="50">
        <v>0</v>
      </c>
      <c r="AD565" s="50" t="s">
        <v>0</v>
      </c>
      <c r="AE565" s="1">
        <v>0</v>
      </c>
    </row>
    <row r="566" spans="1:31" hidden="1" x14ac:dyDescent="0.25">
      <c r="A566" s="50" t="s">
        <v>221</v>
      </c>
      <c r="B566" s="51">
        <v>43945</v>
      </c>
      <c r="C566" s="50" t="s">
        <v>8</v>
      </c>
      <c r="D566" s="50" t="s">
        <v>40</v>
      </c>
      <c r="E566" s="50" t="s">
        <v>500</v>
      </c>
      <c r="F566" s="50" t="s">
        <v>214</v>
      </c>
      <c r="G566" s="50" t="s">
        <v>4</v>
      </c>
      <c r="H566" s="50" t="s">
        <v>213</v>
      </c>
      <c r="I566" s="50" t="s">
        <v>1</v>
      </c>
      <c r="J566" s="50" t="s">
        <v>1</v>
      </c>
      <c r="K566" s="50" t="s">
        <v>1</v>
      </c>
      <c r="L566" s="50" t="s">
        <v>1</v>
      </c>
      <c r="M566" s="50">
        <v>0</v>
      </c>
      <c r="N566" s="50" t="s">
        <v>1</v>
      </c>
      <c r="O566" s="50" t="s">
        <v>2</v>
      </c>
      <c r="P566" s="50" t="s">
        <v>1</v>
      </c>
      <c r="Q566" s="3">
        <f t="shared" si="8"/>
        <v>49445078.602800004</v>
      </c>
      <c r="R566" s="3">
        <v>0</v>
      </c>
      <c r="S566" s="3">
        <v>34501986.060000002</v>
      </c>
      <c r="T566" s="3">
        <v>0</v>
      </c>
      <c r="U566" s="3" t="s">
        <v>0</v>
      </c>
      <c r="V566" s="3">
        <v>0</v>
      </c>
      <c r="W566" s="3">
        <v>12881976.33</v>
      </c>
      <c r="X566" s="3" t="s">
        <v>0</v>
      </c>
      <c r="Y566" s="3">
        <v>2061116.2128000001</v>
      </c>
      <c r="Z566" s="3">
        <v>0</v>
      </c>
      <c r="AA566" s="50" t="s">
        <v>0</v>
      </c>
      <c r="AB566" s="50">
        <v>0</v>
      </c>
      <c r="AC566" s="50">
        <v>0</v>
      </c>
      <c r="AD566" s="50" t="s">
        <v>0</v>
      </c>
      <c r="AE566" s="1">
        <v>0</v>
      </c>
    </row>
    <row r="567" spans="1:31" hidden="1" x14ac:dyDescent="0.25">
      <c r="A567" s="50" t="s">
        <v>218</v>
      </c>
      <c r="B567" s="51">
        <v>43945</v>
      </c>
      <c r="C567" s="50" t="s">
        <v>8</v>
      </c>
      <c r="D567" s="50" t="s">
        <v>36</v>
      </c>
      <c r="E567" s="50" t="s">
        <v>497</v>
      </c>
      <c r="F567" s="50" t="s">
        <v>211</v>
      </c>
      <c r="G567" s="50" t="s">
        <v>4</v>
      </c>
      <c r="H567" s="50" t="s">
        <v>210</v>
      </c>
      <c r="I567" s="50" t="s">
        <v>1</v>
      </c>
      <c r="J567" s="50" t="s">
        <v>1</v>
      </c>
      <c r="K567" s="50" t="s">
        <v>1</v>
      </c>
      <c r="L567" s="50" t="s">
        <v>1</v>
      </c>
      <c r="M567" s="50">
        <v>0</v>
      </c>
      <c r="N567" s="50" t="s">
        <v>1</v>
      </c>
      <c r="O567" s="50" t="s">
        <v>2</v>
      </c>
      <c r="P567" s="50" t="s">
        <v>1</v>
      </c>
      <c r="Q567" s="3">
        <f t="shared" si="8"/>
        <v>87032836.028799996</v>
      </c>
      <c r="R567" s="3">
        <v>0</v>
      </c>
      <c r="S567" s="3">
        <v>55854970.619999997</v>
      </c>
      <c r="T567" s="3">
        <v>0</v>
      </c>
      <c r="U567" s="3"/>
      <c r="V567" s="3">
        <v>0</v>
      </c>
      <c r="W567" s="3">
        <v>26877470.18</v>
      </c>
      <c r="X567" s="3" t="s">
        <v>13</v>
      </c>
      <c r="Y567" s="3">
        <v>4300395.2287999997</v>
      </c>
      <c r="Z567" s="3">
        <v>0</v>
      </c>
      <c r="AA567" s="50" t="s">
        <v>0</v>
      </c>
      <c r="AB567" s="50">
        <v>0</v>
      </c>
      <c r="AC567" s="50">
        <v>0</v>
      </c>
      <c r="AD567" s="50" t="s">
        <v>0</v>
      </c>
      <c r="AE567" s="1">
        <v>0</v>
      </c>
    </row>
    <row r="568" spans="1:31" hidden="1" x14ac:dyDescent="0.25">
      <c r="A568" s="50" t="s">
        <v>215</v>
      </c>
      <c r="B568" s="51">
        <v>43945</v>
      </c>
      <c r="C568" s="50" t="s">
        <v>8</v>
      </c>
      <c r="D568" s="50" t="s">
        <v>32</v>
      </c>
      <c r="E568" s="50" t="s">
        <v>493</v>
      </c>
      <c r="F568" s="50" t="s">
        <v>208</v>
      </c>
      <c r="G568" s="50" t="s">
        <v>4</v>
      </c>
      <c r="H568" s="50" t="s">
        <v>207</v>
      </c>
      <c r="I568" s="50" t="s">
        <v>1</v>
      </c>
      <c r="J568" s="50" t="s">
        <v>1</v>
      </c>
      <c r="K568" s="50" t="s">
        <v>1</v>
      </c>
      <c r="L568" s="50" t="s">
        <v>1</v>
      </c>
      <c r="M568" s="50">
        <v>0</v>
      </c>
      <c r="N568" s="50" t="s">
        <v>1</v>
      </c>
      <c r="O568" s="50" t="s">
        <v>2</v>
      </c>
      <c r="P568" s="50"/>
      <c r="Q568" s="3">
        <f t="shared" si="8"/>
        <v>59790829.93</v>
      </c>
      <c r="R568" s="3">
        <v>0</v>
      </c>
      <c r="S568" s="3">
        <v>43111744.700000003</v>
      </c>
      <c r="T568" s="3">
        <v>0</v>
      </c>
      <c r="U568" s="3" t="s">
        <v>0</v>
      </c>
      <c r="V568" s="3">
        <v>0</v>
      </c>
      <c r="W568" s="3">
        <v>14378521.75</v>
      </c>
      <c r="X568" s="3" t="s">
        <v>13</v>
      </c>
      <c r="Y568" s="3">
        <v>2300563.48</v>
      </c>
      <c r="Z568" s="3">
        <v>0</v>
      </c>
      <c r="AA568" s="50" t="s">
        <v>0</v>
      </c>
      <c r="AB568" s="50">
        <v>0</v>
      </c>
      <c r="AC568" s="50">
        <v>0</v>
      </c>
      <c r="AD568" s="50" t="s">
        <v>0</v>
      </c>
      <c r="AE568" s="1">
        <v>0</v>
      </c>
    </row>
    <row r="569" spans="1:31" hidden="1" x14ac:dyDescent="0.25">
      <c r="A569" s="50" t="s">
        <v>212</v>
      </c>
      <c r="B569" s="51">
        <v>43945</v>
      </c>
      <c r="C569" s="50" t="s">
        <v>8</v>
      </c>
      <c r="D569" s="50" t="s">
        <v>26</v>
      </c>
      <c r="E569" s="50" t="s">
        <v>489</v>
      </c>
      <c r="F569" s="50" t="s">
        <v>205</v>
      </c>
      <c r="G569" s="50" t="s">
        <v>4</v>
      </c>
      <c r="H569" s="50" t="s">
        <v>204</v>
      </c>
      <c r="I569" s="50" t="s">
        <v>1</v>
      </c>
      <c r="J569" s="50" t="s">
        <v>1</v>
      </c>
      <c r="K569" s="50" t="s">
        <v>1</v>
      </c>
      <c r="L569" s="50" t="s">
        <v>1</v>
      </c>
      <c r="M569" s="50">
        <v>0</v>
      </c>
      <c r="N569" s="50" t="s">
        <v>1</v>
      </c>
      <c r="O569" s="50" t="s">
        <v>2</v>
      </c>
      <c r="P569" s="50" t="s">
        <v>1</v>
      </c>
      <c r="Q569" s="3">
        <f t="shared" si="8"/>
        <v>38563418.919799969</v>
      </c>
      <c r="R569" s="3">
        <v>0</v>
      </c>
      <c r="S569" s="3">
        <v>32384570.540999971</v>
      </c>
      <c r="T569" s="3">
        <v>0</v>
      </c>
      <c r="U569" s="3" t="s">
        <v>0</v>
      </c>
      <c r="V569" s="3">
        <v>0</v>
      </c>
      <c r="W569" s="3">
        <v>5326593.43</v>
      </c>
      <c r="X569" s="3" t="s">
        <v>0</v>
      </c>
      <c r="Y569" s="3">
        <v>852254.9487999999</v>
      </c>
      <c r="Z569" s="3">
        <v>0</v>
      </c>
      <c r="AA569" s="50" t="s">
        <v>0</v>
      </c>
      <c r="AB569" s="50">
        <v>0</v>
      </c>
      <c r="AC569" s="50">
        <v>0</v>
      </c>
      <c r="AD569" s="50" t="s">
        <v>0</v>
      </c>
      <c r="AE569" s="1">
        <v>0</v>
      </c>
    </row>
    <row r="570" spans="1:31" hidden="1" x14ac:dyDescent="0.25">
      <c r="A570" s="50" t="s">
        <v>209</v>
      </c>
      <c r="B570" s="51">
        <v>43945</v>
      </c>
      <c r="C570" s="50" t="s">
        <v>8</v>
      </c>
      <c r="D570" s="50" t="s">
        <v>16</v>
      </c>
      <c r="E570" s="50" t="s">
        <v>483</v>
      </c>
      <c r="F570" s="50" t="s">
        <v>202</v>
      </c>
      <c r="G570" s="50" t="s">
        <v>4</v>
      </c>
      <c r="H570" s="50" t="s">
        <v>201</v>
      </c>
      <c r="I570" s="50" t="s">
        <v>1</v>
      </c>
      <c r="J570" s="50" t="s">
        <v>1</v>
      </c>
      <c r="K570" s="50" t="s">
        <v>1</v>
      </c>
      <c r="L570" s="50" t="s">
        <v>1</v>
      </c>
      <c r="M570" s="50">
        <v>0</v>
      </c>
      <c r="N570" s="50" t="s">
        <v>1</v>
      </c>
      <c r="O570" s="50" t="s">
        <v>2</v>
      </c>
      <c r="P570" s="50"/>
      <c r="Q570" s="3">
        <f t="shared" si="8"/>
        <v>3114758.5928000002</v>
      </c>
      <c r="R570" s="3">
        <v>0</v>
      </c>
      <c r="S570" s="3">
        <v>537978</v>
      </c>
      <c r="T570" s="3">
        <v>0</v>
      </c>
      <c r="U570" s="3" t="s">
        <v>0</v>
      </c>
      <c r="V570" s="3">
        <v>0</v>
      </c>
      <c r="W570" s="3">
        <v>2221362.58</v>
      </c>
      <c r="X570" s="3" t="s">
        <v>13</v>
      </c>
      <c r="Y570" s="3">
        <v>355418.01280000003</v>
      </c>
      <c r="Z570" s="3">
        <v>0</v>
      </c>
      <c r="AA570" s="50" t="s">
        <v>0</v>
      </c>
      <c r="AB570" s="50">
        <v>0</v>
      </c>
      <c r="AC570" s="50">
        <v>0</v>
      </c>
      <c r="AD570" s="50" t="s">
        <v>0</v>
      </c>
      <c r="AE570" s="1">
        <v>0</v>
      </c>
    </row>
    <row r="571" spans="1:31" hidden="1" x14ac:dyDescent="0.25">
      <c r="A571" s="50" t="s">
        <v>206</v>
      </c>
      <c r="B571" s="51">
        <v>43945</v>
      </c>
      <c r="C571" s="50" t="s">
        <v>8</v>
      </c>
      <c r="D571" s="50" t="s">
        <v>1048</v>
      </c>
      <c r="E571" s="50" t="s">
        <v>538</v>
      </c>
      <c r="F571" s="50" t="s">
        <v>235</v>
      </c>
      <c r="G571" s="50" t="s">
        <v>4</v>
      </c>
      <c r="H571" s="50" t="s">
        <v>237</v>
      </c>
      <c r="I571" s="50" t="s">
        <v>1</v>
      </c>
      <c r="J571" s="50" t="s">
        <v>1</v>
      </c>
      <c r="K571" s="50" t="s">
        <v>1</v>
      </c>
      <c r="L571" s="50" t="s">
        <v>1</v>
      </c>
      <c r="M571" s="50">
        <v>0</v>
      </c>
      <c r="N571" s="50" t="s">
        <v>1</v>
      </c>
      <c r="O571" s="50" t="s">
        <v>2</v>
      </c>
      <c r="P571" s="50" t="s">
        <v>1</v>
      </c>
      <c r="Q571" s="3">
        <f t="shared" si="8"/>
        <v>11788806.406400001</v>
      </c>
      <c r="R571" s="3">
        <v>0</v>
      </c>
      <c r="S571" s="3">
        <v>10713230.812000001</v>
      </c>
      <c r="T571" s="3">
        <v>0</v>
      </c>
      <c r="U571" s="3" t="s">
        <v>0</v>
      </c>
      <c r="V571" s="3">
        <v>0</v>
      </c>
      <c r="W571" s="3">
        <v>927220.34000000008</v>
      </c>
      <c r="X571" s="3" t="s">
        <v>13</v>
      </c>
      <c r="Y571" s="3">
        <v>148355.25440000001</v>
      </c>
      <c r="Z571" s="3">
        <v>0</v>
      </c>
      <c r="AA571" s="50" t="s">
        <v>0</v>
      </c>
      <c r="AB571" s="50">
        <v>0</v>
      </c>
      <c r="AC571" s="50">
        <v>0</v>
      </c>
      <c r="AD571" s="50" t="s">
        <v>0</v>
      </c>
      <c r="AE571" s="1">
        <v>0</v>
      </c>
    </row>
    <row r="572" spans="1:31" hidden="1" x14ac:dyDescent="0.25">
      <c r="A572" s="50" t="s">
        <v>203</v>
      </c>
      <c r="B572" s="51">
        <v>43945</v>
      </c>
      <c r="C572" s="50" t="s">
        <v>8</v>
      </c>
      <c r="D572" s="50" t="s">
        <v>1048</v>
      </c>
      <c r="E572" s="50" t="s">
        <v>538</v>
      </c>
      <c r="F572" s="50" t="s">
        <v>235</v>
      </c>
      <c r="G572" s="50" t="s">
        <v>24</v>
      </c>
      <c r="H572" s="50" t="s">
        <v>1</v>
      </c>
      <c r="I572" s="50" t="s">
        <v>234</v>
      </c>
      <c r="J572" s="50" t="s">
        <v>1</v>
      </c>
      <c r="K572" s="50" t="s">
        <v>233</v>
      </c>
      <c r="L572" s="50" t="s">
        <v>232</v>
      </c>
      <c r="M572" s="50">
        <v>3412.07</v>
      </c>
      <c r="N572" s="50" t="s">
        <v>20</v>
      </c>
      <c r="O572" s="50" t="s">
        <v>231</v>
      </c>
      <c r="P572" s="50" t="s">
        <v>230</v>
      </c>
      <c r="Q572" s="3">
        <f t="shared" si="8"/>
        <v>-84000</v>
      </c>
      <c r="R572" s="3">
        <v>0</v>
      </c>
      <c r="S572" s="3">
        <v>-84000</v>
      </c>
      <c r="T572" s="3">
        <v>0</v>
      </c>
      <c r="U572" s="3" t="s">
        <v>0</v>
      </c>
      <c r="V572" s="3">
        <v>0</v>
      </c>
      <c r="W572" s="3">
        <v>0</v>
      </c>
      <c r="X572" s="3" t="s">
        <v>0</v>
      </c>
      <c r="Y572" s="3">
        <v>0</v>
      </c>
      <c r="Z572" s="3">
        <v>0</v>
      </c>
      <c r="AA572" s="50" t="s">
        <v>0</v>
      </c>
      <c r="AB572" s="50">
        <v>0</v>
      </c>
      <c r="AC572" s="50">
        <v>0</v>
      </c>
      <c r="AD572" s="50" t="s">
        <v>0</v>
      </c>
      <c r="AE572" s="1">
        <v>0</v>
      </c>
    </row>
    <row r="573" spans="1:31" hidden="1" x14ac:dyDescent="0.25">
      <c r="A573" s="50" t="s">
        <v>200</v>
      </c>
      <c r="B573" s="51">
        <v>43945</v>
      </c>
      <c r="C573" s="50" t="s">
        <v>8</v>
      </c>
      <c r="D573" s="50" t="s">
        <v>11</v>
      </c>
      <c r="E573" s="50" t="s">
        <v>476</v>
      </c>
      <c r="F573" s="50" t="s">
        <v>1788</v>
      </c>
      <c r="G573" s="50" t="s">
        <v>4</v>
      </c>
      <c r="H573" s="50" t="s">
        <v>198</v>
      </c>
      <c r="I573" s="50" t="s">
        <v>1</v>
      </c>
      <c r="J573" s="50" t="s">
        <v>1</v>
      </c>
      <c r="K573" s="50" t="s">
        <v>1</v>
      </c>
      <c r="L573" s="50" t="s">
        <v>1</v>
      </c>
      <c r="M573" s="50">
        <v>0</v>
      </c>
      <c r="N573" s="50" t="s">
        <v>1</v>
      </c>
      <c r="O573" s="50" t="s">
        <v>2</v>
      </c>
      <c r="P573" s="50" t="s">
        <v>1</v>
      </c>
      <c r="Q573" s="3">
        <f t="shared" si="8"/>
        <v>8900694.0795999989</v>
      </c>
      <c r="R573" s="3">
        <v>0</v>
      </c>
      <c r="S573" s="3">
        <v>2781471.58</v>
      </c>
      <c r="T573" s="3">
        <v>0</v>
      </c>
      <c r="U573" s="3" t="s">
        <v>0</v>
      </c>
      <c r="V573" s="3">
        <v>0</v>
      </c>
      <c r="W573" s="3">
        <v>5275191.8099999996</v>
      </c>
      <c r="X573" s="3" t="s">
        <v>0</v>
      </c>
      <c r="Y573" s="3">
        <v>844030.68959999993</v>
      </c>
      <c r="Z573" s="3">
        <v>0</v>
      </c>
      <c r="AA573" s="50" t="s">
        <v>0</v>
      </c>
      <c r="AB573" s="50">
        <v>0</v>
      </c>
      <c r="AC573" s="50">
        <v>0</v>
      </c>
      <c r="AD573" s="50" t="s">
        <v>0</v>
      </c>
      <c r="AE573" s="1">
        <v>0</v>
      </c>
    </row>
    <row r="574" spans="1:31" hidden="1" x14ac:dyDescent="0.25">
      <c r="A574" s="50" t="s">
        <v>197</v>
      </c>
      <c r="B574" s="51">
        <v>43945</v>
      </c>
      <c r="C574" s="50" t="s">
        <v>8</v>
      </c>
      <c r="D574" s="50" t="s">
        <v>7</v>
      </c>
      <c r="E574" s="50" t="s">
        <v>471</v>
      </c>
      <c r="F574" s="50" t="s">
        <v>1789</v>
      </c>
      <c r="G574" s="50" t="s">
        <v>4</v>
      </c>
      <c r="H574" s="50" t="s">
        <v>196</v>
      </c>
      <c r="I574" s="50" t="s">
        <v>1</v>
      </c>
      <c r="J574" s="50" t="s">
        <v>1</v>
      </c>
      <c r="K574" s="50" t="s">
        <v>1</v>
      </c>
      <c r="L574" s="50" t="s">
        <v>1</v>
      </c>
      <c r="M574" s="50">
        <v>0</v>
      </c>
      <c r="N574" s="50" t="s">
        <v>1</v>
      </c>
      <c r="O574" s="50" t="s">
        <v>2</v>
      </c>
      <c r="P574" s="50" t="s">
        <v>1</v>
      </c>
      <c r="Q574" s="3">
        <f t="shared" si="8"/>
        <v>113210257.61400001</v>
      </c>
      <c r="R574" s="3">
        <v>0</v>
      </c>
      <c r="S574" s="3">
        <v>79017977.379999995</v>
      </c>
      <c r="T574" s="3">
        <v>0</v>
      </c>
      <c r="U574" s="3" t="s">
        <v>0</v>
      </c>
      <c r="V574" s="3">
        <v>0</v>
      </c>
      <c r="W574" s="3">
        <v>29476103.649999999</v>
      </c>
      <c r="X574" s="3" t="s">
        <v>0</v>
      </c>
      <c r="Y574" s="3">
        <v>4716176.5839999998</v>
      </c>
      <c r="Z574" s="3">
        <v>0</v>
      </c>
      <c r="AA574" s="50" t="s">
        <v>0</v>
      </c>
      <c r="AB574" s="50">
        <v>0</v>
      </c>
      <c r="AC574" s="50">
        <v>0</v>
      </c>
      <c r="AD574" s="50" t="s">
        <v>0</v>
      </c>
      <c r="AE574" s="1">
        <v>0</v>
      </c>
    </row>
    <row r="575" spans="1:31" hidden="1" x14ac:dyDescent="0.25">
      <c r="A575" s="50" t="s">
        <v>195</v>
      </c>
      <c r="B575" s="51">
        <v>43946</v>
      </c>
      <c r="C575" s="50" t="s">
        <v>8</v>
      </c>
      <c r="D575" s="50" t="s">
        <v>107</v>
      </c>
      <c r="E575" s="50" t="s">
        <v>596</v>
      </c>
      <c r="F575" s="50" t="s">
        <v>194</v>
      </c>
      <c r="G575" s="50" t="s">
        <v>4</v>
      </c>
      <c r="H575" s="50" t="s">
        <v>193</v>
      </c>
      <c r="I575" s="50" t="s">
        <v>1</v>
      </c>
      <c r="J575" s="50" t="s">
        <v>1</v>
      </c>
      <c r="K575" s="50" t="s">
        <v>1</v>
      </c>
      <c r="L575" s="50" t="s">
        <v>1</v>
      </c>
      <c r="M575" s="50">
        <v>0</v>
      </c>
      <c r="N575" s="50" t="s">
        <v>1</v>
      </c>
      <c r="O575" s="50" t="s">
        <v>2</v>
      </c>
      <c r="P575" s="50" t="s">
        <v>1</v>
      </c>
      <c r="Q575" s="3">
        <f t="shared" si="8"/>
        <v>199124855.24599999</v>
      </c>
      <c r="R575" s="3">
        <v>0</v>
      </c>
      <c r="S575" s="3">
        <v>105663826.23</v>
      </c>
      <c r="T575" s="3">
        <v>0</v>
      </c>
      <c r="U575" s="3" t="s">
        <v>0</v>
      </c>
      <c r="V575" s="3">
        <v>0</v>
      </c>
      <c r="W575" s="3">
        <v>80569852.599999994</v>
      </c>
      <c r="X575" s="3" t="s">
        <v>13</v>
      </c>
      <c r="Y575" s="3">
        <v>12891176.415999999</v>
      </c>
      <c r="Z575" s="3">
        <v>0</v>
      </c>
      <c r="AA575" s="50" t="s">
        <v>0</v>
      </c>
      <c r="AB575" s="50">
        <v>0</v>
      </c>
      <c r="AC575" s="50">
        <v>0</v>
      </c>
      <c r="AD575" s="50" t="s">
        <v>0</v>
      </c>
      <c r="AE575" s="1">
        <v>0</v>
      </c>
    </row>
    <row r="576" spans="1:31" hidden="1" x14ac:dyDescent="0.25">
      <c r="A576" s="50" t="s">
        <v>192</v>
      </c>
      <c r="B576" s="51">
        <v>43946</v>
      </c>
      <c r="C576" s="50" t="s">
        <v>53</v>
      </c>
      <c r="D576" s="50" t="s">
        <v>107</v>
      </c>
      <c r="E576" s="50" t="s">
        <v>572</v>
      </c>
      <c r="F576" s="50" t="s">
        <v>175</v>
      </c>
      <c r="G576" s="50" t="s">
        <v>4</v>
      </c>
      <c r="H576" s="50" t="s">
        <v>191</v>
      </c>
      <c r="I576" s="50" t="s">
        <v>1</v>
      </c>
      <c r="J576" s="50" t="s">
        <v>1</v>
      </c>
      <c r="K576" s="50" t="s">
        <v>1</v>
      </c>
      <c r="L576" s="50" t="s">
        <v>1</v>
      </c>
      <c r="M576" s="50">
        <v>0</v>
      </c>
      <c r="N576" s="50" t="s">
        <v>1</v>
      </c>
      <c r="O576" s="50" t="s">
        <v>2</v>
      </c>
      <c r="P576" s="50" t="s">
        <v>1</v>
      </c>
      <c r="Q576" s="3">
        <f t="shared" si="8"/>
        <v>179751811.18820006</v>
      </c>
      <c r="R576" s="3">
        <v>0</v>
      </c>
      <c r="S576" s="3">
        <v>132434226.02780005</v>
      </c>
      <c r="T576" s="3">
        <v>0</v>
      </c>
      <c r="U576" s="3" t="s">
        <v>0</v>
      </c>
      <c r="V576" s="3">
        <v>0</v>
      </c>
      <c r="W576" s="3">
        <v>40791021.690000005</v>
      </c>
      <c r="X576" s="3" t="s">
        <v>0</v>
      </c>
      <c r="Y576" s="3">
        <v>6526563.4704</v>
      </c>
      <c r="Z576" s="3">
        <v>0</v>
      </c>
      <c r="AA576" s="50" t="s">
        <v>0</v>
      </c>
      <c r="AB576" s="50">
        <v>0</v>
      </c>
      <c r="AC576" s="50">
        <v>0</v>
      </c>
      <c r="AD576" s="50" t="s">
        <v>0</v>
      </c>
      <c r="AE576" s="1">
        <v>0</v>
      </c>
    </row>
    <row r="577" spans="1:31" hidden="1" x14ac:dyDescent="0.25">
      <c r="A577" s="50" t="s">
        <v>190</v>
      </c>
      <c r="B577" s="51">
        <v>43946</v>
      </c>
      <c r="C577" s="50" t="s">
        <v>53</v>
      </c>
      <c r="D577" s="50" t="s">
        <v>107</v>
      </c>
      <c r="E577" s="50" t="s">
        <v>572</v>
      </c>
      <c r="F577" s="50" t="s">
        <v>175</v>
      </c>
      <c r="G577" s="50" t="s">
        <v>4</v>
      </c>
      <c r="H577" s="50" t="s">
        <v>189</v>
      </c>
      <c r="I577" s="50" t="s">
        <v>1</v>
      </c>
      <c r="J577" s="50" t="s">
        <v>1</v>
      </c>
      <c r="K577" s="50" t="s">
        <v>1</v>
      </c>
      <c r="L577" s="50" t="s">
        <v>1</v>
      </c>
      <c r="M577" s="50">
        <v>0</v>
      </c>
      <c r="N577" s="50" t="s">
        <v>1</v>
      </c>
      <c r="O577" s="50" t="s">
        <v>188</v>
      </c>
      <c r="P577" s="50" t="s">
        <v>187</v>
      </c>
      <c r="Q577" s="3">
        <f t="shared" si="8"/>
        <v>378128.74360000005</v>
      </c>
      <c r="R577" s="3">
        <v>0</v>
      </c>
      <c r="S577" s="3">
        <v>372096.5</v>
      </c>
      <c r="T577" s="3">
        <v>5200.21</v>
      </c>
      <c r="U577" s="3" t="s">
        <v>13</v>
      </c>
      <c r="V577" s="3">
        <v>832.03359999999998</v>
      </c>
      <c r="W577" s="3">
        <v>0</v>
      </c>
      <c r="X577" s="3" t="s">
        <v>0</v>
      </c>
      <c r="Y577" s="3">
        <v>0</v>
      </c>
      <c r="Z577" s="3">
        <v>0</v>
      </c>
      <c r="AA577" s="50" t="s">
        <v>0</v>
      </c>
      <c r="AB577" s="50">
        <v>0</v>
      </c>
      <c r="AC577" s="50">
        <v>0</v>
      </c>
      <c r="AD577" s="50" t="s">
        <v>0</v>
      </c>
      <c r="AE577" s="1">
        <v>0</v>
      </c>
    </row>
    <row r="578" spans="1:31" hidden="1" x14ac:dyDescent="0.25">
      <c r="A578" s="50" t="s">
        <v>186</v>
      </c>
      <c r="B578" s="51">
        <v>43946</v>
      </c>
      <c r="C578" s="50" t="s">
        <v>53</v>
      </c>
      <c r="D578" s="50" t="s">
        <v>107</v>
      </c>
      <c r="E578" s="50" t="s">
        <v>572</v>
      </c>
      <c r="F578" s="50" t="s">
        <v>175</v>
      </c>
      <c r="G578" s="50" t="s">
        <v>4</v>
      </c>
      <c r="H578" s="50" t="s">
        <v>185</v>
      </c>
      <c r="I578" s="50" t="s">
        <v>1</v>
      </c>
      <c r="J578" s="50" t="s">
        <v>1</v>
      </c>
      <c r="K578" s="50" t="s">
        <v>1</v>
      </c>
      <c r="L578" s="50" t="s">
        <v>1</v>
      </c>
      <c r="M578" s="50">
        <v>0</v>
      </c>
      <c r="N578" s="50" t="s">
        <v>1</v>
      </c>
      <c r="O578" s="50" t="s">
        <v>2</v>
      </c>
      <c r="P578" s="50" t="s">
        <v>1</v>
      </c>
      <c r="Q578" s="3">
        <f t="shared" si="8"/>
        <v>9618732.7947999984</v>
      </c>
      <c r="R578" s="3">
        <v>0</v>
      </c>
      <c r="S578" s="3">
        <v>6688079.7599999998</v>
      </c>
      <c r="T578" s="3">
        <v>0</v>
      </c>
      <c r="U578" s="3" t="s">
        <v>0</v>
      </c>
      <c r="V578" s="3">
        <v>0</v>
      </c>
      <c r="W578" s="3">
        <v>2526425.0299999998</v>
      </c>
      <c r="X578" s="3" t="s">
        <v>13</v>
      </c>
      <c r="Y578" s="3">
        <v>404228.0048</v>
      </c>
      <c r="Z578" s="3">
        <v>0</v>
      </c>
      <c r="AA578" s="50" t="s">
        <v>0</v>
      </c>
      <c r="AB578" s="50">
        <v>0</v>
      </c>
      <c r="AC578" s="50">
        <v>0</v>
      </c>
      <c r="AD578" s="50" t="s">
        <v>0</v>
      </c>
      <c r="AE578" s="1">
        <v>0</v>
      </c>
    </row>
    <row r="579" spans="1:31" hidden="1" x14ac:dyDescent="0.25">
      <c r="A579" s="50" t="s">
        <v>184</v>
      </c>
      <c r="B579" s="51">
        <v>43946</v>
      </c>
      <c r="C579" s="50" t="s">
        <v>8</v>
      </c>
      <c r="D579" s="50" t="s">
        <v>88</v>
      </c>
      <c r="E579" s="50" t="s">
        <v>569</v>
      </c>
      <c r="F579" s="50" t="s">
        <v>137</v>
      </c>
      <c r="G579" s="50" t="s">
        <v>4</v>
      </c>
      <c r="H579" s="50" t="s">
        <v>183</v>
      </c>
      <c r="I579" s="50" t="s">
        <v>1</v>
      </c>
      <c r="J579" s="50" t="s">
        <v>1</v>
      </c>
      <c r="K579" s="50" t="s">
        <v>1</v>
      </c>
      <c r="L579" s="50" t="s">
        <v>1</v>
      </c>
      <c r="M579" s="50">
        <v>0</v>
      </c>
      <c r="N579" s="50" t="s">
        <v>1</v>
      </c>
      <c r="O579" s="50" t="s">
        <v>2</v>
      </c>
      <c r="P579" s="50" t="s">
        <v>1</v>
      </c>
      <c r="Q579" s="3">
        <f t="shared" ref="Q579:Q642" si="9">SUM(R579:AE579)</f>
        <v>131089365.21960001</v>
      </c>
      <c r="R579" s="3">
        <v>0</v>
      </c>
      <c r="S579" s="3">
        <v>86372622.590000004</v>
      </c>
      <c r="T579" s="3">
        <v>0</v>
      </c>
      <c r="U579" s="3" t="s">
        <v>0</v>
      </c>
      <c r="V579" s="3">
        <v>0</v>
      </c>
      <c r="W579" s="3">
        <v>38548916.060000002</v>
      </c>
      <c r="X579" s="3" t="s">
        <v>0</v>
      </c>
      <c r="Y579" s="3">
        <v>6167826.5696</v>
      </c>
      <c r="Z579" s="3">
        <v>0</v>
      </c>
      <c r="AA579" s="50" t="s">
        <v>0</v>
      </c>
      <c r="AB579" s="50">
        <v>0</v>
      </c>
      <c r="AC579" s="50">
        <v>0</v>
      </c>
      <c r="AD579" s="50" t="s">
        <v>0</v>
      </c>
      <c r="AE579" s="1">
        <v>0</v>
      </c>
    </row>
    <row r="580" spans="1:31" hidden="1" x14ac:dyDescent="0.25">
      <c r="A580" s="50" t="s">
        <v>182</v>
      </c>
      <c r="B580" s="51">
        <v>43946</v>
      </c>
      <c r="C580" s="50" t="s">
        <v>8</v>
      </c>
      <c r="D580" s="50" t="s">
        <v>88</v>
      </c>
      <c r="E580" s="50" t="s">
        <v>563</v>
      </c>
      <c r="F580" s="50" t="s">
        <v>178</v>
      </c>
      <c r="G580" s="50" t="s">
        <v>4</v>
      </c>
      <c r="H580" s="50" t="s">
        <v>177</v>
      </c>
      <c r="I580" s="50" t="s">
        <v>1</v>
      </c>
      <c r="J580" s="50" t="s">
        <v>1</v>
      </c>
      <c r="K580" s="50" t="s">
        <v>1</v>
      </c>
      <c r="L580" s="50" t="s">
        <v>1</v>
      </c>
      <c r="M580" s="50">
        <v>0</v>
      </c>
      <c r="N580" s="50" t="s">
        <v>1</v>
      </c>
      <c r="O580" s="50" t="s">
        <v>2</v>
      </c>
      <c r="P580" s="50" t="s">
        <v>1</v>
      </c>
      <c r="Q580" s="3">
        <f t="shared" si="9"/>
        <v>32403677.760000002</v>
      </c>
      <c r="R580" s="3">
        <v>0</v>
      </c>
      <c r="S580" s="3">
        <v>32403677.760000002</v>
      </c>
      <c r="T580" s="3">
        <v>0</v>
      </c>
      <c r="U580" s="3" t="s">
        <v>0</v>
      </c>
      <c r="V580" s="3">
        <v>0</v>
      </c>
      <c r="W580" s="3"/>
      <c r="X580" s="3" t="s">
        <v>0</v>
      </c>
      <c r="Y580" s="3"/>
      <c r="Z580" s="3">
        <v>0</v>
      </c>
      <c r="AA580" s="50" t="s">
        <v>0</v>
      </c>
      <c r="AB580" s="50">
        <v>0</v>
      </c>
      <c r="AC580" s="50">
        <v>0</v>
      </c>
      <c r="AD580" s="50" t="s">
        <v>0</v>
      </c>
      <c r="AE580" s="1">
        <v>0</v>
      </c>
    </row>
    <row r="581" spans="1:31" hidden="1" x14ac:dyDescent="0.25">
      <c r="A581" s="50" t="s">
        <v>179</v>
      </c>
      <c r="B581" s="51">
        <v>43946</v>
      </c>
      <c r="C581" s="50" t="s">
        <v>71</v>
      </c>
      <c r="D581" s="50" t="s">
        <v>88</v>
      </c>
      <c r="E581" s="50" t="s">
        <v>566</v>
      </c>
      <c r="F581" s="50" t="s">
        <v>181</v>
      </c>
      <c r="G581" s="50" t="s">
        <v>4</v>
      </c>
      <c r="H581" s="50" t="s">
        <v>180</v>
      </c>
      <c r="I581" s="50" t="s">
        <v>1</v>
      </c>
      <c r="J581" s="50" t="s">
        <v>1</v>
      </c>
      <c r="K581" s="50" t="s">
        <v>1</v>
      </c>
      <c r="L581" s="50" t="s">
        <v>1</v>
      </c>
      <c r="M581" s="50">
        <v>0</v>
      </c>
      <c r="N581" s="50" t="s">
        <v>1</v>
      </c>
      <c r="O581" s="50" t="s">
        <v>2</v>
      </c>
      <c r="P581" s="50" t="s">
        <v>1</v>
      </c>
      <c r="Q581" s="3">
        <f t="shared" si="9"/>
        <v>49051412.448699988</v>
      </c>
      <c r="R581" s="3">
        <v>0</v>
      </c>
      <c r="S581" s="3">
        <v>47000166.515099987</v>
      </c>
      <c r="T581" s="3">
        <v>0</v>
      </c>
      <c r="U581" s="3" t="s">
        <v>0</v>
      </c>
      <c r="V581" s="3">
        <v>0</v>
      </c>
      <c r="W581" s="3">
        <v>1768315.46</v>
      </c>
      <c r="X581" s="3" t="s">
        <v>0</v>
      </c>
      <c r="Y581" s="3">
        <v>282930.47360000003</v>
      </c>
      <c r="Z581" s="3">
        <v>0</v>
      </c>
      <c r="AA581" s="50" t="s">
        <v>0</v>
      </c>
      <c r="AB581" s="50">
        <v>0</v>
      </c>
      <c r="AC581" s="50">
        <v>0</v>
      </c>
      <c r="AD581" s="50" t="s">
        <v>0</v>
      </c>
      <c r="AE581" s="1">
        <v>0</v>
      </c>
    </row>
    <row r="582" spans="1:31" hidden="1" x14ac:dyDescent="0.25">
      <c r="A582" s="50" t="s">
        <v>176</v>
      </c>
      <c r="B582" s="51">
        <v>43946</v>
      </c>
      <c r="C582" s="50" t="s">
        <v>53</v>
      </c>
      <c r="D582" s="50" t="s">
        <v>88</v>
      </c>
      <c r="E582" s="50" t="s">
        <v>558</v>
      </c>
      <c r="F582" s="50" t="s">
        <v>175</v>
      </c>
      <c r="G582" s="50" t="s">
        <v>4</v>
      </c>
      <c r="H582" s="50" t="s">
        <v>174</v>
      </c>
      <c r="I582" s="50" t="s">
        <v>1</v>
      </c>
      <c r="J582" s="50" t="s">
        <v>1</v>
      </c>
      <c r="K582" s="50" t="s">
        <v>1</v>
      </c>
      <c r="L582" s="50" t="s">
        <v>1</v>
      </c>
      <c r="M582" s="50">
        <v>0</v>
      </c>
      <c r="N582" s="50" t="s">
        <v>1</v>
      </c>
      <c r="O582" s="50" t="s">
        <v>2</v>
      </c>
      <c r="P582" s="50" t="s">
        <v>1</v>
      </c>
      <c r="Q582" s="3">
        <f t="shared" si="9"/>
        <v>124287857.77695</v>
      </c>
      <c r="R582" s="3">
        <v>0</v>
      </c>
      <c r="S582" s="3">
        <v>85009686.169999987</v>
      </c>
      <c r="T582" s="3">
        <v>0</v>
      </c>
      <c r="U582" s="3" t="s">
        <v>0</v>
      </c>
      <c r="V582" s="3">
        <v>0</v>
      </c>
      <c r="W582" s="3">
        <v>33860492.76465001</v>
      </c>
      <c r="X582" s="3" t="s">
        <v>13</v>
      </c>
      <c r="Y582" s="3">
        <v>5417678.8422999997</v>
      </c>
      <c r="Z582" s="3">
        <v>0</v>
      </c>
      <c r="AA582" s="50" t="s">
        <v>0</v>
      </c>
      <c r="AB582" s="50">
        <v>0</v>
      </c>
      <c r="AC582" s="50">
        <v>0</v>
      </c>
      <c r="AD582" s="50" t="s">
        <v>0</v>
      </c>
      <c r="AE582" s="1">
        <v>0</v>
      </c>
    </row>
    <row r="583" spans="1:31" hidden="1" x14ac:dyDescent="0.25">
      <c r="A583" s="50" t="s">
        <v>173</v>
      </c>
      <c r="B583" s="51">
        <v>43946</v>
      </c>
      <c r="C583" s="50" t="s">
        <v>8</v>
      </c>
      <c r="D583" s="50" t="s">
        <v>78</v>
      </c>
      <c r="E583" s="50" t="s">
        <v>555</v>
      </c>
      <c r="F583" s="50" t="s">
        <v>172</v>
      </c>
      <c r="G583" s="50" t="s">
        <v>4</v>
      </c>
      <c r="H583" s="50" t="s">
        <v>171</v>
      </c>
      <c r="I583" s="50" t="s">
        <v>1</v>
      </c>
      <c r="J583" s="50" t="s">
        <v>1</v>
      </c>
      <c r="K583" s="50" t="s">
        <v>1</v>
      </c>
      <c r="L583" s="50" t="s">
        <v>1</v>
      </c>
      <c r="M583" s="50">
        <v>0</v>
      </c>
      <c r="N583" s="50" t="s">
        <v>1</v>
      </c>
      <c r="O583" s="50" t="s">
        <v>2</v>
      </c>
      <c r="P583" s="50" t="s">
        <v>1</v>
      </c>
      <c r="Q583" s="3">
        <f t="shared" si="9"/>
        <v>72913535.080000013</v>
      </c>
      <c r="R583" s="3">
        <v>0</v>
      </c>
      <c r="S583" s="3">
        <v>48298346.710000001</v>
      </c>
      <c r="T583" s="3">
        <v>0</v>
      </c>
      <c r="U583" s="3" t="s">
        <v>0</v>
      </c>
      <c r="V583" s="3">
        <v>0</v>
      </c>
      <c r="W583" s="3">
        <v>21219989.969999999</v>
      </c>
      <c r="X583" s="3" t="s">
        <v>13</v>
      </c>
      <c r="Y583" s="3">
        <v>3395198.4</v>
      </c>
      <c r="Z583" s="3">
        <v>0</v>
      </c>
      <c r="AA583" s="50" t="s">
        <v>0</v>
      </c>
      <c r="AB583" s="50">
        <v>0</v>
      </c>
      <c r="AC583" s="50">
        <v>0</v>
      </c>
      <c r="AD583" s="50" t="s">
        <v>0</v>
      </c>
      <c r="AE583" s="1">
        <v>0</v>
      </c>
    </row>
    <row r="584" spans="1:31" hidden="1" x14ac:dyDescent="0.25">
      <c r="A584" s="50" t="s">
        <v>170</v>
      </c>
      <c r="B584" s="51">
        <v>43946</v>
      </c>
      <c r="C584" s="50" t="s">
        <v>71</v>
      </c>
      <c r="D584" s="50" t="s">
        <v>78</v>
      </c>
      <c r="E584" s="50" t="s">
        <v>551</v>
      </c>
      <c r="F584" s="50" t="s">
        <v>163</v>
      </c>
      <c r="G584" s="50" t="s">
        <v>4</v>
      </c>
      <c r="H584" s="50" t="s">
        <v>169</v>
      </c>
      <c r="I584" s="50" t="s">
        <v>1</v>
      </c>
      <c r="J584" s="50" t="s">
        <v>1</v>
      </c>
      <c r="K584" s="50" t="s">
        <v>1</v>
      </c>
      <c r="L584" s="50" t="s">
        <v>1</v>
      </c>
      <c r="M584" s="50">
        <v>0</v>
      </c>
      <c r="N584" s="50" t="s">
        <v>1</v>
      </c>
      <c r="O584" s="50" t="s">
        <v>2</v>
      </c>
      <c r="P584" s="50" t="s">
        <v>1</v>
      </c>
      <c r="Q584" s="3">
        <f t="shared" si="9"/>
        <v>8454630.9900000002</v>
      </c>
      <c r="R584" s="3">
        <v>0</v>
      </c>
      <c r="S584" s="3">
        <v>7368058.9900000002</v>
      </c>
      <c r="T584" s="3">
        <v>0</v>
      </c>
      <c r="U584" s="3" t="s">
        <v>0</v>
      </c>
      <c r="V584" s="3">
        <v>0</v>
      </c>
      <c r="W584" s="3">
        <v>936700</v>
      </c>
      <c r="X584" s="3" t="s">
        <v>0</v>
      </c>
      <c r="Y584" s="3">
        <v>149872</v>
      </c>
      <c r="Z584" s="3">
        <v>0</v>
      </c>
      <c r="AA584" s="50" t="s">
        <v>0</v>
      </c>
      <c r="AB584" s="50">
        <v>0</v>
      </c>
      <c r="AC584" s="50">
        <v>0</v>
      </c>
      <c r="AD584" s="50" t="s">
        <v>0</v>
      </c>
      <c r="AE584" s="1">
        <v>0</v>
      </c>
    </row>
    <row r="585" spans="1:31" hidden="1" x14ac:dyDescent="0.25">
      <c r="A585" s="50" t="s">
        <v>168</v>
      </c>
      <c r="B585" s="51">
        <v>43946</v>
      </c>
      <c r="C585" s="50" t="s">
        <v>71</v>
      </c>
      <c r="D585" s="50" t="s">
        <v>78</v>
      </c>
      <c r="E585" s="50" t="s">
        <v>551</v>
      </c>
      <c r="F585" s="50" t="s">
        <v>163</v>
      </c>
      <c r="G585" s="50" t="s">
        <v>4</v>
      </c>
      <c r="H585" s="50" t="s">
        <v>167</v>
      </c>
      <c r="I585" s="50" t="s">
        <v>1</v>
      </c>
      <c r="J585" s="50" t="s">
        <v>1</v>
      </c>
      <c r="K585" s="50" t="s">
        <v>1</v>
      </c>
      <c r="L585" s="50" t="s">
        <v>1</v>
      </c>
      <c r="M585" s="50">
        <v>0</v>
      </c>
      <c r="N585" s="50" t="s">
        <v>1</v>
      </c>
      <c r="O585" s="50" t="s">
        <v>166</v>
      </c>
      <c r="P585" s="50" t="s">
        <v>165</v>
      </c>
      <c r="Q585" s="3">
        <f t="shared" si="9"/>
        <v>366700</v>
      </c>
      <c r="R585" s="3">
        <v>0</v>
      </c>
      <c r="S585" s="3">
        <v>366700</v>
      </c>
      <c r="T585" s="3">
        <v>0</v>
      </c>
      <c r="U585" s="3" t="s">
        <v>0</v>
      </c>
      <c r="V585" s="3">
        <v>0</v>
      </c>
      <c r="W585" s="3">
        <v>0</v>
      </c>
      <c r="X585" s="3" t="s">
        <v>0</v>
      </c>
      <c r="Y585" s="3">
        <v>0</v>
      </c>
      <c r="Z585" s="3">
        <v>0</v>
      </c>
      <c r="AA585" s="50" t="s">
        <v>0</v>
      </c>
      <c r="AB585" s="50">
        <v>0</v>
      </c>
      <c r="AC585" s="50">
        <v>0</v>
      </c>
      <c r="AD585" s="50" t="s">
        <v>0</v>
      </c>
      <c r="AE585" s="1">
        <v>0</v>
      </c>
    </row>
    <row r="586" spans="1:31" hidden="1" x14ac:dyDescent="0.25">
      <c r="A586" s="50" t="s">
        <v>164</v>
      </c>
      <c r="B586" s="51">
        <v>43946</v>
      </c>
      <c r="C586" s="50" t="s">
        <v>71</v>
      </c>
      <c r="D586" s="50" t="s">
        <v>78</v>
      </c>
      <c r="E586" s="50" t="s">
        <v>551</v>
      </c>
      <c r="F586" s="50" t="s">
        <v>163</v>
      </c>
      <c r="G586" s="50" t="s">
        <v>4</v>
      </c>
      <c r="H586" s="50" t="s">
        <v>162</v>
      </c>
      <c r="I586" s="50" t="s">
        <v>1</v>
      </c>
      <c r="J586" s="50" t="s">
        <v>1</v>
      </c>
      <c r="K586" s="50" t="s">
        <v>1</v>
      </c>
      <c r="L586" s="50" t="s">
        <v>1</v>
      </c>
      <c r="M586" s="50">
        <v>0</v>
      </c>
      <c r="N586" s="50" t="s">
        <v>1</v>
      </c>
      <c r="O586" s="50" t="s">
        <v>2</v>
      </c>
      <c r="P586" s="50" t="s">
        <v>1</v>
      </c>
      <c r="Q586" s="3">
        <f t="shared" si="9"/>
        <v>22606653.375</v>
      </c>
      <c r="R586" s="3">
        <v>0</v>
      </c>
      <c r="S586" s="3">
        <v>21919005.375</v>
      </c>
      <c r="T586" s="3">
        <v>0</v>
      </c>
      <c r="U586" s="3" t="s">
        <v>0</v>
      </c>
      <c r="V586" s="3">
        <v>0</v>
      </c>
      <c r="W586" s="3">
        <v>592800</v>
      </c>
      <c r="X586" s="3" t="s">
        <v>0</v>
      </c>
      <c r="Y586" s="3">
        <v>94848</v>
      </c>
      <c r="Z586" s="3">
        <v>0</v>
      </c>
      <c r="AA586" s="50" t="s">
        <v>0</v>
      </c>
      <c r="AB586" s="50">
        <v>0</v>
      </c>
      <c r="AC586" s="50">
        <v>0</v>
      </c>
      <c r="AD586" s="50" t="s">
        <v>0</v>
      </c>
      <c r="AE586" s="1">
        <v>0</v>
      </c>
    </row>
    <row r="587" spans="1:31" hidden="1" x14ac:dyDescent="0.25">
      <c r="A587" s="50" t="s">
        <v>161</v>
      </c>
      <c r="B587" s="51">
        <v>43946</v>
      </c>
      <c r="C587" s="50" t="s">
        <v>53</v>
      </c>
      <c r="D587" s="50" t="s">
        <v>78</v>
      </c>
      <c r="E587" s="50" t="s">
        <v>551</v>
      </c>
      <c r="F587" s="50" t="s">
        <v>160</v>
      </c>
      <c r="G587" s="50" t="s">
        <v>4</v>
      </c>
      <c r="H587" s="50" t="s">
        <v>159</v>
      </c>
      <c r="I587" s="50" t="s">
        <v>1</v>
      </c>
      <c r="J587" s="50" t="s">
        <v>1</v>
      </c>
      <c r="K587" s="50" t="s">
        <v>1</v>
      </c>
      <c r="L587" s="50" t="s">
        <v>1</v>
      </c>
      <c r="M587" s="50">
        <v>0</v>
      </c>
      <c r="N587" s="50" t="s">
        <v>1</v>
      </c>
      <c r="O587" s="50" t="s">
        <v>2</v>
      </c>
      <c r="P587" s="50" t="s">
        <v>1</v>
      </c>
      <c r="Q587" s="3">
        <f t="shared" si="9"/>
        <v>160607873.60519996</v>
      </c>
      <c r="R587" s="3">
        <v>0</v>
      </c>
      <c r="S587" s="3">
        <v>113131938.79499996</v>
      </c>
      <c r="T587" s="3">
        <v>0</v>
      </c>
      <c r="U587" s="3" t="s">
        <v>0</v>
      </c>
      <c r="V587" s="3">
        <v>0</v>
      </c>
      <c r="W587" s="3">
        <v>40927530.008800007</v>
      </c>
      <c r="X587" s="3" t="s">
        <v>0</v>
      </c>
      <c r="Y587" s="3">
        <v>6548404.8014000012</v>
      </c>
      <c r="Z587" s="3">
        <v>0</v>
      </c>
      <c r="AA587" s="50" t="s">
        <v>0</v>
      </c>
      <c r="AB587" s="50">
        <v>0</v>
      </c>
      <c r="AC587" s="50">
        <v>0</v>
      </c>
      <c r="AD587" s="50" t="s">
        <v>0</v>
      </c>
      <c r="AE587" s="1">
        <v>0</v>
      </c>
    </row>
    <row r="588" spans="1:31" hidden="1" x14ac:dyDescent="0.25">
      <c r="A588" s="50" t="s">
        <v>158</v>
      </c>
      <c r="B588" s="51">
        <v>43946</v>
      </c>
      <c r="C588" s="50" t="s">
        <v>8</v>
      </c>
      <c r="D588" s="50" t="s">
        <v>67</v>
      </c>
      <c r="E588" s="50" t="s">
        <v>542</v>
      </c>
      <c r="F588" s="50" t="s">
        <v>157</v>
      </c>
      <c r="G588" s="50" t="s">
        <v>4</v>
      </c>
      <c r="H588" s="50" t="s">
        <v>156</v>
      </c>
      <c r="I588" s="50" t="s">
        <v>1</v>
      </c>
      <c r="J588" s="50" t="s">
        <v>1</v>
      </c>
      <c r="K588" s="50" t="s">
        <v>1</v>
      </c>
      <c r="L588" s="50" t="s">
        <v>1</v>
      </c>
      <c r="M588" s="50">
        <v>0</v>
      </c>
      <c r="N588" s="50" t="s">
        <v>1</v>
      </c>
      <c r="O588" s="50" t="s">
        <v>2</v>
      </c>
      <c r="P588" s="50" t="s">
        <v>1</v>
      </c>
      <c r="Q588" s="3">
        <f t="shared" si="9"/>
        <v>138509479.04080001</v>
      </c>
      <c r="R588" s="3">
        <v>0</v>
      </c>
      <c r="S588" s="3">
        <v>96899199.799999997</v>
      </c>
      <c r="T588" s="3">
        <v>0</v>
      </c>
      <c r="U588" s="3" t="s">
        <v>0</v>
      </c>
      <c r="V588" s="3">
        <v>0</v>
      </c>
      <c r="W588" s="3">
        <v>35870930.380000003</v>
      </c>
      <c r="X588" s="3" t="s">
        <v>13</v>
      </c>
      <c r="Y588" s="3">
        <v>5739348.8608000008</v>
      </c>
      <c r="Z588" s="3">
        <v>0</v>
      </c>
      <c r="AA588" s="50" t="s">
        <v>0</v>
      </c>
      <c r="AB588" s="50">
        <v>0</v>
      </c>
      <c r="AC588" s="50">
        <v>0</v>
      </c>
      <c r="AD588" s="50" t="s">
        <v>0</v>
      </c>
      <c r="AE588" s="1">
        <v>0</v>
      </c>
    </row>
    <row r="589" spans="1:31" hidden="1" x14ac:dyDescent="0.25">
      <c r="A589" s="50" t="s">
        <v>155</v>
      </c>
      <c r="B589" s="51">
        <v>43946</v>
      </c>
      <c r="C589" s="50" t="s">
        <v>53</v>
      </c>
      <c r="D589" s="50" t="s">
        <v>67</v>
      </c>
      <c r="E589" s="50" t="s">
        <v>66</v>
      </c>
      <c r="F589" s="50" t="s">
        <v>77</v>
      </c>
      <c r="G589" s="50" t="s">
        <v>4</v>
      </c>
      <c r="H589" s="50" t="s">
        <v>151</v>
      </c>
      <c r="I589" s="50" t="s">
        <v>1</v>
      </c>
      <c r="J589" s="50" t="s">
        <v>1</v>
      </c>
      <c r="K589" s="50" t="s">
        <v>1</v>
      </c>
      <c r="L589" s="50" t="s">
        <v>1</v>
      </c>
      <c r="M589" s="50">
        <v>0</v>
      </c>
      <c r="N589" s="50" t="s">
        <v>1</v>
      </c>
      <c r="O589" s="50" t="s">
        <v>2</v>
      </c>
      <c r="P589" s="50" t="s">
        <v>1</v>
      </c>
      <c r="Q589" s="3">
        <f t="shared" si="9"/>
        <v>130504105.06140001</v>
      </c>
      <c r="R589" s="3">
        <v>0</v>
      </c>
      <c r="S589" s="3">
        <v>96667173.265000015</v>
      </c>
      <c r="T589" s="3">
        <v>0</v>
      </c>
      <c r="U589" s="3" t="s">
        <v>0</v>
      </c>
      <c r="V589" s="3">
        <v>0</v>
      </c>
      <c r="W589" s="3">
        <v>29169768.789999999</v>
      </c>
      <c r="X589" s="3" t="s">
        <v>0</v>
      </c>
      <c r="Y589" s="3">
        <v>4667163.0064000003</v>
      </c>
      <c r="Z589" s="3">
        <v>0</v>
      </c>
      <c r="AA589" s="50" t="s">
        <v>0</v>
      </c>
      <c r="AB589" s="50">
        <v>0</v>
      </c>
      <c r="AC589" s="50">
        <v>0</v>
      </c>
      <c r="AD589" s="50" t="s">
        <v>0</v>
      </c>
      <c r="AE589" s="1">
        <v>0</v>
      </c>
    </row>
    <row r="590" spans="1:31" hidden="1" x14ac:dyDescent="0.25">
      <c r="A590" s="50" t="s">
        <v>152</v>
      </c>
      <c r="B590" s="51">
        <v>43946</v>
      </c>
      <c r="C590" s="50" t="s">
        <v>53</v>
      </c>
      <c r="D590" s="50" t="s">
        <v>52</v>
      </c>
      <c r="E590" s="50" t="s">
        <v>651</v>
      </c>
      <c r="F590" s="50" t="s">
        <v>146</v>
      </c>
      <c r="G590" s="50" t="s">
        <v>4</v>
      </c>
      <c r="H590" s="50" t="s">
        <v>145</v>
      </c>
      <c r="I590" s="50" t="s">
        <v>1</v>
      </c>
      <c r="J590" s="50" t="s">
        <v>1</v>
      </c>
      <c r="K590" s="50" t="s">
        <v>1</v>
      </c>
      <c r="L590" s="50" t="s">
        <v>1</v>
      </c>
      <c r="M590" s="50">
        <v>0</v>
      </c>
      <c r="N590" s="50" t="s">
        <v>1</v>
      </c>
      <c r="O590" s="50" t="s">
        <v>2</v>
      </c>
      <c r="P590" s="50" t="s">
        <v>1</v>
      </c>
      <c r="Q590" s="3">
        <f t="shared" si="9"/>
        <v>80501789.9912</v>
      </c>
      <c r="R590" s="3">
        <v>0</v>
      </c>
      <c r="S590" s="3">
        <v>59647388.210000001</v>
      </c>
      <c r="T590" s="3">
        <v>0</v>
      </c>
      <c r="U590" s="3" t="s">
        <v>0</v>
      </c>
      <c r="V590" s="3">
        <v>0</v>
      </c>
      <c r="W590" s="3">
        <v>17977932.57</v>
      </c>
      <c r="X590" s="3" t="s">
        <v>13</v>
      </c>
      <c r="Y590" s="3">
        <v>2876469.2111999998</v>
      </c>
      <c r="Z590" s="3">
        <v>0</v>
      </c>
      <c r="AA590" s="50" t="s">
        <v>0</v>
      </c>
      <c r="AB590" s="50">
        <v>0</v>
      </c>
      <c r="AC590" s="50">
        <v>0</v>
      </c>
      <c r="AD590" s="50" t="s">
        <v>0</v>
      </c>
      <c r="AE590" s="1">
        <v>0</v>
      </c>
    </row>
    <row r="591" spans="1:31" hidden="1" x14ac:dyDescent="0.25">
      <c r="A591" s="50" t="s">
        <v>150</v>
      </c>
      <c r="B591" s="51">
        <v>43946</v>
      </c>
      <c r="C591" s="50" t="s">
        <v>8</v>
      </c>
      <c r="D591" s="50" t="s">
        <v>52</v>
      </c>
      <c r="E591" s="50" t="s">
        <v>530</v>
      </c>
      <c r="F591" s="50" t="s">
        <v>149</v>
      </c>
      <c r="G591" s="50" t="s">
        <v>4</v>
      </c>
      <c r="H591" s="50" t="s">
        <v>148</v>
      </c>
      <c r="I591" s="50" t="s">
        <v>1</v>
      </c>
      <c r="J591" s="50" t="s">
        <v>1</v>
      </c>
      <c r="K591" s="50" t="s">
        <v>1</v>
      </c>
      <c r="L591" s="50" t="s">
        <v>1</v>
      </c>
      <c r="M591" s="50">
        <v>0</v>
      </c>
      <c r="N591" s="50" t="s">
        <v>1</v>
      </c>
      <c r="O591" s="50" t="s">
        <v>2</v>
      </c>
      <c r="P591" s="50" t="s">
        <v>1</v>
      </c>
      <c r="Q591" s="3">
        <f t="shared" si="9"/>
        <v>135013128.60799998</v>
      </c>
      <c r="R591" s="3">
        <v>0</v>
      </c>
      <c r="S591" s="3">
        <v>96587368.459999993</v>
      </c>
      <c r="T591" s="3">
        <v>0</v>
      </c>
      <c r="U591" s="3" t="s">
        <v>0</v>
      </c>
      <c r="V591" s="3">
        <v>0</v>
      </c>
      <c r="W591" s="3">
        <v>33125655.300000001</v>
      </c>
      <c r="X591" s="3" t="s">
        <v>13</v>
      </c>
      <c r="Y591" s="3">
        <v>5300104.8480000002</v>
      </c>
      <c r="Z591" s="3">
        <v>0</v>
      </c>
      <c r="AA591" s="50" t="s">
        <v>0</v>
      </c>
      <c r="AB591" s="50">
        <v>0</v>
      </c>
      <c r="AC591" s="50">
        <v>0</v>
      </c>
      <c r="AD591" s="50" t="s">
        <v>0</v>
      </c>
      <c r="AE591" s="1">
        <v>0</v>
      </c>
    </row>
    <row r="592" spans="1:31" hidden="1" x14ac:dyDescent="0.25">
      <c r="A592" s="50" t="s">
        <v>147</v>
      </c>
      <c r="B592" s="51">
        <v>43946</v>
      </c>
      <c r="C592" s="50" t="s">
        <v>8</v>
      </c>
      <c r="D592" s="50" t="s">
        <v>48</v>
      </c>
      <c r="E592" s="50" t="s">
        <v>520</v>
      </c>
      <c r="F592" s="50" t="s">
        <v>143</v>
      </c>
      <c r="G592" s="50" t="s">
        <v>4</v>
      </c>
      <c r="H592" s="50" t="s">
        <v>142</v>
      </c>
      <c r="I592" s="50" t="s">
        <v>1</v>
      </c>
      <c r="J592" s="50" t="s">
        <v>1</v>
      </c>
      <c r="K592" s="50" t="s">
        <v>1</v>
      </c>
      <c r="L592" s="50" t="s">
        <v>1</v>
      </c>
      <c r="M592" s="50">
        <v>0</v>
      </c>
      <c r="N592" s="50" t="s">
        <v>1</v>
      </c>
      <c r="O592" s="50" t="s">
        <v>2</v>
      </c>
      <c r="P592" s="50"/>
      <c r="Q592" s="3">
        <f t="shared" si="9"/>
        <v>91254633.567200005</v>
      </c>
      <c r="R592" s="3">
        <v>0</v>
      </c>
      <c r="S592" s="3">
        <v>69066002.280000001</v>
      </c>
      <c r="T592" s="3">
        <v>0</v>
      </c>
      <c r="U592" s="3" t="s">
        <v>0</v>
      </c>
      <c r="V592" s="3">
        <v>0</v>
      </c>
      <c r="W592" s="3">
        <v>19128130.420000002</v>
      </c>
      <c r="X592" s="3" t="s">
        <v>0</v>
      </c>
      <c r="Y592" s="3">
        <v>3060500.8672000002</v>
      </c>
      <c r="Z592" s="3">
        <v>0</v>
      </c>
      <c r="AA592" s="50" t="s">
        <v>0</v>
      </c>
      <c r="AB592" s="50">
        <v>0</v>
      </c>
      <c r="AC592" s="50">
        <v>0</v>
      </c>
      <c r="AD592" s="50" t="s">
        <v>0</v>
      </c>
      <c r="AE592" s="1">
        <v>0</v>
      </c>
    </row>
    <row r="593" spans="1:31" hidden="1" x14ac:dyDescent="0.25">
      <c r="A593" s="50" t="s">
        <v>144</v>
      </c>
      <c r="B593" s="51">
        <v>43946</v>
      </c>
      <c r="C593" s="50" t="s">
        <v>8</v>
      </c>
      <c r="D593" s="50" t="s">
        <v>44</v>
      </c>
      <c r="E593" s="50" t="s">
        <v>516</v>
      </c>
      <c r="F593" s="50" t="s">
        <v>140</v>
      </c>
      <c r="G593" s="50" t="s">
        <v>4</v>
      </c>
      <c r="H593" s="50" t="s">
        <v>139</v>
      </c>
      <c r="I593" s="50" t="s">
        <v>1</v>
      </c>
      <c r="J593" s="50" t="s">
        <v>1</v>
      </c>
      <c r="K593" s="50" t="s">
        <v>1</v>
      </c>
      <c r="L593" s="50" t="s">
        <v>1</v>
      </c>
      <c r="M593" s="50">
        <v>0</v>
      </c>
      <c r="N593" s="50" t="s">
        <v>1</v>
      </c>
      <c r="O593" s="50" t="s">
        <v>2</v>
      </c>
      <c r="P593" s="50" t="s">
        <v>1</v>
      </c>
      <c r="Q593" s="3">
        <f t="shared" si="9"/>
        <v>100446997.0272</v>
      </c>
      <c r="R593" s="3">
        <v>0</v>
      </c>
      <c r="S593" s="3">
        <v>78239132.069999993</v>
      </c>
      <c r="T593" s="3">
        <v>0</v>
      </c>
      <c r="U593" s="3" t="s">
        <v>0</v>
      </c>
      <c r="V593" s="3">
        <v>0</v>
      </c>
      <c r="W593" s="3">
        <v>19144711.170000002</v>
      </c>
      <c r="X593" s="3" t="s">
        <v>13</v>
      </c>
      <c r="Y593" s="3">
        <v>3063153.7872000001</v>
      </c>
      <c r="Z593" s="3">
        <v>0</v>
      </c>
      <c r="AA593" s="50" t="s">
        <v>0</v>
      </c>
      <c r="AB593" s="50">
        <v>0</v>
      </c>
      <c r="AC593" s="50">
        <v>0</v>
      </c>
      <c r="AD593" s="50" t="s">
        <v>0</v>
      </c>
      <c r="AE593" s="1">
        <v>0</v>
      </c>
    </row>
    <row r="594" spans="1:31" hidden="1" x14ac:dyDescent="0.25">
      <c r="A594" s="50" t="s">
        <v>141</v>
      </c>
      <c r="B594" s="51">
        <v>43946</v>
      </c>
      <c r="C594" s="50" t="s">
        <v>8</v>
      </c>
      <c r="D594" s="50" t="s">
        <v>40</v>
      </c>
      <c r="E594" s="50" t="s">
        <v>500</v>
      </c>
      <c r="F594" s="50" t="s">
        <v>137</v>
      </c>
      <c r="G594" s="50" t="s">
        <v>4</v>
      </c>
      <c r="H594" s="50" t="s">
        <v>136</v>
      </c>
      <c r="I594" s="50" t="s">
        <v>1</v>
      </c>
      <c r="J594" s="50" t="s">
        <v>1</v>
      </c>
      <c r="K594" s="50" t="s">
        <v>1</v>
      </c>
      <c r="L594" s="50" t="s">
        <v>1</v>
      </c>
      <c r="M594" s="50">
        <v>0</v>
      </c>
      <c r="N594" s="50" t="s">
        <v>1</v>
      </c>
      <c r="O594" s="50" t="s">
        <v>2</v>
      </c>
      <c r="P594" s="50" t="s">
        <v>1</v>
      </c>
      <c r="Q594" s="3">
        <f t="shared" si="9"/>
        <v>73110178.522399992</v>
      </c>
      <c r="R594" s="3">
        <v>0</v>
      </c>
      <c r="S594" s="3">
        <v>57268247.149999999</v>
      </c>
      <c r="T594" s="3">
        <v>0</v>
      </c>
      <c r="U594" s="3" t="s">
        <v>0</v>
      </c>
      <c r="V594" s="3">
        <v>0</v>
      </c>
      <c r="W594" s="3">
        <v>13656837.390000001</v>
      </c>
      <c r="X594" s="3" t="s">
        <v>0</v>
      </c>
      <c r="Y594" s="3">
        <v>2185093.9824000001</v>
      </c>
      <c r="Z594" s="3">
        <v>0</v>
      </c>
      <c r="AA594" s="50" t="s">
        <v>0</v>
      </c>
      <c r="AB594" s="50">
        <v>0</v>
      </c>
      <c r="AC594" s="50">
        <v>0</v>
      </c>
      <c r="AD594" s="50" t="s">
        <v>0</v>
      </c>
      <c r="AE594" s="1">
        <v>0</v>
      </c>
    </row>
    <row r="595" spans="1:31" hidden="1" x14ac:dyDescent="0.25">
      <c r="A595" s="50" t="s">
        <v>138</v>
      </c>
      <c r="B595" s="51">
        <v>43946</v>
      </c>
      <c r="C595" s="50" t="s">
        <v>8</v>
      </c>
      <c r="D595" s="50" t="s">
        <v>36</v>
      </c>
      <c r="E595" s="50" t="s">
        <v>497</v>
      </c>
      <c r="F595" s="50" t="s">
        <v>134</v>
      </c>
      <c r="G595" s="50" t="s">
        <v>4</v>
      </c>
      <c r="H595" s="50" t="s">
        <v>133</v>
      </c>
      <c r="I595" s="50" t="s">
        <v>1</v>
      </c>
      <c r="J595" s="50" t="s">
        <v>1</v>
      </c>
      <c r="K595" s="50" t="s">
        <v>1</v>
      </c>
      <c r="L595" s="50" t="s">
        <v>1</v>
      </c>
      <c r="M595" s="50">
        <v>0</v>
      </c>
      <c r="N595" s="50" t="s">
        <v>1</v>
      </c>
      <c r="O595" s="50" t="s">
        <v>2</v>
      </c>
      <c r="P595" s="50" t="s">
        <v>1</v>
      </c>
      <c r="Q595" s="3">
        <f t="shared" si="9"/>
        <v>106284913.48</v>
      </c>
      <c r="R595" s="3">
        <v>0</v>
      </c>
      <c r="S595" s="3">
        <v>71514248.010000005</v>
      </c>
      <c r="T595" s="3">
        <v>0</v>
      </c>
      <c r="U595" s="3" t="s">
        <v>0</v>
      </c>
      <c r="V595" s="3">
        <v>0</v>
      </c>
      <c r="W595" s="3">
        <v>29974711.609999999</v>
      </c>
      <c r="X595" s="3" t="s">
        <v>13</v>
      </c>
      <c r="Y595" s="3">
        <v>4795953.8600000003</v>
      </c>
      <c r="Z595" s="3">
        <v>0</v>
      </c>
      <c r="AA595" s="50" t="s">
        <v>0</v>
      </c>
      <c r="AB595" s="50">
        <v>0</v>
      </c>
      <c r="AC595" s="50">
        <v>0</v>
      </c>
      <c r="AD595" s="50" t="s">
        <v>0</v>
      </c>
      <c r="AE595" s="1">
        <v>0</v>
      </c>
    </row>
    <row r="596" spans="1:31" hidden="1" x14ac:dyDescent="0.25">
      <c r="A596" s="50" t="s">
        <v>135</v>
      </c>
      <c r="B596" s="51">
        <v>43946</v>
      </c>
      <c r="C596" s="50" t="s">
        <v>8</v>
      </c>
      <c r="D596" s="50" t="s">
        <v>32</v>
      </c>
      <c r="E596" s="50" t="s">
        <v>493</v>
      </c>
      <c r="F596" s="50" t="s">
        <v>131</v>
      </c>
      <c r="G596" s="50" t="s">
        <v>4</v>
      </c>
      <c r="H596" s="50" t="s">
        <v>130</v>
      </c>
      <c r="I596" s="50" t="s">
        <v>1</v>
      </c>
      <c r="J596" s="50" t="s">
        <v>1</v>
      </c>
      <c r="K596" s="50" t="s">
        <v>1</v>
      </c>
      <c r="L596" s="50" t="s">
        <v>1</v>
      </c>
      <c r="M596" s="50">
        <v>0</v>
      </c>
      <c r="N596" s="50" t="s">
        <v>1</v>
      </c>
      <c r="O596" s="50" t="s">
        <v>2</v>
      </c>
      <c r="P596" s="50"/>
      <c r="Q596" s="3">
        <f t="shared" si="9"/>
        <v>117311909.5492</v>
      </c>
      <c r="R596" s="3">
        <v>0</v>
      </c>
      <c r="S596" s="3">
        <v>84372441.819999993</v>
      </c>
      <c r="T596" s="3">
        <v>0</v>
      </c>
      <c r="U596" s="3" t="s">
        <v>0</v>
      </c>
      <c r="V596" s="3">
        <v>0</v>
      </c>
      <c r="W596" s="3">
        <v>28396092.870000001</v>
      </c>
      <c r="X596" s="3" t="s">
        <v>13</v>
      </c>
      <c r="Y596" s="3">
        <v>4543374.8591999998</v>
      </c>
      <c r="Z596" s="3">
        <v>0</v>
      </c>
      <c r="AA596" s="50" t="s">
        <v>0</v>
      </c>
      <c r="AB596" s="50">
        <v>0</v>
      </c>
      <c r="AC596" s="50">
        <v>0</v>
      </c>
      <c r="AD596" s="50" t="s">
        <v>0</v>
      </c>
      <c r="AE596" s="1">
        <v>0</v>
      </c>
    </row>
    <row r="597" spans="1:31" hidden="1" x14ac:dyDescent="0.25">
      <c r="A597" s="50" t="s">
        <v>132</v>
      </c>
      <c r="B597" s="51">
        <v>43946</v>
      </c>
      <c r="C597" s="50" t="s">
        <v>8</v>
      </c>
      <c r="D597" s="50" t="s">
        <v>26</v>
      </c>
      <c r="E597" s="50" t="s">
        <v>489</v>
      </c>
      <c r="F597" s="50" t="s">
        <v>122</v>
      </c>
      <c r="G597" s="50" t="s">
        <v>4</v>
      </c>
      <c r="H597" s="50" t="s">
        <v>128</v>
      </c>
      <c r="I597" s="50" t="s">
        <v>1</v>
      </c>
      <c r="J597" s="50" t="s">
        <v>1</v>
      </c>
      <c r="K597" s="50" t="s">
        <v>1</v>
      </c>
      <c r="L597" s="50" t="s">
        <v>1</v>
      </c>
      <c r="M597" s="50">
        <v>0</v>
      </c>
      <c r="N597" s="50" t="s">
        <v>1</v>
      </c>
      <c r="O597" s="50" t="s">
        <v>2</v>
      </c>
      <c r="P597" s="50" t="s">
        <v>1</v>
      </c>
      <c r="Q597" s="3">
        <f t="shared" si="9"/>
        <v>23383508.132600002</v>
      </c>
      <c r="R597" s="3">
        <v>0</v>
      </c>
      <c r="S597" s="3">
        <v>21960800.728600003</v>
      </c>
      <c r="T597" s="3">
        <v>0</v>
      </c>
      <c r="U597" s="3" t="s">
        <v>0</v>
      </c>
      <c r="V597" s="3">
        <v>0</v>
      </c>
      <c r="W597" s="3">
        <v>1226471.8999999999</v>
      </c>
      <c r="X597" s="3" t="s">
        <v>0</v>
      </c>
      <c r="Y597" s="3">
        <v>196235.50400000002</v>
      </c>
      <c r="Z597" s="3">
        <v>0</v>
      </c>
      <c r="AA597" s="50" t="s">
        <v>0</v>
      </c>
      <c r="AB597" s="50">
        <v>0</v>
      </c>
      <c r="AC597" s="50">
        <v>0</v>
      </c>
      <c r="AD597" s="50" t="s">
        <v>0</v>
      </c>
      <c r="AE597" s="1">
        <v>0</v>
      </c>
    </row>
    <row r="598" spans="1:31" hidden="1" x14ac:dyDescent="0.25">
      <c r="A598" s="50" t="s">
        <v>129</v>
      </c>
      <c r="B598" s="51">
        <v>43946</v>
      </c>
      <c r="C598" s="50" t="s">
        <v>8</v>
      </c>
      <c r="D598" s="50" t="s">
        <v>26</v>
      </c>
      <c r="E598" s="50" t="s">
        <v>489</v>
      </c>
      <c r="F598" s="50" t="s">
        <v>122</v>
      </c>
      <c r="G598" s="50" t="s">
        <v>4</v>
      </c>
      <c r="H598" s="50" t="s">
        <v>126</v>
      </c>
      <c r="I598" s="50" t="s">
        <v>1</v>
      </c>
      <c r="J598" s="50" t="s">
        <v>1</v>
      </c>
      <c r="K598" s="50" t="s">
        <v>1</v>
      </c>
      <c r="L598" s="50" t="s">
        <v>1</v>
      </c>
      <c r="M598" s="50">
        <v>0</v>
      </c>
      <c r="N598" s="50" t="s">
        <v>1</v>
      </c>
      <c r="O598" s="50" t="s">
        <v>125</v>
      </c>
      <c r="P598" s="50" t="s">
        <v>124</v>
      </c>
      <c r="Q598" s="3">
        <f t="shared" si="9"/>
        <v>247973.14499999999</v>
      </c>
      <c r="R598" s="3">
        <v>0</v>
      </c>
      <c r="S598" s="3">
        <v>247973.14499999999</v>
      </c>
      <c r="T598" s="3">
        <v>0</v>
      </c>
      <c r="U598" s="3" t="s">
        <v>0</v>
      </c>
      <c r="V598" s="3">
        <v>0</v>
      </c>
      <c r="W598" s="3">
        <v>0</v>
      </c>
      <c r="X598" s="3" t="s">
        <v>0</v>
      </c>
      <c r="Y598" s="3">
        <v>0</v>
      </c>
      <c r="Z598" s="3">
        <v>0</v>
      </c>
      <c r="AA598" s="50" t="s">
        <v>0</v>
      </c>
      <c r="AB598" s="50">
        <v>0</v>
      </c>
      <c r="AC598" s="50">
        <v>0</v>
      </c>
      <c r="AD598" s="50" t="s">
        <v>0</v>
      </c>
      <c r="AE598" s="1">
        <v>0</v>
      </c>
    </row>
    <row r="599" spans="1:31" hidden="1" x14ac:dyDescent="0.25">
      <c r="A599" s="50" t="s">
        <v>127</v>
      </c>
      <c r="B599" s="51">
        <v>43946</v>
      </c>
      <c r="C599" s="50" t="s">
        <v>8</v>
      </c>
      <c r="D599" s="50" t="s">
        <v>26</v>
      </c>
      <c r="E599" s="50" t="s">
        <v>489</v>
      </c>
      <c r="F599" s="50" t="s">
        <v>122</v>
      </c>
      <c r="G599" s="50" t="s">
        <v>4</v>
      </c>
      <c r="H599" s="50" t="s">
        <v>121</v>
      </c>
      <c r="I599" s="50" t="s">
        <v>1</v>
      </c>
      <c r="J599" s="50" t="s">
        <v>1</v>
      </c>
      <c r="K599" s="50" t="s">
        <v>1</v>
      </c>
      <c r="L599" s="50" t="s">
        <v>1</v>
      </c>
      <c r="M599" s="50">
        <v>0</v>
      </c>
      <c r="N599" s="50" t="s">
        <v>1</v>
      </c>
      <c r="O599" s="50" t="s">
        <v>2</v>
      </c>
      <c r="P599" s="50" t="s">
        <v>1</v>
      </c>
      <c r="Q599" s="3">
        <f t="shared" si="9"/>
        <v>21283989.176800001</v>
      </c>
      <c r="R599" s="3">
        <v>0</v>
      </c>
      <c r="S599" s="3">
        <v>20227207.16</v>
      </c>
      <c r="T599" s="3">
        <v>0</v>
      </c>
      <c r="U599" s="3" t="s">
        <v>0</v>
      </c>
      <c r="V599" s="3">
        <v>0</v>
      </c>
      <c r="W599" s="3">
        <v>911018.98</v>
      </c>
      <c r="X599" s="3" t="s">
        <v>0</v>
      </c>
      <c r="Y599" s="3">
        <v>145763.0368</v>
      </c>
      <c r="Z599" s="3">
        <v>0</v>
      </c>
      <c r="AA599" s="50" t="s">
        <v>0</v>
      </c>
      <c r="AB599" s="50">
        <v>0</v>
      </c>
      <c r="AC599" s="50">
        <v>0</v>
      </c>
      <c r="AD599" s="50" t="s">
        <v>0</v>
      </c>
      <c r="AE599" s="1">
        <v>0</v>
      </c>
    </row>
    <row r="600" spans="1:31" hidden="1" x14ac:dyDescent="0.25">
      <c r="A600" s="50" t="s">
        <v>123</v>
      </c>
      <c r="B600" s="51">
        <v>43946</v>
      </c>
      <c r="C600" s="50" t="s">
        <v>8</v>
      </c>
      <c r="D600" s="50" t="s">
        <v>16</v>
      </c>
      <c r="E600" s="50" t="s">
        <v>483</v>
      </c>
      <c r="F600" s="50" t="s">
        <v>119</v>
      </c>
      <c r="G600" s="50" t="s">
        <v>4</v>
      </c>
      <c r="H600" s="50" t="s">
        <v>118</v>
      </c>
      <c r="I600" s="50" t="s">
        <v>1</v>
      </c>
      <c r="J600" s="50" t="s">
        <v>1</v>
      </c>
      <c r="K600" s="50" t="s">
        <v>1</v>
      </c>
      <c r="L600" s="50" t="s">
        <v>1</v>
      </c>
      <c r="M600" s="50">
        <v>0</v>
      </c>
      <c r="N600" s="50" t="s">
        <v>1</v>
      </c>
      <c r="O600" s="50" t="s">
        <v>2</v>
      </c>
      <c r="P600" s="50"/>
      <c r="Q600" s="3">
        <f t="shared" si="9"/>
        <v>29932265.428399999</v>
      </c>
      <c r="R600" s="3">
        <v>0</v>
      </c>
      <c r="S600" s="3">
        <v>9744520.3800000008</v>
      </c>
      <c r="T600" s="3">
        <v>0</v>
      </c>
      <c r="U600" s="3" t="s">
        <v>0</v>
      </c>
      <c r="V600" s="3">
        <v>0</v>
      </c>
      <c r="W600" s="3">
        <v>17403228.489999998</v>
      </c>
      <c r="X600" s="3" t="s">
        <v>13</v>
      </c>
      <c r="Y600" s="3">
        <v>2784516.5584</v>
      </c>
      <c r="Z600" s="3">
        <v>0</v>
      </c>
      <c r="AA600" s="50" t="s">
        <v>0</v>
      </c>
      <c r="AB600" s="50">
        <v>0</v>
      </c>
      <c r="AC600" s="50">
        <v>0</v>
      </c>
      <c r="AD600" s="50" t="s">
        <v>0</v>
      </c>
      <c r="AE600" s="1">
        <v>0</v>
      </c>
    </row>
    <row r="601" spans="1:31" hidden="1" x14ac:dyDescent="0.25">
      <c r="A601" s="50" t="s">
        <v>120</v>
      </c>
      <c r="B601" s="51">
        <v>43946</v>
      </c>
      <c r="C601" s="50" t="s">
        <v>8</v>
      </c>
      <c r="D601" s="50" t="s">
        <v>1048</v>
      </c>
      <c r="E601" s="50" t="s">
        <v>538</v>
      </c>
      <c r="F601" s="50" t="s">
        <v>154</v>
      </c>
      <c r="G601" s="50" t="s">
        <v>4</v>
      </c>
      <c r="H601" s="50" t="s">
        <v>153</v>
      </c>
      <c r="I601" s="50" t="s">
        <v>1</v>
      </c>
      <c r="J601" s="50" t="s">
        <v>1</v>
      </c>
      <c r="K601" s="50" t="s">
        <v>1</v>
      </c>
      <c r="L601" s="50" t="s">
        <v>1</v>
      </c>
      <c r="M601" s="50">
        <v>0</v>
      </c>
      <c r="N601" s="50" t="s">
        <v>1</v>
      </c>
      <c r="O601" s="50" t="s">
        <v>2</v>
      </c>
      <c r="P601" s="50" t="s">
        <v>1</v>
      </c>
      <c r="Q601" s="3">
        <f t="shared" si="9"/>
        <v>15235651.955000004</v>
      </c>
      <c r="R601" s="3">
        <v>0</v>
      </c>
      <c r="S601" s="3">
        <v>13994799.955000004</v>
      </c>
      <c r="T601" s="3">
        <v>0</v>
      </c>
      <c r="U601" s="3" t="s">
        <v>0</v>
      </c>
      <c r="V601" s="3">
        <v>0</v>
      </c>
      <c r="W601" s="3">
        <v>1069700</v>
      </c>
      <c r="X601" s="3" t="s">
        <v>0</v>
      </c>
      <c r="Y601" s="3">
        <v>171152</v>
      </c>
      <c r="Z601" s="3">
        <v>0</v>
      </c>
      <c r="AA601" s="50" t="s">
        <v>0</v>
      </c>
      <c r="AB601" s="50">
        <v>0</v>
      </c>
      <c r="AC601" s="50">
        <v>0</v>
      </c>
      <c r="AD601" s="50" t="s">
        <v>0</v>
      </c>
      <c r="AE601" s="1">
        <v>0</v>
      </c>
    </row>
    <row r="602" spans="1:31" hidden="1" x14ac:dyDescent="0.25">
      <c r="A602" s="50" t="s">
        <v>117</v>
      </c>
      <c r="B602" s="51">
        <v>43946</v>
      </c>
      <c r="C602" s="50" t="s">
        <v>8</v>
      </c>
      <c r="D602" s="50" t="s">
        <v>11</v>
      </c>
      <c r="E602" s="50" t="s">
        <v>476</v>
      </c>
      <c r="F602" s="50" t="s">
        <v>1790</v>
      </c>
      <c r="G602" s="50" t="s">
        <v>4</v>
      </c>
      <c r="H602" s="50" t="s">
        <v>115</v>
      </c>
      <c r="I602" s="50" t="s">
        <v>1</v>
      </c>
      <c r="J602" s="50" t="s">
        <v>1</v>
      </c>
      <c r="K602" s="50" t="s">
        <v>1</v>
      </c>
      <c r="L602" s="50" t="s">
        <v>1</v>
      </c>
      <c r="M602" s="50">
        <v>0</v>
      </c>
      <c r="N602" s="50" t="s">
        <v>1</v>
      </c>
      <c r="O602" s="50" t="s">
        <v>2</v>
      </c>
      <c r="P602" s="50" t="s">
        <v>1</v>
      </c>
      <c r="Q602" s="3">
        <f t="shared" si="9"/>
        <v>6978748.6699999999</v>
      </c>
      <c r="R602" s="3">
        <v>0</v>
      </c>
      <c r="S602" s="3">
        <v>1682365.28</v>
      </c>
      <c r="T602" s="3">
        <v>0</v>
      </c>
      <c r="U602" s="3" t="s">
        <v>0</v>
      </c>
      <c r="V602" s="3">
        <v>0</v>
      </c>
      <c r="W602" s="3">
        <v>4565847.75</v>
      </c>
      <c r="X602" s="3" t="s">
        <v>0</v>
      </c>
      <c r="Y602" s="3">
        <v>730535.64</v>
      </c>
      <c r="Z602" s="3">
        <v>0</v>
      </c>
      <c r="AA602" s="50" t="s">
        <v>0</v>
      </c>
      <c r="AB602" s="50">
        <v>0</v>
      </c>
      <c r="AC602" s="50">
        <v>0</v>
      </c>
      <c r="AD602" s="50" t="s">
        <v>0</v>
      </c>
      <c r="AE602" s="1">
        <v>0</v>
      </c>
    </row>
    <row r="603" spans="1:31" hidden="1" x14ac:dyDescent="0.25">
      <c r="A603" s="50" t="s">
        <v>114</v>
      </c>
      <c r="B603" s="51">
        <v>43946</v>
      </c>
      <c r="C603" s="50" t="s">
        <v>8</v>
      </c>
      <c r="D603" s="50" t="s">
        <v>7</v>
      </c>
      <c r="E603" s="50" t="s">
        <v>471</v>
      </c>
      <c r="F603" s="50" t="s">
        <v>1791</v>
      </c>
      <c r="G603" s="50" t="s">
        <v>4</v>
      </c>
      <c r="H603" s="50" t="s">
        <v>112</v>
      </c>
      <c r="I603" s="50" t="s">
        <v>1</v>
      </c>
      <c r="J603" s="50" t="s">
        <v>1</v>
      </c>
      <c r="K603" s="50" t="s">
        <v>1</v>
      </c>
      <c r="L603" s="50" t="s">
        <v>1</v>
      </c>
      <c r="M603" s="50">
        <v>0</v>
      </c>
      <c r="N603" s="50" t="s">
        <v>1</v>
      </c>
      <c r="O603" s="50" t="s">
        <v>2</v>
      </c>
      <c r="P603" s="50" t="s">
        <v>1</v>
      </c>
      <c r="Q603" s="3">
        <f t="shared" si="9"/>
        <v>146336803.78840002</v>
      </c>
      <c r="R603" s="3">
        <v>0</v>
      </c>
      <c r="S603" s="3">
        <v>116450175.78</v>
      </c>
      <c r="T603" s="3">
        <v>0</v>
      </c>
      <c r="U603" s="3" t="s">
        <v>0</v>
      </c>
      <c r="V603" s="3">
        <v>0</v>
      </c>
      <c r="W603" s="3">
        <v>25764334.489999998</v>
      </c>
      <c r="X603" s="3" t="s">
        <v>0</v>
      </c>
      <c r="Y603" s="3">
        <v>4122293.5183999999</v>
      </c>
      <c r="Z603" s="3">
        <v>0</v>
      </c>
      <c r="AA603" s="50" t="s">
        <v>0</v>
      </c>
      <c r="AB603" s="50">
        <v>0</v>
      </c>
      <c r="AC603" s="50">
        <v>0</v>
      </c>
      <c r="AD603" s="50" t="s">
        <v>0</v>
      </c>
      <c r="AE603" s="1">
        <v>0</v>
      </c>
    </row>
    <row r="604" spans="1:31" hidden="1" x14ac:dyDescent="0.25">
      <c r="A604" s="50" t="s">
        <v>111</v>
      </c>
      <c r="B604" s="51">
        <v>43947</v>
      </c>
      <c r="C604" s="50" t="s">
        <v>8</v>
      </c>
      <c r="D604" s="50" t="s">
        <v>107</v>
      </c>
      <c r="E604" s="50" t="s">
        <v>500</v>
      </c>
      <c r="F604" s="50" t="s">
        <v>110</v>
      </c>
      <c r="G604" s="50" t="s">
        <v>4</v>
      </c>
      <c r="H604" s="50" t="s">
        <v>109</v>
      </c>
      <c r="I604" s="50" t="s">
        <v>1</v>
      </c>
      <c r="J604" s="50" t="s">
        <v>1</v>
      </c>
      <c r="K604" s="50" t="s">
        <v>1</v>
      </c>
      <c r="L604" s="50" t="s">
        <v>1</v>
      </c>
      <c r="M604" s="50">
        <v>0</v>
      </c>
      <c r="N604" s="50" t="s">
        <v>1</v>
      </c>
      <c r="O604" s="50" t="s">
        <v>2</v>
      </c>
      <c r="P604" s="50" t="s">
        <v>1</v>
      </c>
      <c r="Q604" s="3">
        <f t="shared" si="9"/>
        <v>60906078.284400001</v>
      </c>
      <c r="R604" s="3">
        <v>0</v>
      </c>
      <c r="S604" s="3">
        <v>50597939.439999998</v>
      </c>
      <c r="T604" s="3">
        <v>0</v>
      </c>
      <c r="U604" s="3" t="s">
        <v>0</v>
      </c>
      <c r="V604" s="3">
        <v>0</v>
      </c>
      <c r="W604" s="3">
        <v>8886326.5899999999</v>
      </c>
      <c r="X604" s="3" t="s">
        <v>13</v>
      </c>
      <c r="Y604" s="3">
        <v>1421812.2544</v>
      </c>
      <c r="Z604" s="3">
        <v>0</v>
      </c>
      <c r="AA604" s="50" t="s">
        <v>0</v>
      </c>
      <c r="AB604" s="50">
        <v>0</v>
      </c>
      <c r="AC604" s="50">
        <v>0</v>
      </c>
      <c r="AD604" s="50" t="s">
        <v>0</v>
      </c>
      <c r="AE604" s="1">
        <v>0</v>
      </c>
    </row>
    <row r="605" spans="1:31" hidden="1" x14ac:dyDescent="0.25">
      <c r="A605" s="50" t="s">
        <v>108</v>
      </c>
      <c r="B605" s="51">
        <v>43947</v>
      </c>
      <c r="C605" s="50" t="s">
        <v>53</v>
      </c>
      <c r="D605" s="50" t="s">
        <v>107</v>
      </c>
      <c r="E605" s="50" t="s">
        <v>572</v>
      </c>
      <c r="F605" s="50" t="s">
        <v>87</v>
      </c>
      <c r="G605" s="50" t="s">
        <v>4</v>
      </c>
      <c r="H605" s="50" t="s">
        <v>106</v>
      </c>
      <c r="I605" s="50" t="s">
        <v>1</v>
      </c>
      <c r="J605" s="50" t="s">
        <v>1</v>
      </c>
      <c r="K605" s="50" t="s">
        <v>1</v>
      </c>
      <c r="L605" s="50" t="s">
        <v>1</v>
      </c>
      <c r="M605" s="50">
        <v>0</v>
      </c>
      <c r="N605" s="50" t="s">
        <v>1</v>
      </c>
      <c r="O605" s="50" t="s">
        <v>2</v>
      </c>
      <c r="P605" s="50" t="s">
        <v>1</v>
      </c>
      <c r="Q605" s="3">
        <f t="shared" si="9"/>
        <v>127598075.96415001</v>
      </c>
      <c r="R605" s="3">
        <v>0</v>
      </c>
      <c r="S605" s="3">
        <v>95407659.789000005</v>
      </c>
      <c r="T605" s="3">
        <v>0</v>
      </c>
      <c r="U605" s="3" t="s">
        <v>0</v>
      </c>
      <c r="V605" s="3">
        <v>0</v>
      </c>
      <c r="W605" s="3">
        <v>27750358.771650001</v>
      </c>
      <c r="X605" s="3" t="s">
        <v>13</v>
      </c>
      <c r="Y605" s="3">
        <v>4440057.4035000009</v>
      </c>
      <c r="Z605" s="3">
        <v>0</v>
      </c>
      <c r="AA605" s="50" t="s">
        <v>0</v>
      </c>
      <c r="AB605" s="50">
        <v>0</v>
      </c>
      <c r="AC605" s="50">
        <v>0</v>
      </c>
      <c r="AD605" s="50" t="s">
        <v>0</v>
      </c>
      <c r="AE605" s="1">
        <v>0</v>
      </c>
    </row>
    <row r="606" spans="1:31" hidden="1" x14ac:dyDescent="0.25">
      <c r="A606" s="50" t="s">
        <v>105</v>
      </c>
      <c r="B606" s="51">
        <v>43947</v>
      </c>
      <c r="C606" s="50" t="s">
        <v>8</v>
      </c>
      <c r="D606" s="50" t="s">
        <v>88</v>
      </c>
      <c r="E606" s="50" t="s">
        <v>569</v>
      </c>
      <c r="F606" s="50" t="s">
        <v>39</v>
      </c>
      <c r="G606" s="50" t="s">
        <v>4</v>
      </c>
      <c r="H606" s="50" t="s">
        <v>104</v>
      </c>
      <c r="I606" s="50" t="s">
        <v>1</v>
      </c>
      <c r="J606" s="50" t="s">
        <v>1</v>
      </c>
      <c r="K606" s="50" t="s">
        <v>1</v>
      </c>
      <c r="L606" s="50" t="s">
        <v>1</v>
      </c>
      <c r="M606" s="50">
        <v>0</v>
      </c>
      <c r="N606" s="50" t="s">
        <v>1</v>
      </c>
      <c r="O606" s="50" t="s">
        <v>2</v>
      </c>
      <c r="P606" s="50" t="s">
        <v>1</v>
      </c>
      <c r="Q606" s="3">
        <f t="shared" si="9"/>
        <v>51603857.203999996</v>
      </c>
      <c r="R606" s="3">
        <v>0</v>
      </c>
      <c r="S606" s="3">
        <v>35338680.100000001</v>
      </c>
      <c r="T606" s="3">
        <v>0</v>
      </c>
      <c r="U606" s="3" t="s">
        <v>0</v>
      </c>
      <c r="V606" s="3">
        <v>0</v>
      </c>
      <c r="W606" s="3">
        <v>14021704.4</v>
      </c>
      <c r="X606" s="3" t="s">
        <v>0</v>
      </c>
      <c r="Y606" s="3">
        <v>2243472.7039999999</v>
      </c>
      <c r="Z606" s="3">
        <v>0</v>
      </c>
      <c r="AA606" s="50" t="s">
        <v>0</v>
      </c>
      <c r="AB606" s="50">
        <v>0</v>
      </c>
      <c r="AC606" s="50">
        <v>0</v>
      </c>
      <c r="AD606" s="50" t="s">
        <v>0</v>
      </c>
      <c r="AE606" s="1">
        <v>0</v>
      </c>
    </row>
    <row r="607" spans="1:31" hidden="1" x14ac:dyDescent="0.25">
      <c r="A607" s="50" t="s">
        <v>103</v>
      </c>
      <c r="B607" s="51">
        <v>43947</v>
      </c>
      <c r="C607" s="50" t="s">
        <v>8</v>
      </c>
      <c r="D607" s="50" t="s">
        <v>88</v>
      </c>
      <c r="E607" s="50" t="s">
        <v>563</v>
      </c>
      <c r="F607" s="50" t="s">
        <v>91</v>
      </c>
      <c r="G607" s="50" t="s">
        <v>4</v>
      </c>
      <c r="H607" s="50" t="s">
        <v>90</v>
      </c>
      <c r="I607" s="50" t="s">
        <v>1</v>
      </c>
      <c r="J607" s="50" t="s">
        <v>1</v>
      </c>
      <c r="K607" s="50" t="s">
        <v>1</v>
      </c>
      <c r="L607" s="50" t="s">
        <v>1</v>
      </c>
      <c r="M607" s="50">
        <v>0</v>
      </c>
      <c r="N607" s="50" t="s">
        <v>1</v>
      </c>
      <c r="O607" s="50" t="s">
        <v>2</v>
      </c>
      <c r="P607" s="50" t="s">
        <v>1</v>
      </c>
      <c r="Q607" s="3">
        <f t="shared" si="9"/>
        <v>16158610.93</v>
      </c>
      <c r="R607" s="3">
        <v>0</v>
      </c>
      <c r="S607" s="3">
        <v>16158610.93</v>
      </c>
      <c r="T607" s="3">
        <v>0</v>
      </c>
      <c r="U607" s="3" t="s">
        <v>0</v>
      </c>
      <c r="V607" s="3">
        <v>0</v>
      </c>
      <c r="W607" s="3"/>
      <c r="X607" s="3" t="s">
        <v>0</v>
      </c>
      <c r="Y607" s="3"/>
      <c r="Z607" s="3">
        <v>0</v>
      </c>
      <c r="AA607" s="50" t="s">
        <v>0</v>
      </c>
      <c r="AB607" s="50">
        <v>0</v>
      </c>
      <c r="AC607" s="50">
        <v>0</v>
      </c>
      <c r="AD607" s="50" t="s">
        <v>0</v>
      </c>
      <c r="AE607" s="1">
        <v>0</v>
      </c>
    </row>
    <row r="608" spans="1:31" hidden="1" x14ac:dyDescent="0.25">
      <c r="A608" s="50" t="s">
        <v>101</v>
      </c>
      <c r="B608" s="51">
        <v>43947</v>
      </c>
      <c r="C608" s="50" t="s">
        <v>71</v>
      </c>
      <c r="D608" s="50" t="s">
        <v>88</v>
      </c>
      <c r="E608" s="50" t="s">
        <v>566</v>
      </c>
      <c r="F608" s="50" t="s">
        <v>96</v>
      </c>
      <c r="G608" s="50" t="s">
        <v>4</v>
      </c>
      <c r="H608" s="50" t="s">
        <v>102</v>
      </c>
      <c r="I608" s="50" t="s">
        <v>1</v>
      </c>
      <c r="J608" s="50" t="s">
        <v>1</v>
      </c>
      <c r="K608" s="50" t="s">
        <v>1</v>
      </c>
      <c r="L608" s="50" t="s">
        <v>1</v>
      </c>
      <c r="M608" s="50">
        <v>0</v>
      </c>
      <c r="N608" s="50" t="s">
        <v>1</v>
      </c>
      <c r="O608" s="50" t="s">
        <v>2</v>
      </c>
      <c r="P608" s="50" t="s">
        <v>1</v>
      </c>
      <c r="Q608" s="3">
        <f t="shared" si="9"/>
        <v>24951668.119999997</v>
      </c>
      <c r="R608" s="3">
        <v>0</v>
      </c>
      <c r="S608" s="3">
        <v>23907401.899999999</v>
      </c>
      <c r="T608" s="3">
        <v>0</v>
      </c>
      <c r="U608" s="3" t="s">
        <v>0</v>
      </c>
      <c r="V608" s="3">
        <v>0</v>
      </c>
      <c r="W608" s="3">
        <v>900229.5</v>
      </c>
      <c r="X608" s="3" t="s">
        <v>0</v>
      </c>
      <c r="Y608" s="3">
        <v>144036.72</v>
      </c>
      <c r="Z608" s="3">
        <v>0</v>
      </c>
      <c r="AA608" s="50" t="s">
        <v>0</v>
      </c>
      <c r="AB608" s="50">
        <v>0</v>
      </c>
      <c r="AC608" s="50">
        <v>0</v>
      </c>
      <c r="AD608" s="50" t="s">
        <v>0</v>
      </c>
      <c r="AE608" s="1">
        <v>0</v>
      </c>
    </row>
    <row r="609" spans="1:31" hidden="1" x14ac:dyDescent="0.25">
      <c r="A609" s="50" t="s">
        <v>97</v>
      </c>
      <c r="B609" s="51">
        <v>43947</v>
      </c>
      <c r="C609" s="50" t="s">
        <v>71</v>
      </c>
      <c r="D609" s="50" t="s">
        <v>88</v>
      </c>
      <c r="E609" s="50" t="s">
        <v>566</v>
      </c>
      <c r="F609" s="50" t="s">
        <v>96</v>
      </c>
      <c r="G609" s="50" t="s">
        <v>4</v>
      </c>
      <c r="H609" s="50" t="s">
        <v>100</v>
      </c>
      <c r="I609" s="50" t="s">
        <v>1</v>
      </c>
      <c r="J609" s="50" t="s">
        <v>1</v>
      </c>
      <c r="K609" s="50" t="s">
        <v>1</v>
      </c>
      <c r="L609" s="50" t="s">
        <v>1</v>
      </c>
      <c r="M609" s="50">
        <v>0</v>
      </c>
      <c r="N609" s="50" t="s">
        <v>1</v>
      </c>
      <c r="O609" s="50" t="s">
        <v>99</v>
      </c>
      <c r="P609" s="50" t="s">
        <v>98</v>
      </c>
      <c r="Q609" s="3">
        <f t="shared" si="9"/>
        <v>291731.65999999997</v>
      </c>
      <c r="R609" s="3">
        <v>0</v>
      </c>
      <c r="S609" s="3">
        <v>291731.65999999997</v>
      </c>
      <c r="T609" s="3">
        <v>0</v>
      </c>
      <c r="U609" s="3" t="s">
        <v>0</v>
      </c>
      <c r="V609" s="3">
        <v>0</v>
      </c>
      <c r="W609" s="3">
        <v>0</v>
      </c>
      <c r="X609" s="3" t="s">
        <v>0</v>
      </c>
      <c r="Y609" s="3">
        <v>0</v>
      </c>
      <c r="Z609" s="3">
        <v>0</v>
      </c>
      <c r="AA609" s="50" t="s">
        <v>0</v>
      </c>
      <c r="AB609" s="50">
        <v>0</v>
      </c>
      <c r="AC609" s="50">
        <v>0</v>
      </c>
      <c r="AD609" s="50" t="s">
        <v>0</v>
      </c>
      <c r="AE609" s="1">
        <v>0</v>
      </c>
    </row>
    <row r="610" spans="1:31" hidden="1" x14ac:dyDescent="0.25">
      <c r="A610" s="50" t="s">
        <v>92</v>
      </c>
      <c r="B610" s="51">
        <v>43947</v>
      </c>
      <c r="C610" s="50" t="s">
        <v>71</v>
      </c>
      <c r="D610" s="50" t="s">
        <v>88</v>
      </c>
      <c r="E610" s="50" t="s">
        <v>566</v>
      </c>
      <c r="F610" s="50" t="s">
        <v>96</v>
      </c>
      <c r="G610" s="50" t="s">
        <v>4</v>
      </c>
      <c r="H610" s="50" t="s">
        <v>95</v>
      </c>
      <c r="I610" s="50" t="s">
        <v>1</v>
      </c>
      <c r="J610" s="50" t="s">
        <v>1</v>
      </c>
      <c r="K610" s="50" t="s">
        <v>1</v>
      </c>
      <c r="L610" s="50" t="s">
        <v>1</v>
      </c>
      <c r="M610" s="50">
        <v>0</v>
      </c>
      <c r="N610" s="50" t="s">
        <v>1</v>
      </c>
      <c r="O610" s="50" t="s">
        <v>94</v>
      </c>
      <c r="P610" s="50" t="s">
        <v>93</v>
      </c>
      <c r="Q610" s="3">
        <f t="shared" si="9"/>
        <v>47500</v>
      </c>
      <c r="R610" s="3">
        <v>0</v>
      </c>
      <c r="S610" s="3">
        <v>47500</v>
      </c>
      <c r="T610" s="3">
        <v>0</v>
      </c>
      <c r="U610" s="3" t="s">
        <v>0</v>
      </c>
      <c r="V610" s="3">
        <v>0</v>
      </c>
      <c r="W610" s="3">
        <v>0</v>
      </c>
      <c r="X610" s="3" t="s">
        <v>0</v>
      </c>
      <c r="Y610" s="3">
        <v>0</v>
      </c>
      <c r="Z610" s="3">
        <v>0</v>
      </c>
      <c r="AA610" s="50" t="s">
        <v>0</v>
      </c>
      <c r="AB610" s="50">
        <v>0</v>
      </c>
      <c r="AC610" s="50">
        <v>0</v>
      </c>
      <c r="AD610" s="50" t="s">
        <v>0</v>
      </c>
      <c r="AE610" s="1">
        <v>0</v>
      </c>
    </row>
    <row r="611" spans="1:31" hidden="1" x14ac:dyDescent="0.25">
      <c r="A611" s="50" t="s">
        <v>89</v>
      </c>
      <c r="B611" s="51">
        <v>43947</v>
      </c>
      <c r="C611" s="50" t="s">
        <v>53</v>
      </c>
      <c r="D611" s="50" t="s">
        <v>88</v>
      </c>
      <c r="E611" s="50" t="s">
        <v>558</v>
      </c>
      <c r="F611" s="50" t="s">
        <v>87</v>
      </c>
      <c r="G611" s="50" t="s">
        <v>4</v>
      </c>
      <c r="H611" s="50" t="s">
        <v>86</v>
      </c>
      <c r="I611" s="50" t="s">
        <v>1</v>
      </c>
      <c r="J611" s="50" t="s">
        <v>1</v>
      </c>
      <c r="K611" s="50" t="s">
        <v>1</v>
      </c>
      <c r="L611" s="50" t="s">
        <v>1</v>
      </c>
      <c r="M611" s="50">
        <v>0</v>
      </c>
      <c r="N611" s="50" t="s">
        <v>1</v>
      </c>
      <c r="O611" s="50" t="s">
        <v>2</v>
      </c>
      <c r="P611" s="50" t="s">
        <v>1</v>
      </c>
      <c r="Q611" s="3">
        <f t="shared" si="9"/>
        <v>81033890.047199979</v>
      </c>
      <c r="R611" s="3">
        <v>0</v>
      </c>
      <c r="S611" s="3">
        <v>62604343.449999973</v>
      </c>
      <c r="T611" s="3">
        <v>0</v>
      </c>
      <c r="U611" s="3" t="s">
        <v>0</v>
      </c>
      <c r="V611" s="3">
        <v>0</v>
      </c>
      <c r="W611" s="3">
        <v>15887540.170000002</v>
      </c>
      <c r="X611" s="3" t="s">
        <v>0</v>
      </c>
      <c r="Y611" s="3">
        <v>2542006.4272000003</v>
      </c>
      <c r="Z611" s="3">
        <v>0</v>
      </c>
      <c r="AA611" s="50" t="s">
        <v>0</v>
      </c>
      <c r="AB611" s="50">
        <v>0</v>
      </c>
      <c r="AC611" s="50">
        <v>0</v>
      </c>
      <c r="AD611" s="50" t="s">
        <v>0</v>
      </c>
      <c r="AE611" s="1">
        <v>0</v>
      </c>
    </row>
    <row r="612" spans="1:31" hidden="1" x14ac:dyDescent="0.25">
      <c r="A612" s="50" t="s">
        <v>85</v>
      </c>
      <c r="B612" s="51">
        <v>43947</v>
      </c>
      <c r="C612" s="50" t="s">
        <v>8</v>
      </c>
      <c r="D612" s="50" t="s">
        <v>78</v>
      </c>
      <c r="E612" s="50" t="s">
        <v>500</v>
      </c>
      <c r="F612" s="50" t="s">
        <v>84</v>
      </c>
      <c r="G612" s="50" t="s">
        <v>4</v>
      </c>
      <c r="H612" s="50" t="s">
        <v>83</v>
      </c>
      <c r="I612" s="50" t="s">
        <v>1</v>
      </c>
      <c r="J612" s="50" t="s">
        <v>1</v>
      </c>
      <c r="K612" s="50" t="s">
        <v>1</v>
      </c>
      <c r="L612" s="50" t="s">
        <v>1</v>
      </c>
      <c r="M612" s="50">
        <v>0</v>
      </c>
      <c r="N612" s="50" t="s">
        <v>1</v>
      </c>
      <c r="O612" s="50" t="s">
        <v>2</v>
      </c>
      <c r="P612" s="50" t="s">
        <v>1</v>
      </c>
      <c r="Q612" s="3">
        <f t="shared" si="9"/>
        <v>87830631.178399995</v>
      </c>
      <c r="R612" s="3">
        <v>0</v>
      </c>
      <c r="S612" s="3">
        <v>59444555.390000001</v>
      </c>
      <c r="T612" s="3">
        <v>0</v>
      </c>
      <c r="U612" s="3" t="s">
        <v>0</v>
      </c>
      <c r="V612" s="3">
        <v>0</v>
      </c>
      <c r="W612" s="3">
        <v>24470754.989999998</v>
      </c>
      <c r="X612" s="3" t="s">
        <v>13</v>
      </c>
      <c r="Y612" s="3">
        <v>3915320.7983999997</v>
      </c>
      <c r="Z612" s="3">
        <v>0</v>
      </c>
      <c r="AA612" s="50" t="s">
        <v>0</v>
      </c>
      <c r="AB612" s="50">
        <v>0</v>
      </c>
      <c r="AC612" s="50">
        <v>0</v>
      </c>
      <c r="AD612" s="50" t="s">
        <v>0</v>
      </c>
      <c r="AE612" s="1">
        <v>0</v>
      </c>
    </row>
    <row r="613" spans="1:31" hidden="1" x14ac:dyDescent="0.25">
      <c r="A613" s="50" t="s">
        <v>82</v>
      </c>
      <c r="B613" s="51">
        <v>43947</v>
      </c>
      <c r="C613" s="50" t="s">
        <v>71</v>
      </c>
      <c r="D613" s="50" t="s">
        <v>78</v>
      </c>
      <c r="E613" s="50" t="s">
        <v>551</v>
      </c>
      <c r="F613" s="50" t="s">
        <v>81</v>
      </c>
      <c r="G613" s="50" t="s">
        <v>4</v>
      </c>
      <c r="H613" s="50" t="s">
        <v>80</v>
      </c>
      <c r="I613" s="50" t="s">
        <v>1</v>
      </c>
      <c r="J613" s="50" t="s">
        <v>1</v>
      </c>
      <c r="K613" s="50" t="s">
        <v>1</v>
      </c>
      <c r="L613" s="50" t="s">
        <v>1</v>
      </c>
      <c r="M613" s="50">
        <v>0</v>
      </c>
      <c r="N613" s="50" t="s">
        <v>1</v>
      </c>
      <c r="O613" s="50" t="s">
        <v>2</v>
      </c>
      <c r="P613" s="50" t="s">
        <v>1</v>
      </c>
      <c r="Q613" s="3">
        <f t="shared" si="9"/>
        <v>33841612.247599997</v>
      </c>
      <c r="R613" s="3">
        <v>0</v>
      </c>
      <c r="S613" s="3">
        <v>31050239.449999999</v>
      </c>
      <c r="T613" s="3">
        <v>0</v>
      </c>
      <c r="U613" s="3" t="s">
        <v>0</v>
      </c>
      <c r="V613" s="3">
        <v>0</v>
      </c>
      <c r="W613" s="3">
        <v>2406355.86</v>
      </c>
      <c r="X613" s="3" t="s">
        <v>13</v>
      </c>
      <c r="Y613" s="3">
        <v>385016.9376</v>
      </c>
      <c r="Z613" s="3">
        <v>0</v>
      </c>
      <c r="AA613" s="50" t="s">
        <v>0</v>
      </c>
      <c r="AB613" s="50">
        <v>0</v>
      </c>
      <c r="AC613" s="50">
        <v>0</v>
      </c>
      <c r="AD613" s="50" t="s">
        <v>0</v>
      </c>
      <c r="AE613" s="1">
        <v>0</v>
      </c>
    </row>
    <row r="614" spans="1:31" hidden="1" x14ac:dyDescent="0.25">
      <c r="A614" s="50" t="s">
        <v>79</v>
      </c>
      <c r="B614" s="51">
        <v>43947</v>
      </c>
      <c r="C614" s="50" t="s">
        <v>53</v>
      </c>
      <c r="D614" s="50" t="s">
        <v>78</v>
      </c>
      <c r="E614" s="50" t="s">
        <v>551</v>
      </c>
      <c r="F614" s="50" t="s">
        <v>77</v>
      </c>
      <c r="G614" s="50" t="s">
        <v>4</v>
      </c>
      <c r="H614" s="50" t="s">
        <v>76</v>
      </c>
      <c r="I614" s="50" t="s">
        <v>1</v>
      </c>
      <c r="J614" s="50" t="s">
        <v>1</v>
      </c>
      <c r="K614" s="50" t="s">
        <v>1</v>
      </c>
      <c r="L614" s="50" t="s">
        <v>1</v>
      </c>
      <c r="M614" s="50">
        <v>0</v>
      </c>
      <c r="N614" s="50" t="s">
        <v>1</v>
      </c>
      <c r="O614" s="50" t="s">
        <v>2</v>
      </c>
      <c r="P614" s="50" t="s">
        <v>1</v>
      </c>
      <c r="Q614" s="3">
        <f t="shared" si="9"/>
        <v>80062116.996000007</v>
      </c>
      <c r="R614" s="3">
        <v>0</v>
      </c>
      <c r="S614" s="3">
        <v>50450406.539999999</v>
      </c>
      <c r="T614" s="3">
        <v>0</v>
      </c>
      <c r="U614" s="3" t="s">
        <v>0</v>
      </c>
      <c r="V614" s="3">
        <v>0</v>
      </c>
      <c r="W614" s="3">
        <v>25527336.600000001</v>
      </c>
      <c r="X614" s="3" t="s">
        <v>0</v>
      </c>
      <c r="Y614" s="3">
        <v>4084373.8560000001</v>
      </c>
      <c r="Z614" s="3">
        <v>0</v>
      </c>
      <c r="AA614" s="50" t="s">
        <v>0</v>
      </c>
      <c r="AB614" s="50">
        <v>0</v>
      </c>
      <c r="AC614" s="50">
        <v>0</v>
      </c>
      <c r="AD614" s="50" t="s">
        <v>0</v>
      </c>
      <c r="AE614" s="1">
        <v>0</v>
      </c>
    </row>
    <row r="615" spans="1:31" hidden="1" x14ac:dyDescent="0.25">
      <c r="A615" s="50" t="s">
        <v>75</v>
      </c>
      <c r="B615" s="51">
        <v>43947</v>
      </c>
      <c r="C615" s="50" t="s">
        <v>8</v>
      </c>
      <c r="D615" s="50" t="s">
        <v>67</v>
      </c>
      <c r="E615" s="50" t="s">
        <v>500</v>
      </c>
      <c r="F615" s="50" t="s">
        <v>74</v>
      </c>
      <c r="G615" s="50" t="s">
        <v>4</v>
      </c>
      <c r="H615" s="50" t="s">
        <v>73</v>
      </c>
      <c r="I615" s="50"/>
      <c r="J615" s="50" t="s">
        <v>1</v>
      </c>
      <c r="K615" s="50" t="s">
        <v>1</v>
      </c>
      <c r="L615" s="50" t="s">
        <v>1</v>
      </c>
      <c r="M615" s="50">
        <v>0</v>
      </c>
      <c r="N615" s="50" t="s">
        <v>1</v>
      </c>
      <c r="O615" s="50" t="s">
        <v>2</v>
      </c>
      <c r="P615" s="50" t="s">
        <v>1</v>
      </c>
      <c r="Q615" s="3">
        <f t="shared" si="9"/>
        <v>69326918.228799999</v>
      </c>
      <c r="R615" s="3">
        <v>0</v>
      </c>
      <c r="S615" s="3">
        <v>48903590.590000004</v>
      </c>
      <c r="T615" s="3">
        <v>0</v>
      </c>
      <c r="U615" s="3" t="s">
        <v>0</v>
      </c>
      <c r="V615" s="3">
        <v>0</v>
      </c>
      <c r="W615" s="3">
        <v>17606316.93</v>
      </c>
      <c r="X615" s="3" t="s">
        <v>13</v>
      </c>
      <c r="Y615" s="3">
        <v>2817010.7088000001</v>
      </c>
      <c r="Z615" s="3">
        <v>0</v>
      </c>
      <c r="AA615" s="50" t="s">
        <v>0</v>
      </c>
      <c r="AB615" s="50">
        <v>0</v>
      </c>
      <c r="AC615" s="50">
        <v>0</v>
      </c>
      <c r="AD615" s="50" t="s">
        <v>0</v>
      </c>
      <c r="AE615" s="1">
        <v>0</v>
      </c>
    </row>
    <row r="616" spans="1:31" hidden="1" x14ac:dyDescent="0.25">
      <c r="A616" s="50" t="s">
        <v>72</v>
      </c>
      <c r="B616" s="51">
        <v>43947</v>
      </c>
      <c r="C616" s="50" t="s">
        <v>53</v>
      </c>
      <c r="D616" s="50" t="s">
        <v>67</v>
      </c>
      <c r="E616" s="50" t="s">
        <v>66</v>
      </c>
      <c r="F616" s="50" t="s">
        <v>65</v>
      </c>
      <c r="G616" s="50" t="s">
        <v>4</v>
      </c>
      <c r="H616" s="50" t="s">
        <v>64</v>
      </c>
      <c r="I616" s="50" t="s">
        <v>1</v>
      </c>
      <c r="J616" s="50" t="s">
        <v>1</v>
      </c>
      <c r="K616" s="50" t="s">
        <v>1</v>
      </c>
      <c r="L616" s="50" t="s">
        <v>1</v>
      </c>
      <c r="M616" s="50">
        <v>0</v>
      </c>
      <c r="N616" s="50" t="s">
        <v>1</v>
      </c>
      <c r="O616" s="50" t="s">
        <v>2</v>
      </c>
      <c r="P616" s="50" t="s">
        <v>1</v>
      </c>
      <c r="Q616" s="3">
        <f t="shared" si="9"/>
        <v>73584160.714200005</v>
      </c>
      <c r="R616" s="3">
        <v>0</v>
      </c>
      <c r="S616" s="3">
        <v>54241298.32500001</v>
      </c>
      <c r="T616" s="3">
        <v>0</v>
      </c>
      <c r="U616" s="3" t="s">
        <v>0</v>
      </c>
      <c r="V616" s="3">
        <v>0</v>
      </c>
      <c r="W616" s="3">
        <v>16674881.369999999</v>
      </c>
      <c r="X616" s="3" t="s">
        <v>13</v>
      </c>
      <c r="Y616" s="3">
        <v>2667981.0192</v>
      </c>
      <c r="Z616" s="3">
        <v>0</v>
      </c>
      <c r="AA616" s="50" t="s">
        <v>0</v>
      </c>
      <c r="AB616" s="50">
        <v>0</v>
      </c>
      <c r="AC616" s="50">
        <v>0</v>
      </c>
      <c r="AD616" s="50" t="s">
        <v>0</v>
      </c>
      <c r="AE616" s="1">
        <v>0</v>
      </c>
    </row>
    <row r="617" spans="1:31" hidden="1" x14ac:dyDescent="0.25">
      <c r="A617" s="50" t="s">
        <v>68</v>
      </c>
      <c r="B617" s="51">
        <v>43947</v>
      </c>
      <c r="C617" s="50" t="s">
        <v>53</v>
      </c>
      <c r="D617" s="50" t="s">
        <v>52</v>
      </c>
      <c r="E617" s="50" t="s">
        <v>651</v>
      </c>
      <c r="F617" s="50" t="s">
        <v>51</v>
      </c>
      <c r="G617" s="50" t="s">
        <v>4</v>
      </c>
      <c r="H617" s="50" t="s">
        <v>59</v>
      </c>
      <c r="I617" s="50" t="s">
        <v>1</v>
      </c>
      <c r="J617" s="50" t="s">
        <v>1</v>
      </c>
      <c r="K617" s="50" t="s">
        <v>1</v>
      </c>
      <c r="L617" s="50" t="s">
        <v>1</v>
      </c>
      <c r="M617" s="50">
        <v>0</v>
      </c>
      <c r="N617" s="50" t="s">
        <v>1</v>
      </c>
      <c r="O617" s="50" t="s">
        <v>2</v>
      </c>
      <c r="P617" s="50" t="s">
        <v>1</v>
      </c>
      <c r="Q617" s="3">
        <f t="shared" si="9"/>
        <v>57417995.927600011</v>
      </c>
      <c r="R617" s="3">
        <v>0</v>
      </c>
      <c r="S617" s="3">
        <v>41132939.080000013</v>
      </c>
      <c r="T617" s="3">
        <v>0</v>
      </c>
      <c r="U617" s="3" t="s">
        <v>0</v>
      </c>
      <c r="V617" s="3">
        <v>0</v>
      </c>
      <c r="W617" s="3">
        <v>14038842.110000003</v>
      </c>
      <c r="X617" s="3" t="s">
        <v>13</v>
      </c>
      <c r="Y617" s="3">
        <v>2246214.7375999996</v>
      </c>
      <c r="Z617" s="3">
        <v>0</v>
      </c>
      <c r="AA617" s="50" t="s">
        <v>0</v>
      </c>
      <c r="AB617" s="50">
        <v>0</v>
      </c>
      <c r="AC617" s="50">
        <v>0</v>
      </c>
      <c r="AD617" s="50" t="s">
        <v>0</v>
      </c>
      <c r="AE617" s="1">
        <v>0</v>
      </c>
    </row>
    <row r="618" spans="1:31" hidden="1" x14ac:dyDescent="0.25">
      <c r="A618" s="50" t="s">
        <v>63</v>
      </c>
      <c r="B618" s="51">
        <v>43947</v>
      </c>
      <c r="C618" s="50" t="s">
        <v>53</v>
      </c>
      <c r="D618" s="50" t="s">
        <v>52</v>
      </c>
      <c r="E618" s="50" t="s">
        <v>651</v>
      </c>
      <c r="F618" s="50" t="s">
        <v>51</v>
      </c>
      <c r="G618" s="50" t="s">
        <v>4</v>
      </c>
      <c r="H618" s="50" t="s">
        <v>57</v>
      </c>
      <c r="I618" s="50" t="s">
        <v>1</v>
      </c>
      <c r="J618" s="50" t="s">
        <v>1</v>
      </c>
      <c r="K618" s="50" t="s">
        <v>1</v>
      </c>
      <c r="L618" s="50" t="s">
        <v>1</v>
      </c>
      <c r="M618" s="50">
        <v>0</v>
      </c>
      <c r="N618" s="50" t="s">
        <v>1</v>
      </c>
      <c r="O618" s="50" t="s">
        <v>56</v>
      </c>
      <c r="P618" s="50" t="s">
        <v>55</v>
      </c>
      <c r="Q618" s="3">
        <f t="shared" si="9"/>
        <v>9837521.0854000002</v>
      </c>
      <c r="R618" s="3">
        <v>0</v>
      </c>
      <c r="S618" s="3">
        <v>7695976.7149999999</v>
      </c>
      <c r="T618" s="3">
        <v>1846158.94</v>
      </c>
      <c r="U618" s="3" t="s">
        <v>13</v>
      </c>
      <c r="V618" s="3">
        <v>295385.43040000001</v>
      </c>
      <c r="W618" s="3">
        <v>0</v>
      </c>
      <c r="X618" s="3" t="s">
        <v>0</v>
      </c>
      <c r="Y618" s="3">
        <v>0</v>
      </c>
      <c r="Z618" s="3">
        <v>0</v>
      </c>
      <c r="AA618" s="50" t="s">
        <v>0</v>
      </c>
      <c r="AB618" s="50">
        <v>0</v>
      </c>
      <c r="AC618" s="50">
        <v>0</v>
      </c>
      <c r="AD618" s="50" t="s">
        <v>0</v>
      </c>
      <c r="AE618" s="1">
        <v>0</v>
      </c>
    </row>
    <row r="619" spans="1:31" hidden="1" x14ac:dyDescent="0.25">
      <c r="A619" s="50" t="s">
        <v>60</v>
      </c>
      <c r="B619" s="51">
        <v>43947</v>
      </c>
      <c r="C619" s="50" t="s">
        <v>53</v>
      </c>
      <c r="D619" s="50" t="s">
        <v>52</v>
      </c>
      <c r="E619" s="50" t="s">
        <v>651</v>
      </c>
      <c r="F619" s="50" t="s">
        <v>51</v>
      </c>
      <c r="G619" s="50" t="s">
        <v>4</v>
      </c>
      <c r="H619" s="50" t="s">
        <v>50</v>
      </c>
      <c r="I619" s="50" t="s">
        <v>1</v>
      </c>
      <c r="J619" s="50" t="s">
        <v>1</v>
      </c>
      <c r="K619" s="50" t="s">
        <v>1</v>
      </c>
      <c r="L619" s="50" t="s">
        <v>1</v>
      </c>
      <c r="M619" s="50">
        <v>0</v>
      </c>
      <c r="N619" s="50" t="s">
        <v>1</v>
      </c>
      <c r="O619" s="50" t="s">
        <v>2</v>
      </c>
      <c r="P619" s="50" t="s">
        <v>1</v>
      </c>
      <c r="Q619" s="3">
        <f t="shared" si="9"/>
        <v>53787695.813600004</v>
      </c>
      <c r="R619" s="3">
        <v>0</v>
      </c>
      <c r="S619" s="3">
        <v>43814993.740000002</v>
      </c>
      <c r="T619" s="3">
        <v>0</v>
      </c>
      <c r="U619" s="3" t="s">
        <v>0</v>
      </c>
      <c r="V619" s="3">
        <v>0</v>
      </c>
      <c r="W619" s="3">
        <v>8597156.959999999</v>
      </c>
      <c r="X619" s="3" t="s">
        <v>0</v>
      </c>
      <c r="Y619" s="3">
        <v>1375545.1135999998</v>
      </c>
      <c r="Z619" s="3">
        <v>0</v>
      </c>
      <c r="AA619" s="50" t="s">
        <v>0</v>
      </c>
      <c r="AB619" s="50">
        <v>0</v>
      </c>
      <c r="AC619" s="50">
        <v>0</v>
      </c>
      <c r="AD619" s="50" t="s">
        <v>0</v>
      </c>
      <c r="AE619" s="1">
        <v>0</v>
      </c>
    </row>
    <row r="620" spans="1:31" hidden="1" x14ac:dyDescent="0.25">
      <c r="A620" s="50" t="s">
        <v>58</v>
      </c>
      <c r="B620" s="51">
        <v>43947</v>
      </c>
      <c r="C620" s="50" t="s">
        <v>8</v>
      </c>
      <c r="D620" s="50" t="s">
        <v>52</v>
      </c>
      <c r="E620" s="50" t="s">
        <v>500</v>
      </c>
      <c r="F620" s="50" t="s">
        <v>62</v>
      </c>
      <c r="G620" s="50" t="s">
        <v>4</v>
      </c>
      <c r="H620" s="50" t="s">
        <v>61</v>
      </c>
      <c r="I620" s="50" t="s">
        <v>1</v>
      </c>
      <c r="J620" s="50" t="s">
        <v>1</v>
      </c>
      <c r="K620" s="50" t="s">
        <v>1</v>
      </c>
      <c r="L620" s="50" t="s">
        <v>1</v>
      </c>
      <c r="M620" s="50">
        <v>0</v>
      </c>
      <c r="N620" s="50" t="s">
        <v>1</v>
      </c>
      <c r="O620" s="50" t="s">
        <v>2</v>
      </c>
      <c r="P620" s="50" t="s">
        <v>1</v>
      </c>
      <c r="Q620" s="3">
        <f t="shared" si="9"/>
        <v>82595221.967999995</v>
      </c>
      <c r="R620" s="3">
        <v>0</v>
      </c>
      <c r="S620" s="3">
        <v>57681991.519999996</v>
      </c>
      <c r="T620" s="3">
        <v>0</v>
      </c>
      <c r="U620" s="3" t="s">
        <v>0</v>
      </c>
      <c r="V620" s="3">
        <v>0</v>
      </c>
      <c r="W620" s="3">
        <v>21476922.800000001</v>
      </c>
      <c r="X620" s="3" t="s">
        <v>13</v>
      </c>
      <c r="Y620" s="3">
        <v>3436307.648</v>
      </c>
      <c r="Z620" s="3">
        <v>0</v>
      </c>
      <c r="AA620" s="50" t="s">
        <v>0</v>
      </c>
      <c r="AB620" s="50">
        <v>0</v>
      </c>
      <c r="AC620" s="50">
        <v>0</v>
      </c>
      <c r="AD620" s="50" t="s">
        <v>0</v>
      </c>
      <c r="AE620" s="1">
        <v>0</v>
      </c>
    </row>
    <row r="621" spans="1:31" hidden="1" x14ac:dyDescent="0.25">
      <c r="A621" s="50" t="s">
        <v>54</v>
      </c>
      <c r="B621" s="51">
        <v>43947</v>
      </c>
      <c r="C621" s="50" t="s">
        <v>8</v>
      </c>
      <c r="D621" s="50" t="s">
        <v>48</v>
      </c>
      <c r="E621" s="50" t="s">
        <v>500</v>
      </c>
      <c r="F621" s="50" t="s">
        <v>47</v>
      </c>
      <c r="G621" s="50" t="s">
        <v>4</v>
      </c>
      <c r="H621" s="50" t="s">
        <v>46</v>
      </c>
      <c r="I621" s="50" t="s">
        <v>1</v>
      </c>
      <c r="J621" s="50" t="s">
        <v>1</v>
      </c>
      <c r="K621" s="50" t="s">
        <v>1</v>
      </c>
      <c r="L621" s="50" t="s">
        <v>1</v>
      </c>
      <c r="M621" s="50">
        <v>0</v>
      </c>
      <c r="N621" s="50" t="s">
        <v>1</v>
      </c>
      <c r="O621" s="50" t="s">
        <v>2</v>
      </c>
      <c r="P621" s="50"/>
      <c r="Q621" s="3">
        <f t="shared" si="9"/>
        <v>75181990.4164</v>
      </c>
      <c r="R621" s="3">
        <v>0</v>
      </c>
      <c r="S621" s="3">
        <v>56553381.009999998</v>
      </c>
      <c r="T621" s="3">
        <v>0</v>
      </c>
      <c r="U621" s="3" t="s">
        <v>0</v>
      </c>
      <c r="V621" s="3">
        <v>0</v>
      </c>
      <c r="W621" s="3">
        <v>16059146.039999999</v>
      </c>
      <c r="X621" s="3" t="s">
        <v>0</v>
      </c>
      <c r="Y621" s="3">
        <v>2569463.3663999997</v>
      </c>
      <c r="Z621" s="3">
        <v>0</v>
      </c>
      <c r="AA621" s="50" t="s">
        <v>0</v>
      </c>
      <c r="AB621" s="50">
        <v>0</v>
      </c>
      <c r="AC621" s="50">
        <v>0</v>
      </c>
      <c r="AD621" s="50" t="s">
        <v>0</v>
      </c>
      <c r="AE621" s="1">
        <v>0</v>
      </c>
    </row>
    <row r="622" spans="1:31" hidden="1" x14ac:dyDescent="0.25">
      <c r="A622" s="50" t="s">
        <v>49</v>
      </c>
      <c r="B622" s="51">
        <v>43947</v>
      </c>
      <c r="C622" s="50" t="s">
        <v>8</v>
      </c>
      <c r="D622" s="50" t="s">
        <v>44</v>
      </c>
      <c r="E622" s="50" t="s">
        <v>500</v>
      </c>
      <c r="F622" s="50" t="s">
        <v>43</v>
      </c>
      <c r="G622" s="50" t="s">
        <v>4</v>
      </c>
      <c r="H622" s="50" t="s">
        <v>42</v>
      </c>
      <c r="I622" s="50" t="s">
        <v>1</v>
      </c>
      <c r="J622" s="50" t="s">
        <v>1</v>
      </c>
      <c r="K622" s="50" t="s">
        <v>1</v>
      </c>
      <c r="L622" s="50" t="s">
        <v>1</v>
      </c>
      <c r="M622" s="50">
        <v>0</v>
      </c>
      <c r="N622" s="50" t="s">
        <v>1</v>
      </c>
      <c r="O622" s="50" t="s">
        <v>2</v>
      </c>
      <c r="P622" s="50" t="s">
        <v>1</v>
      </c>
      <c r="Q622" s="3">
        <f t="shared" si="9"/>
        <v>109966068.06680001</v>
      </c>
      <c r="R622" s="3">
        <v>0</v>
      </c>
      <c r="S622" s="3">
        <v>78866996.760000005</v>
      </c>
      <c r="T622" s="3">
        <v>0</v>
      </c>
      <c r="U622" s="3" t="s">
        <v>0</v>
      </c>
      <c r="V622" s="3">
        <v>0</v>
      </c>
      <c r="W622" s="3">
        <v>26809544.23</v>
      </c>
      <c r="X622" s="3" t="s">
        <v>13</v>
      </c>
      <c r="Y622" s="3">
        <v>4289527.0767999999</v>
      </c>
      <c r="Z622" s="3">
        <v>0</v>
      </c>
      <c r="AA622" s="50" t="s">
        <v>0</v>
      </c>
      <c r="AB622" s="50">
        <v>0</v>
      </c>
      <c r="AC622" s="50">
        <v>0</v>
      </c>
      <c r="AD622" s="50" t="s">
        <v>0</v>
      </c>
      <c r="AE622" s="1">
        <v>0</v>
      </c>
    </row>
    <row r="623" spans="1:31" hidden="1" x14ac:dyDescent="0.25">
      <c r="A623" s="50" t="s">
        <v>45</v>
      </c>
      <c r="B623" s="51">
        <v>43947</v>
      </c>
      <c r="C623" s="50" t="s">
        <v>8</v>
      </c>
      <c r="D623" s="50" t="s">
        <v>36</v>
      </c>
      <c r="E623" s="50" t="s">
        <v>497</v>
      </c>
      <c r="F623" s="50" t="s">
        <v>35</v>
      </c>
      <c r="G623" s="50" t="s">
        <v>4</v>
      </c>
      <c r="H623" s="50" t="s">
        <v>34</v>
      </c>
      <c r="I623" s="50" t="s">
        <v>1</v>
      </c>
      <c r="J623" s="50" t="s">
        <v>1</v>
      </c>
      <c r="K623" s="50" t="s">
        <v>1</v>
      </c>
      <c r="L623" s="50" t="s">
        <v>1</v>
      </c>
      <c r="M623" s="50">
        <v>0</v>
      </c>
      <c r="N623" s="50" t="s">
        <v>1</v>
      </c>
      <c r="O623" s="50" t="s">
        <v>2</v>
      </c>
      <c r="P623" s="50" t="s">
        <v>1</v>
      </c>
      <c r="Q623" s="3">
        <f t="shared" si="9"/>
        <v>37205687.652400002</v>
      </c>
      <c r="R623" s="3">
        <v>0</v>
      </c>
      <c r="S623" s="3">
        <v>29889769.039999999</v>
      </c>
      <c r="T623" s="3">
        <v>0</v>
      </c>
      <c r="U623" s="3" t="s">
        <v>0</v>
      </c>
      <c r="V623" s="3">
        <v>0</v>
      </c>
      <c r="W623" s="3">
        <v>6306826.3899999997</v>
      </c>
      <c r="X623" s="3" t="s">
        <v>13</v>
      </c>
      <c r="Y623" s="3">
        <v>1009092.2224</v>
      </c>
      <c r="Z623" s="3">
        <v>0</v>
      </c>
      <c r="AA623" s="50" t="s">
        <v>0</v>
      </c>
      <c r="AB623" s="50">
        <v>0</v>
      </c>
      <c r="AC623" s="50">
        <v>0</v>
      </c>
      <c r="AD623" s="50" t="s">
        <v>0</v>
      </c>
      <c r="AE623" s="1">
        <v>0</v>
      </c>
    </row>
    <row r="624" spans="1:31" hidden="1" x14ac:dyDescent="0.25">
      <c r="A624" s="50" t="s">
        <v>41</v>
      </c>
      <c r="B624" s="51">
        <v>43947</v>
      </c>
      <c r="C624" s="50" t="s">
        <v>8</v>
      </c>
      <c r="D624" s="50" t="s">
        <v>32</v>
      </c>
      <c r="E624" s="50" t="s">
        <v>493</v>
      </c>
      <c r="F624" s="50" t="s">
        <v>31</v>
      </c>
      <c r="G624" s="50" t="s">
        <v>4</v>
      </c>
      <c r="H624" s="50" t="s">
        <v>30</v>
      </c>
      <c r="I624" s="50" t="s">
        <v>1</v>
      </c>
      <c r="J624" s="50" t="s">
        <v>1</v>
      </c>
      <c r="K624" s="50" t="s">
        <v>1</v>
      </c>
      <c r="L624" s="50" t="s">
        <v>1</v>
      </c>
      <c r="M624" s="50">
        <v>0</v>
      </c>
      <c r="N624" s="50" t="s">
        <v>1</v>
      </c>
      <c r="O624" s="50" t="s">
        <v>2</v>
      </c>
      <c r="P624" s="50"/>
      <c r="Q624" s="3">
        <f t="shared" si="9"/>
        <v>46897122.348800004</v>
      </c>
      <c r="R624" s="3">
        <v>0</v>
      </c>
      <c r="S624" s="3">
        <v>27051228.210000001</v>
      </c>
      <c r="T624" s="3">
        <v>0</v>
      </c>
      <c r="U624" s="3" t="s">
        <v>0</v>
      </c>
      <c r="V624" s="3">
        <v>0</v>
      </c>
      <c r="W624" s="3">
        <v>17108529.43</v>
      </c>
      <c r="X624" s="3" t="s">
        <v>13</v>
      </c>
      <c r="Y624" s="3">
        <v>2737364.7088000001</v>
      </c>
      <c r="Z624" s="3">
        <v>0</v>
      </c>
      <c r="AA624" s="50" t="s">
        <v>0</v>
      </c>
      <c r="AB624" s="50">
        <v>0</v>
      </c>
      <c r="AC624" s="50">
        <v>0</v>
      </c>
      <c r="AD624" s="50" t="s">
        <v>0</v>
      </c>
      <c r="AE624" s="1">
        <v>0</v>
      </c>
    </row>
    <row r="625" spans="1:31" hidden="1" x14ac:dyDescent="0.25">
      <c r="A625" s="50" t="s">
        <v>37</v>
      </c>
      <c r="B625" s="51">
        <v>43947</v>
      </c>
      <c r="C625" s="50" t="s">
        <v>8</v>
      </c>
      <c r="D625" s="50" t="s">
        <v>26</v>
      </c>
      <c r="E625" s="50" t="s">
        <v>489</v>
      </c>
      <c r="F625" s="50" t="s">
        <v>25</v>
      </c>
      <c r="G625" s="50" t="s">
        <v>4</v>
      </c>
      <c r="H625" s="50" t="s">
        <v>28</v>
      </c>
      <c r="I625" s="50" t="s">
        <v>1</v>
      </c>
      <c r="J625" s="50" t="s">
        <v>1</v>
      </c>
      <c r="K625" s="50" t="s">
        <v>1</v>
      </c>
      <c r="L625" s="50" t="s">
        <v>1</v>
      </c>
      <c r="M625" s="50">
        <v>0</v>
      </c>
      <c r="N625" s="50" t="s">
        <v>1</v>
      </c>
      <c r="O625" s="50" t="s">
        <v>2</v>
      </c>
      <c r="P625" s="50" t="s">
        <v>1</v>
      </c>
      <c r="Q625" s="3">
        <f t="shared" si="9"/>
        <v>32839555.334999993</v>
      </c>
      <c r="R625" s="3">
        <v>0</v>
      </c>
      <c r="S625" s="3">
        <v>30794243.334999993</v>
      </c>
      <c r="T625" s="3">
        <v>0</v>
      </c>
      <c r="U625" s="3" t="s">
        <v>0</v>
      </c>
      <c r="V625" s="3">
        <v>0</v>
      </c>
      <c r="W625" s="3">
        <v>1763200</v>
      </c>
      <c r="X625" s="3" t="s">
        <v>0</v>
      </c>
      <c r="Y625" s="3">
        <v>282112</v>
      </c>
      <c r="Z625" s="3">
        <v>0</v>
      </c>
      <c r="AA625" s="50" t="s">
        <v>0</v>
      </c>
      <c r="AB625" s="50">
        <v>0</v>
      </c>
      <c r="AC625" s="50">
        <v>0</v>
      </c>
      <c r="AD625" s="50" t="s">
        <v>0</v>
      </c>
      <c r="AE625" s="1">
        <v>0</v>
      </c>
    </row>
    <row r="626" spans="1:31" hidden="1" x14ac:dyDescent="0.25">
      <c r="A626" s="50" t="s">
        <v>33</v>
      </c>
      <c r="B626" s="51">
        <v>43947</v>
      </c>
      <c r="C626" s="50" t="s">
        <v>8</v>
      </c>
      <c r="D626" s="50" t="s">
        <v>26</v>
      </c>
      <c r="E626" s="50" t="s">
        <v>489</v>
      </c>
      <c r="F626" s="50" t="s">
        <v>25</v>
      </c>
      <c r="G626" s="50" t="s">
        <v>24</v>
      </c>
      <c r="H626" s="50" t="s">
        <v>1</v>
      </c>
      <c r="I626" s="50" t="s">
        <v>23</v>
      </c>
      <c r="J626" s="50" t="s">
        <v>1</v>
      </c>
      <c r="K626" s="50" t="s">
        <v>22</v>
      </c>
      <c r="L626" s="50" t="s">
        <v>21</v>
      </c>
      <c r="M626" s="50">
        <v>93369.18</v>
      </c>
      <c r="N626" s="50" t="s">
        <v>20</v>
      </c>
      <c r="O626" s="50" t="s">
        <v>19</v>
      </c>
      <c r="P626" s="50" t="s">
        <v>18</v>
      </c>
      <c r="Q626" s="3">
        <f t="shared" si="9"/>
        <v>-236249.685</v>
      </c>
      <c r="R626" s="3">
        <v>0</v>
      </c>
      <c r="S626" s="3">
        <v>-236249.685</v>
      </c>
      <c r="T626" s="3">
        <v>0</v>
      </c>
      <c r="U626" s="3" t="s">
        <v>0</v>
      </c>
      <c r="V626" s="3">
        <v>0</v>
      </c>
      <c r="W626" s="3">
        <v>0</v>
      </c>
      <c r="X626" s="3" t="s">
        <v>0</v>
      </c>
      <c r="Y626" s="3">
        <v>0</v>
      </c>
      <c r="Z626" s="3">
        <v>0</v>
      </c>
      <c r="AA626" s="50" t="s">
        <v>0</v>
      </c>
      <c r="AB626" s="50">
        <v>0</v>
      </c>
      <c r="AC626" s="50">
        <v>0</v>
      </c>
      <c r="AD626" s="50" t="s">
        <v>0</v>
      </c>
      <c r="AE626" s="1">
        <v>0</v>
      </c>
    </row>
    <row r="627" spans="1:31" hidden="1" x14ac:dyDescent="0.25">
      <c r="A627" s="50" t="s">
        <v>29</v>
      </c>
      <c r="B627" s="51">
        <v>43947</v>
      </c>
      <c r="C627" s="50" t="s">
        <v>8</v>
      </c>
      <c r="D627" s="50" t="s">
        <v>16</v>
      </c>
      <c r="E627" s="50" t="s">
        <v>483</v>
      </c>
      <c r="F627" s="50" t="s">
        <v>15</v>
      </c>
      <c r="G627" s="50" t="s">
        <v>4</v>
      </c>
      <c r="H627" s="50" t="s">
        <v>14</v>
      </c>
      <c r="I627" s="50" t="s">
        <v>1</v>
      </c>
      <c r="J627" s="50" t="s">
        <v>1</v>
      </c>
      <c r="K627" s="50" t="s">
        <v>1</v>
      </c>
      <c r="L627" s="50" t="s">
        <v>1</v>
      </c>
      <c r="M627" s="50">
        <v>0</v>
      </c>
      <c r="N627" s="50" t="s">
        <v>1</v>
      </c>
      <c r="O627" s="50" t="s">
        <v>2</v>
      </c>
      <c r="P627" s="50"/>
      <c r="Q627" s="3">
        <f t="shared" si="9"/>
        <v>6327848.9751999993</v>
      </c>
      <c r="R627" s="3">
        <v>0</v>
      </c>
      <c r="S627" s="3">
        <v>749360</v>
      </c>
      <c r="T627" s="3">
        <v>0</v>
      </c>
      <c r="U627" s="3" t="s">
        <v>0</v>
      </c>
      <c r="V627" s="3">
        <v>0</v>
      </c>
      <c r="W627" s="3">
        <v>4809042.22</v>
      </c>
      <c r="X627" s="3" t="s">
        <v>13</v>
      </c>
      <c r="Y627" s="3">
        <v>769446.75520000001</v>
      </c>
      <c r="Z627" s="3">
        <v>0</v>
      </c>
      <c r="AA627" s="50" t="s">
        <v>0</v>
      </c>
      <c r="AB627" s="50">
        <v>0</v>
      </c>
      <c r="AC627" s="50">
        <v>0</v>
      </c>
      <c r="AD627" s="50" t="s">
        <v>0</v>
      </c>
      <c r="AE627" s="1">
        <v>0</v>
      </c>
    </row>
    <row r="628" spans="1:31" hidden="1" x14ac:dyDescent="0.25">
      <c r="A628" s="50" t="s">
        <v>27</v>
      </c>
      <c r="B628" s="51">
        <v>43947</v>
      </c>
      <c r="C628" s="50" t="s">
        <v>8</v>
      </c>
      <c r="D628" s="50" t="s">
        <v>1048</v>
      </c>
      <c r="E628" s="50" t="s">
        <v>538</v>
      </c>
      <c r="F628" s="50" t="s">
        <v>70</v>
      </c>
      <c r="G628" s="50" t="s">
        <v>4</v>
      </c>
      <c r="H628" s="50" t="s">
        <v>69</v>
      </c>
      <c r="I628" s="50" t="s">
        <v>1</v>
      </c>
      <c r="J628" s="50" t="s">
        <v>1</v>
      </c>
      <c r="K628" s="50" t="s">
        <v>1</v>
      </c>
      <c r="L628" s="50" t="s">
        <v>1</v>
      </c>
      <c r="M628" s="50">
        <v>0</v>
      </c>
      <c r="N628" s="50" t="s">
        <v>1</v>
      </c>
      <c r="O628" s="50" t="s">
        <v>2</v>
      </c>
      <c r="P628" s="50" t="s">
        <v>1</v>
      </c>
      <c r="Q628" s="3">
        <f t="shared" si="9"/>
        <v>25468255.840599999</v>
      </c>
      <c r="R628" s="3">
        <v>0</v>
      </c>
      <c r="S628" s="3">
        <v>22813019.424999997</v>
      </c>
      <c r="T628" s="3">
        <v>0</v>
      </c>
      <c r="U628" s="3" t="s">
        <v>0</v>
      </c>
      <c r="V628" s="3">
        <v>0</v>
      </c>
      <c r="W628" s="3">
        <v>2288996.91</v>
      </c>
      <c r="X628" s="3" t="s">
        <v>0</v>
      </c>
      <c r="Y628" s="3">
        <v>366239.50560000003</v>
      </c>
      <c r="Z628" s="3">
        <v>0</v>
      </c>
      <c r="AA628" s="50" t="s">
        <v>0</v>
      </c>
      <c r="AB628" s="50">
        <v>0</v>
      </c>
      <c r="AC628" s="50">
        <v>0</v>
      </c>
      <c r="AD628" s="50" t="s">
        <v>0</v>
      </c>
      <c r="AE628" s="1">
        <v>0</v>
      </c>
    </row>
    <row r="629" spans="1:31" hidden="1" x14ac:dyDescent="0.25">
      <c r="A629" s="50" t="s">
        <v>17</v>
      </c>
      <c r="B629" s="51">
        <v>43947</v>
      </c>
      <c r="C629" s="50" t="s">
        <v>8</v>
      </c>
      <c r="D629" s="50" t="s">
        <v>11</v>
      </c>
      <c r="E629" s="50" t="s">
        <v>476</v>
      </c>
      <c r="F629" s="50" t="s">
        <v>1792</v>
      </c>
      <c r="G629" s="50" t="s">
        <v>4</v>
      </c>
      <c r="H629" s="50" t="s">
        <v>9</v>
      </c>
      <c r="I629" s="50" t="s">
        <v>1</v>
      </c>
      <c r="J629" s="50" t="s">
        <v>1</v>
      </c>
      <c r="K629" s="50" t="s">
        <v>1</v>
      </c>
      <c r="L629" s="50" t="s">
        <v>1</v>
      </c>
      <c r="M629" s="50">
        <v>0</v>
      </c>
      <c r="N629" s="50" t="s">
        <v>1</v>
      </c>
      <c r="O629" s="50" t="s">
        <v>2</v>
      </c>
      <c r="P629" s="50" t="s">
        <v>1</v>
      </c>
      <c r="Q629" s="3">
        <f t="shared" si="9"/>
        <v>2130610.9671999998</v>
      </c>
      <c r="R629" s="3">
        <v>0</v>
      </c>
      <c r="S629" s="3">
        <v>1397838.48</v>
      </c>
      <c r="T629" s="3">
        <v>0</v>
      </c>
      <c r="U629" s="3" t="s">
        <v>0</v>
      </c>
      <c r="V629" s="3">
        <v>0</v>
      </c>
      <c r="W629" s="3">
        <v>631700.42000000004</v>
      </c>
      <c r="X629" s="3" t="s">
        <v>0</v>
      </c>
      <c r="Y629" s="3">
        <v>101072.0672</v>
      </c>
      <c r="Z629" s="3">
        <v>0</v>
      </c>
      <c r="AA629" s="50" t="s">
        <v>0</v>
      </c>
      <c r="AB629" s="50">
        <v>0</v>
      </c>
      <c r="AC629" s="50">
        <v>0</v>
      </c>
      <c r="AD629" s="50" t="s">
        <v>0</v>
      </c>
      <c r="AE629" s="1">
        <v>0</v>
      </c>
    </row>
    <row r="630" spans="1:31" hidden="1" x14ac:dyDescent="0.25">
      <c r="A630" s="50" t="s">
        <v>12</v>
      </c>
      <c r="B630" s="51">
        <v>43947</v>
      </c>
      <c r="C630" s="50" t="s">
        <v>8</v>
      </c>
      <c r="D630" s="50" t="s">
        <v>7</v>
      </c>
      <c r="E630" s="50" t="s">
        <v>471</v>
      </c>
      <c r="F630" s="50" t="s">
        <v>1793</v>
      </c>
      <c r="G630" s="50" t="s">
        <v>4</v>
      </c>
      <c r="H630" s="50" t="s">
        <v>3</v>
      </c>
      <c r="I630" s="50" t="s">
        <v>1</v>
      </c>
      <c r="J630" s="50" t="s">
        <v>1</v>
      </c>
      <c r="K630" s="50" t="s">
        <v>1</v>
      </c>
      <c r="L630" s="50" t="s">
        <v>1</v>
      </c>
      <c r="M630" s="50">
        <v>0</v>
      </c>
      <c r="N630" s="50" t="s">
        <v>1</v>
      </c>
      <c r="O630" s="50" t="s">
        <v>2</v>
      </c>
      <c r="P630" s="50" t="s">
        <v>1</v>
      </c>
      <c r="Q630" s="3">
        <f t="shared" si="9"/>
        <v>47571991.582000002</v>
      </c>
      <c r="R630" s="3">
        <v>0</v>
      </c>
      <c r="S630" s="3">
        <v>34946742.170000002</v>
      </c>
      <c r="T630" s="3">
        <v>0</v>
      </c>
      <c r="U630" s="3" t="s">
        <v>0</v>
      </c>
      <c r="V630" s="3">
        <v>0</v>
      </c>
      <c r="W630" s="3">
        <v>10883835.699999999</v>
      </c>
      <c r="X630" s="3" t="s">
        <v>0</v>
      </c>
      <c r="Y630" s="3">
        <v>1741413.7119999998</v>
      </c>
      <c r="Z630" s="3">
        <v>0</v>
      </c>
      <c r="AA630" s="50" t="s">
        <v>0</v>
      </c>
      <c r="AB630" s="50">
        <v>0</v>
      </c>
      <c r="AC630" s="50">
        <v>0</v>
      </c>
      <c r="AD630" s="50" t="s">
        <v>0</v>
      </c>
      <c r="AE630" s="1">
        <v>0</v>
      </c>
    </row>
    <row r="631" spans="1:31" hidden="1" x14ac:dyDescent="0.25">
      <c r="A631" s="49">
        <v>1</v>
      </c>
      <c r="B631" s="51">
        <v>43941</v>
      </c>
      <c r="C631" s="2" t="s">
        <v>8</v>
      </c>
      <c r="D631" s="2" t="s">
        <v>16</v>
      </c>
      <c r="E631" s="2" t="s">
        <v>651</v>
      </c>
      <c r="F631" s="2" t="s">
        <v>606</v>
      </c>
      <c r="G631" s="2" t="s">
        <v>4</v>
      </c>
      <c r="H631" s="2" t="s">
        <v>604</v>
      </c>
      <c r="I631" s="1" t="s">
        <v>1</v>
      </c>
      <c r="J631" s="1" t="s">
        <v>1</v>
      </c>
      <c r="K631" s="1" t="s">
        <v>1</v>
      </c>
      <c r="L631" s="1" t="s">
        <v>1</v>
      </c>
      <c r="M631" s="1">
        <v>0</v>
      </c>
      <c r="N631" s="2" t="s">
        <v>1</v>
      </c>
      <c r="O631" s="2" t="s">
        <v>2</v>
      </c>
      <c r="P631" s="2" t="s">
        <v>1</v>
      </c>
      <c r="Q631" s="3">
        <f t="shared" si="9"/>
        <v>-3969951.2431999999</v>
      </c>
      <c r="R631" s="3">
        <v>0</v>
      </c>
      <c r="S631" s="3">
        <v>-145600</v>
      </c>
      <c r="T631" s="3">
        <v>0</v>
      </c>
      <c r="U631" s="3" t="s">
        <v>0</v>
      </c>
      <c r="V631" s="3">
        <v>0</v>
      </c>
      <c r="W631" s="3">
        <v>-3296854.52</v>
      </c>
      <c r="X631" s="3" t="s">
        <v>13</v>
      </c>
      <c r="Y631" s="3">
        <v>-527496.72320000001</v>
      </c>
      <c r="Z631" s="3">
        <v>0</v>
      </c>
      <c r="AA631" s="2" t="s">
        <v>0</v>
      </c>
      <c r="AB631" s="1">
        <v>0</v>
      </c>
      <c r="AC631" s="1">
        <v>0</v>
      </c>
      <c r="AD631" s="2" t="s">
        <v>0</v>
      </c>
      <c r="AE631" s="1">
        <v>0</v>
      </c>
    </row>
    <row r="632" spans="1:31" hidden="1" x14ac:dyDescent="0.25">
      <c r="A632" s="49">
        <v>2</v>
      </c>
      <c r="B632" s="51">
        <v>43947</v>
      </c>
      <c r="C632" s="2" t="s">
        <v>8</v>
      </c>
      <c r="D632" s="2" t="s">
        <v>40</v>
      </c>
      <c r="E632" s="2" t="s">
        <v>500</v>
      </c>
      <c r="F632" s="2" t="s">
        <v>39</v>
      </c>
      <c r="G632" s="2" t="s">
        <v>4</v>
      </c>
      <c r="H632" s="2" t="s">
        <v>38</v>
      </c>
      <c r="I632" s="1" t="s">
        <v>1</v>
      </c>
      <c r="J632" s="1" t="s">
        <v>1</v>
      </c>
      <c r="K632" s="1" t="s">
        <v>1</v>
      </c>
      <c r="L632" s="1" t="s">
        <v>1</v>
      </c>
      <c r="M632" s="1">
        <v>0</v>
      </c>
      <c r="N632" s="2" t="s">
        <v>1</v>
      </c>
      <c r="O632" s="2" t="s">
        <v>2</v>
      </c>
      <c r="P632" s="2" t="s">
        <v>1</v>
      </c>
      <c r="Q632" s="3">
        <f t="shared" si="9"/>
        <v>73544810.927599996</v>
      </c>
      <c r="R632" s="3">
        <v>0</v>
      </c>
      <c r="S632" s="3">
        <v>55593285.609999999</v>
      </c>
      <c r="T632" s="3">
        <v>0</v>
      </c>
      <c r="U632" s="3" t="s">
        <v>0</v>
      </c>
      <c r="V632" s="3">
        <v>0</v>
      </c>
      <c r="W632" s="3">
        <v>15475452.859999999</v>
      </c>
      <c r="X632" s="3" t="s">
        <v>0</v>
      </c>
      <c r="Y632" s="3">
        <v>2476072.4575999998</v>
      </c>
      <c r="Z632" s="3">
        <v>0</v>
      </c>
      <c r="AA632" s="2" t="s">
        <v>0</v>
      </c>
      <c r="AB632" s="1">
        <v>0</v>
      </c>
      <c r="AC632" s="1">
        <v>0</v>
      </c>
      <c r="AD632" s="2" t="s">
        <v>0</v>
      </c>
      <c r="AE632" s="1">
        <v>0</v>
      </c>
    </row>
    <row r="633" spans="1:31" hidden="1" x14ac:dyDescent="0.25">
      <c r="A633" s="49">
        <v>3</v>
      </c>
      <c r="B633" s="51">
        <v>43948</v>
      </c>
      <c r="C633" s="2" t="s">
        <v>53</v>
      </c>
      <c r="D633" s="2" t="s">
        <v>107</v>
      </c>
      <c r="E633" s="2" t="s">
        <v>572</v>
      </c>
      <c r="F633" s="2" t="s">
        <v>1482</v>
      </c>
      <c r="G633" s="2" t="s">
        <v>4</v>
      </c>
      <c r="H633" s="2" t="s">
        <v>1483</v>
      </c>
      <c r="I633" s="1" t="s">
        <v>1</v>
      </c>
      <c r="J633" s="1" t="s">
        <v>1</v>
      </c>
      <c r="K633" s="1" t="s">
        <v>1</v>
      </c>
      <c r="L633" s="1" t="s">
        <v>1</v>
      </c>
      <c r="M633" s="1">
        <v>0</v>
      </c>
      <c r="N633" s="2" t="s">
        <v>1</v>
      </c>
      <c r="O633" s="2" t="s">
        <v>2</v>
      </c>
      <c r="P633" s="2" t="s">
        <v>1</v>
      </c>
      <c r="Q633" s="3">
        <f t="shared" si="9"/>
        <v>74654140.477400005</v>
      </c>
      <c r="R633" s="3">
        <v>0</v>
      </c>
      <c r="S633" s="3">
        <v>52615365.564999998</v>
      </c>
      <c r="T633" s="3">
        <v>0</v>
      </c>
      <c r="U633" s="3" t="s">
        <v>0</v>
      </c>
      <c r="V633" s="3">
        <v>0</v>
      </c>
      <c r="W633" s="3">
        <v>18998943.890000001</v>
      </c>
      <c r="X633" s="3" t="s">
        <v>0</v>
      </c>
      <c r="Y633" s="3">
        <v>3039831.0224000001</v>
      </c>
      <c r="Z633" s="3">
        <v>0</v>
      </c>
      <c r="AA633" s="2" t="s">
        <v>0</v>
      </c>
      <c r="AB633" s="1">
        <v>0</v>
      </c>
      <c r="AC633" s="1">
        <v>0</v>
      </c>
      <c r="AD633" s="2" t="s">
        <v>0</v>
      </c>
      <c r="AE633" s="1">
        <v>0</v>
      </c>
    </row>
    <row r="634" spans="1:31" hidden="1" x14ac:dyDescent="0.25">
      <c r="A634" s="49">
        <v>4</v>
      </c>
      <c r="B634" s="51">
        <v>43948</v>
      </c>
      <c r="C634" s="2" t="s">
        <v>53</v>
      </c>
      <c r="D634" s="2" t="s">
        <v>107</v>
      </c>
      <c r="E634" s="2" t="s">
        <v>572</v>
      </c>
      <c r="F634" s="2" t="s">
        <v>1482</v>
      </c>
      <c r="G634" s="2" t="s">
        <v>4</v>
      </c>
      <c r="H634" s="2" t="s">
        <v>1484</v>
      </c>
      <c r="I634" s="1" t="s">
        <v>1</v>
      </c>
      <c r="J634" s="1" t="s">
        <v>1</v>
      </c>
      <c r="K634" s="1" t="s">
        <v>1</v>
      </c>
      <c r="L634" s="1" t="s">
        <v>1</v>
      </c>
      <c r="M634" s="1">
        <v>0</v>
      </c>
      <c r="N634" s="2" t="s">
        <v>1</v>
      </c>
      <c r="O634" s="2" t="s">
        <v>2</v>
      </c>
      <c r="P634" s="2" t="s">
        <v>1</v>
      </c>
      <c r="Q634" s="3">
        <f t="shared" si="9"/>
        <v>33934903.526001997</v>
      </c>
      <c r="R634" s="3">
        <v>0</v>
      </c>
      <c r="S634" s="3">
        <v>26958517.309799995</v>
      </c>
      <c r="T634" s="3">
        <v>0</v>
      </c>
      <c r="U634" s="3" t="s">
        <v>0</v>
      </c>
      <c r="V634" s="3">
        <v>0</v>
      </c>
      <c r="W634" s="3">
        <v>6014126.0484499997</v>
      </c>
      <c r="X634" s="3" t="s">
        <v>0</v>
      </c>
      <c r="Y634" s="3">
        <v>962260.16775199992</v>
      </c>
      <c r="Z634" s="3">
        <v>0</v>
      </c>
      <c r="AA634" s="2" t="s">
        <v>0</v>
      </c>
      <c r="AB634" s="1">
        <v>0</v>
      </c>
      <c r="AC634" s="1">
        <v>0</v>
      </c>
      <c r="AD634" s="2" t="s">
        <v>0</v>
      </c>
      <c r="AE634" s="1">
        <v>0</v>
      </c>
    </row>
    <row r="635" spans="1:31" hidden="1" x14ac:dyDescent="0.25">
      <c r="A635" s="49">
        <v>5</v>
      </c>
      <c r="B635" s="51">
        <v>43948</v>
      </c>
      <c r="C635" s="2" t="s">
        <v>8</v>
      </c>
      <c r="D635" s="2" t="s">
        <v>107</v>
      </c>
      <c r="E635" s="2" t="s">
        <v>596</v>
      </c>
      <c r="F635" s="2" t="s">
        <v>1485</v>
      </c>
      <c r="G635" s="2" t="s">
        <v>4</v>
      </c>
      <c r="H635" s="2" t="s">
        <v>1486</v>
      </c>
      <c r="I635" s="1" t="s">
        <v>1</v>
      </c>
      <c r="J635" s="1" t="s">
        <v>1</v>
      </c>
      <c r="K635" s="1" t="s">
        <v>1</v>
      </c>
      <c r="L635" s="1" t="s">
        <v>1</v>
      </c>
      <c r="M635" s="1">
        <v>0</v>
      </c>
      <c r="N635" s="2" t="s">
        <v>1</v>
      </c>
      <c r="O635" s="2" t="s">
        <v>2</v>
      </c>
      <c r="P635" s="2" t="s">
        <v>1</v>
      </c>
      <c r="Q635" s="3">
        <f t="shared" si="9"/>
        <v>51701767.534800008</v>
      </c>
      <c r="R635" s="3">
        <v>0</v>
      </c>
      <c r="S635" s="3">
        <v>40219315.520000003</v>
      </c>
      <c r="T635" s="3">
        <v>0</v>
      </c>
      <c r="U635" s="3" t="s">
        <v>0</v>
      </c>
      <c r="V635" s="3">
        <v>0</v>
      </c>
      <c r="W635" s="3">
        <v>9898665.5299999993</v>
      </c>
      <c r="X635" s="3" t="s">
        <v>0</v>
      </c>
      <c r="Y635" s="3">
        <v>1583786.4848</v>
      </c>
      <c r="Z635" s="3">
        <v>0</v>
      </c>
      <c r="AA635" s="2" t="s">
        <v>0</v>
      </c>
      <c r="AB635" s="1">
        <v>0</v>
      </c>
      <c r="AC635" s="1">
        <v>0</v>
      </c>
      <c r="AD635" s="2" t="s">
        <v>0</v>
      </c>
      <c r="AE635" s="1">
        <v>0</v>
      </c>
    </row>
    <row r="636" spans="1:31" hidden="1" x14ac:dyDescent="0.25">
      <c r="A636" s="49">
        <v>6</v>
      </c>
      <c r="B636" s="51">
        <v>43948</v>
      </c>
      <c r="C636" s="2" t="s">
        <v>8</v>
      </c>
      <c r="D636" s="2" t="s">
        <v>88</v>
      </c>
      <c r="E636" s="2" t="s">
        <v>569</v>
      </c>
      <c r="F636" s="2" t="s">
        <v>1487</v>
      </c>
      <c r="G636" s="2" t="s">
        <v>4</v>
      </c>
      <c r="H636" s="2" t="s">
        <v>1488</v>
      </c>
      <c r="I636" s="1" t="s">
        <v>1</v>
      </c>
      <c r="J636" s="1" t="s">
        <v>1</v>
      </c>
      <c r="K636" s="1" t="s">
        <v>1</v>
      </c>
      <c r="L636" s="1" t="s">
        <v>1</v>
      </c>
      <c r="M636" s="1">
        <v>0</v>
      </c>
      <c r="N636" s="2" t="s">
        <v>1</v>
      </c>
      <c r="O636" s="2" t="s">
        <v>2</v>
      </c>
      <c r="P636" s="2" t="s">
        <v>1</v>
      </c>
      <c r="Q636" s="3">
        <f t="shared" si="9"/>
        <v>55712059.001999997</v>
      </c>
      <c r="R636" s="3">
        <v>0</v>
      </c>
      <c r="S636" s="3">
        <v>41702256.210000001</v>
      </c>
      <c r="T636" s="3">
        <v>0</v>
      </c>
      <c r="U636" s="3" t="s">
        <v>0</v>
      </c>
      <c r="V636" s="3">
        <v>0</v>
      </c>
      <c r="W636" s="3">
        <v>12077416.199999999</v>
      </c>
      <c r="X636" s="3" t="s">
        <v>0</v>
      </c>
      <c r="Y636" s="3">
        <v>1932386.5919999999</v>
      </c>
      <c r="Z636" s="3">
        <v>0</v>
      </c>
      <c r="AA636" s="2" t="s">
        <v>0</v>
      </c>
      <c r="AB636" s="1">
        <v>0</v>
      </c>
      <c r="AC636" s="1">
        <v>0</v>
      </c>
      <c r="AD636" s="2" t="s">
        <v>0</v>
      </c>
      <c r="AE636" s="1">
        <v>0</v>
      </c>
    </row>
    <row r="637" spans="1:31" hidden="1" x14ac:dyDescent="0.25">
      <c r="A637" s="49">
        <v>7</v>
      </c>
      <c r="B637" s="51">
        <v>43948</v>
      </c>
      <c r="C637" s="2" t="s">
        <v>8</v>
      </c>
      <c r="D637" s="2" t="s">
        <v>88</v>
      </c>
      <c r="E637" s="2" t="s">
        <v>563</v>
      </c>
      <c r="F637" s="2" t="s">
        <v>1489</v>
      </c>
      <c r="G637" s="2" t="s">
        <v>4</v>
      </c>
      <c r="H637" s="2" t="s">
        <v>1490</v>
      </c>
      <c r="I637" s="1" t="s">
        <v>1</v>
      </c>
      <c r="J637" s="1" t="s">
        <v>1</v>
      </c>
      <c r="K637" s="1" t="s">
        <v>1</v>
      </c>
      <c r="L637" s="1" t="s">
        <v>1</v>
      </c>
      <c r="M637" s="1">
        <v>0</v>
      </c>
      <c r="N637" s="2" t="s">
        <v>1</v>
      </c>
      <c r="O637" s="2" t="s">
        <v>2</v>
      </c>
      <c r="P637" s="2" t="s">
        <v>1</v>
      </c>
      <c r="Q637" s="3">
        <f t="shared" si="9"/>
        <v>11514838.880000001</v>
      </c>
      <c r="R637" s="3">
        <v>0</v>
      </c>
      <c r="S637" s="3">
        <v>11514838.880000001</v>
      </c>
      <c r="T637" s="3">
        <v>0</v>
      </c>
      <c r="U637" s="3" t="s">
        <v>0</v>
      </c>
      <c r="V637" s="3">
        <v>0</v>
      </c>
      <c r="W637" s="3">
        <v>0</v>
      </c>
      <c r="X637" s="3" t="s">
        <v>0</v>
      </c>
      <c r="Y637" s="3">
        <v>0</v>
      </c>
      <c r="Z637" s="3">
        <v>0</v>
      </c>
      <c r="AA637" s="2" t="s">
        <v>0</v>
      </c>
      <c r="AB637" s="1">
        <v>0</v>
      </c>
      <c r="AC637" s="1">
        <v>0</v>
      </c>
      <c r="AD637" s="2" t="s">
        <v>0</v>
      </c>
      <c r="AE637" s="1">
        <v>0</v>
      </c>
    </row>
    <row r="638" spans="1:31" hidden="1" x14ac:dyDescent="0.25">
      <c r="A638" s="49">
        <v>8</v>
      </c>
      <c r="B638" s="51">
        <v>43948</v>
      </c>
      <c r="C638" s="2" t="s">
        <v>71</v>
      </c>
      <c r="D638" s="2" t="s">
        <v>88</v>
      </c>
      <c r="E638" s="2" t="s">
        <v>566</v>
      </c>
      <c r="F638" s="2" t="s">
        <v>1491</v>
      </c>
      <c r="G638" s="2" t="s">
        <v>4</v>
      </c>
      <c r="H638" s="2" t="s">
        <v>1492</v>
      </c>
      <c r="I638" s="1" t="s">
        <v>1</v>
      </c>
      <c r="J638" s="1" t="s">
        <v>1</v>
      </c>
      <c r="K638" s="1" t="s">
        <v>1</v>
      </c>
      <c r="L638" s="1" t="s">
        <v>1</v>
      </c>
      <c r="M638" s="1">
        <v>0</v>
      </c>
      <c r="N638" s="2" t="s">
        <v>1</v>
      </c>
      <c r="O638" s="2" t="s">
        <v>2</v>
      </c>
      <c r="P638" s="2" t="s">
        <v>1</v>
      </c>
      <c r="Q638" s="3">
        <f t="shared" si="9"/>
        <v>30651811.264999993</v>
      </c>
      <c r="R638" s="3">
        <v>0</v>
      </c>
      <c r="S638" s="3">
        <v>27447195.264999993</v>
      </c>
      <c r="T638" s="3">
        <v>0</v>
      </c>
      <c r="U638" s="3" t="s">
        <v>0</v>
      </c>
      <c r="V638" s="3">
        <v>0</v>
      </c>
      <c r="W638" s="3">
        <v>2762600</v>
      </c>
      <c r="X638" s="3" t="s">
        <v>13</v>
      </c>
      <c r="Y638" s="3">
        <v>442016</v>
      </c>
      <c r="Z638" s="3">
        <v>0</v>
      </c>
      <c r="AA638" s="2" t="s">
        <v>0</v>
      </c>
      <c r="AB638" s="1">
        <v>0</v>
      </c>
      <c r="AC638" s="1">
        <v>0</v>
      </c>
      <c r="AD638" s="2" t="s">
        <v>0</v>
      </c>
      <c r="AE638" s="1">
        <v>0</v>
      </c>
    </row>
    <row r="639" spans="1:31" hidden="1" x14ac:dyDescent="0.25">
      <c r="A639" s="49">
        <v>9</v>
      </c>
      <c r="B639" s="51">
        <v>43948</v>
      </c>
      <c r="C639" s="2" t="s">
        <v>53</v>
      </c>
      <c r="D639" s="2" t="s">
        <v>78</v>
      </c>
      <c r="E639" s="2" t="s">
        <v>6</v>
      </c>
      <c r="F639" s="2" t="s">
        <v>65</v>
      </c>
      <c r="G639" s="2" t="s">
        <v>4</v>
      </c>
      <c r="H639" s="2" t="s">
        <v>1493</v>
      </c>
      <c r="I639" s="1" t="s">
        <v>1</v>
      </c>
      <c r="J639" s="1" t="s">
        <v>1</v>
      </c>
      <c r="K639" s="1" t="s">
        <v>1</v>
      </c>
      <c r="L639" s="1" t="s">
        <v>1</v>
      </c>
      <c r="M639" s="1">
        <v>0</v>
      </c>
      <c r="N639" s="2" t="s">
        <v>1</v>
      </c>
      <c r="O639" s="48" t="s">
        <v>2</v>
      </c>
      <c r="P639" s="2" t="s">
        <v>1</v>
      </c>
      <c r="Q639" s="3">
        <f t="shared" si="9"/>
        <v>83893025.462200016</v>
      </c>
      <c r="R639" s="3">
        <v>0</v>
      </c>
      <c r="S639" s="3">
        <v>54551531.415000007</v>
      </c>
      <c r="T639" s="3">
        <v>0</v>
      </c>
      <c r="U639" s="3" t="s">
        <v>0</v>
      </c>
      <c r="V639" s="3">
        <v>0</v>
      </c>
      <c r="W639" s="3">
        <v>25294391.420000006</v>
      </c>
      <c r="X639" s="3" t="s">
        <v>13</v>
      </c>
      <c r="Y639" s="3">
        <v>4047102.6272000009</v>
      </c>
      <c r="Z639" s="3">
        <v>0</v>
      </c>
      <c r="AA639" s="2" t="s">
        <v>0</v>
      </c>
      <c r="AB639" s="1">
        <v>0</v>
      </c>
      <c r="AC639" s="1">
        <v>0</v>
      </c>
      <c r="AD639" s="2" t="s">
        <v>0</v>
      </c>
      <c r="AE639" s="1">
        <v>0</v>
      </c>
    </row>
    <row r="640" spans="1:31" hidden="1" x14ac:dyDescent="0.25">
      <c r="A640" s="49">
        <v>10</v>
      </c>
      <c r="B640" s="51">
        <v>43948</v>
      </c>
      <c r="C640" s="2" t="s">
        <v>53</v>
      </c>
      <c r="D640" s="2" t="s">
        <v>78</v>
      </c>
      <c r="E640" s="2" t="s">
        <v>6</v>
      </c>
      <c r="F640" s="2" t="s">
        <v>65</v>
      </c>
      <c r="G640" s="2" t="s">
        <v>4</v>
      </c>
      <c r="H640" s="2" t="s">
        <v>1494</v>
      </c>
      <c r="I640" s="1" t="s">
        <v>1</v>
      </c>
      <c r="J640" s="1" t="s">
        <v>1</v>
      </c>
      <c r="K640" s="1" t="s">
        <v>1</v>
      </c>
      <c r="L640" s="1" t="s">
        <v>1</v>
      </c>
      <c r="M640" s="1">
        <v>0</v>
      </c>
      <c r="N640" s="2" t="s">
        <v>1</v>
      </c>
      <c r="O640" s="2" t="s">
        <v>658</v>
      </c>
      <c r="P640" s="2" t="s">
        <v>657</v>
      </c>
      <c r="Q640" s="3">
        <f t="shared" si="9"/>
        <v>1830476.1643999999</v>
      </c>
      <c r="R640" s="3">
        <v>0</v>
      </c>
      <c r="S640" s="3">
        <v>1100607.83</v>
      </c>
      <c r="T640" s="3">
        <v>629196.84</v>
      </c>
      <c r="U640" s="3" t="s">
        <v>13</v>
      </c>
      <c r="V640" s="3">
        <v>100671.4944</v>
      </c>
      <c r="W640" s="3">
        <v>0</v>
      </c>
      <c r="X640" s="3" t="s">
        <v>0</v>
      </c>
      <c r="Y640" s="3">
        <v>0</v>
      </c>
      <c r="Z640" s="3">
        <v>0</v>
      </c>
      <c r="AA640" s="2" t="s">
        <v>0</v>
      </c>
      <c r="AB640" s="1">
        <v>0</v>
      </c>
      <c r="AC640" s="1">
        <v>0</v>
      </c>
      <c r="AD640" s="2" t="s">
        <v>0</v>
      </c>
      <c r="AE640" s="1">
        <v>0</v>
      </c>
    </row>
    <row r="641" spans="1:31" hidden="1" x14ac:dyDescent="0.25">
      <c r="A641" s="49">
        <v>11</v>
      </c>
      <c r="B641" s="51">
        <v>43948</v>
      </c>
      <c r="C641" s="2" t="s">
        <v>53</v>
      </c>
      <c r="D641" s="2" t="s">
        <v>78</v>
      </c>
      <c r="E641" s="2" t="s">
        <v>6</v>
      </c>
      <c r="F641" s="2" t="s">
        <v>65</v>
      </c>
      <c r="G641" s="2" t="s">
        <v>4</v>
      </c>
      <c r="H641" s="2" t="s">
        <v>1495</v>
      </c>
      <c r="I641" s="1" t="s">
        <v>1</v>
      </c>
      <c r="J641" s="1" t="s">
        <v>1</v>
      </c>
      <c r="K641" s="1" t="s">
        <v>1</v>
      </c>
      <c r="L641" s="1" t="s">
        <v>1</v>
      </c>
      <c r="M641" s="1">
        <v>0</v>
      </c>
      <c r="N641" s="2" t="s">
        <v>1</v>
      </c>
      <c r="O641" s="2" t="s">
        <v>2</v>
      </c>
      <c r="P641" s="2" t="s">
        <v>1</v>
      </c>
      <c r="Q641" s="3">
        <f t="shared" si="9"/>
        <v>48318274.828000009</v>
      </c>
      <c r="R641" s="3">
        <v>0</v>
      </c>
      <c r="S641" s="3">
        <v>38990972.89320001</v>
      </c>
      <c r="T641" s="3">
        <v>0</v>
      </c>
      <c r="U641" s="3" t="s">
        <v>0</v>
      </c>
      <c r="V641" s="3">
        <v>0</v>
      </c>
      <c r="W641" s="3">
        <v>8040777.5299999993</v>
      </c>
      <c r="X641" s="3" t="s">
        <v>13</v>
      </c>
      <c r="Y641" s="3">
        <v>1286524.4047999999</v>
      </c>
      <c r="Z641" s="3">
        <v>0</v>
      </c>
      <c r="AA641" s="2" t="s">
        <v>0</v>
      </c>
      <c r="AB641" s="1">
        <v>0</v>
      </c>
      <c r="AC641" s="1">
        <v>0</v>
      </c>
      <c r="AD641" s="2" t="s">
        <v>0</v>
      </c>
      <c r="AE641" s="1">
        <v>0</v>
      </c>
    </row>
    <row r="642" spans="1:31" hidden="1" x14ac:dyDescent="0.25">
      <c r="A642" s="49">
        <v>12</v>
      </c>
      <c r="B642" s="51">
        <v>43948</v>
      </c>
      <c r="C642" s="2" t="s">
        <v>53</v>
      </c>
      <c r="D642" s="2" t="s">
        <v>78</v>
      </c>
      <c r="E642" s="2" t="s">
        <v>6</v>
      </c>
      <c r="F642" s="2" t="s">
        <v>65</v>
      </c>
      <c r="G642" s="2" t="s">
        <v>4</v>
      </c>
      <c r="H642" s="2" t="s">
        <v>1496</v>
      </c>
      <c r="I642" s="1" t="s">
        <v>1</v>
      </c>
      <c r="J642" s="1" t="s">
        <v>1</v>
      </c>
      <c r="K642" s="1" t="s">
        <v>1</v>
      </c>
      <c r="L642" s="1" t="s">
        <v>1</v>
      </c>
      <c r="M642" s="1">
        <v>0</v>
      </c>
      <c r="N642" s="2" t="s">
        <v>1</v>
      </c>
      <c r="O642" s="2" t="s">
        <v>1497</v>
      </c>
      <c r="P642" s="2" t="s">
        <v>1498</v>
      </c>
      <c r="Q642" s="3">
        <f t="shared" si="9"/>
        <v>3363559.1972000003</v>
      </c>
      <c r="R642" s="3">
        <v>0</v>
      </c>
      <c r="S642" s="3">
        <v>2951058.0700000003</v>
      </c>
      <c r="T642" s="3">
        <v>0</v>
      </c>
      <c r="U642" s="3" t="s">
        <v>0</v>
      </c>
      <c r="V642" s="3">
        <v>0</v>
      </c>
      <c r="W642" s="3">
        <v>355604.42</v>
      </c>
      <c r="X642" s="3" t="s">
        <v>13</v>
      </c>
      <c r="Y642" s="3">
        <v>56896.707199999997</v>
      </c>
      <c r="Z642" s="3">
        <v>0</v>
      </c>
      <c r="AA642" s="2" t="s">
        <v>0</v>
      </c>
      <c r="AB642" s="1">
        <v>0</v>
      </c>
      <c r="AC642" s="1">
        <v>0</v>
      </c>
      <c r="AD642" s="2" t="s">
        <v>0</v>
      </c>
      <c r="AE642" s="1">
        <v>0</v>
      </c>
    </row>
    <row r="643" spans="1:31" hidden="1" x14ac:dyDescent="0.25">
      <c r="A643" s="49">
        <v>13</v>
      </c>
      <c r="B643" s="51">
        <v>43948</v>
      </c>
      <c r="C643" s="2" t="s">
        <v>8</v>
      </c>
      <c r="D643" s="2" t="s">
        <v>78</v>
      </c>
      <c r="E643" s="2" t="s">
        <v>555</v>
      </c>
      <c r="F643" s="2" t="s">
        <v>1499</v>
      </c>
      <c r="G643" s="2" t="s">
        <v>4</v>
      </c>
      <c r="H643" s="2" t="s">
        <v>1500</v>
      </c>
      <c r="I643" s="1" t="s">
        <v>1</v>
      </c>
      <c r="J643" s="1" t="s">
        <v>1</v>
      </c>
      <c r="K643" s="1" t="s">
        <v>1</v>
      </c>
      <c r="L643" s="1" t="s">
        <v>1</v>
      </c>
      <c r="M643" s="1">
        <v>0</v>
      </c>
      <c r="N643" s="2" t="s">
        <v>1</v>
      </c>
      <c r="O643" s="2" t="s">
        <v>2</v>
      </c>
      <c r="P643" s="2" t="s">
        <v>1</v>
      </c>
      <c r="Q643" s="3">
        <f t="shared" ref="Q643:Q706" si="10">SUM(R643:AE643)</f>
        <v>55519647.651599996</v>
      </c>
      <c r="R643" s="3">
        <v>0</v>
      </c>
      <c r="S643" s="3">
        <v>42242602.579999998</v>
      </c>
      <c r="T643" s="3">
        <v>0</v>
      </c>
      <c r="U643" s="3" t="s">
        <v>0</v>
      </c>
      <c r="V643" s="3">
        <v>0</v>
      </c>
      <c r="W643" s="3">
        <v>11445728.51</v>
      </c>
      <c r="X643" s="3" t="s">
        <v>0</v>
      </c>
      <c r="Y643" s="3">
        <v>1831316.5615999999</v>
      </c>
      <c r="Z643" s="3">
        <v>0</v>
      </c>
      <c r="AA643" s="2" t="s">
        <v>0</v>
      </c>
      <c r="AB643" s="1">
        <v>0</v>
      </c>
      <c r="AC643" s="1">
        <v>0</v>
      </c>
      <c r="AD643" s="2" t="s">
        <v>0</v>
      </c>
      <c r="AE643" s="1">
        <v>0</v>
      </c>
    </row>
    <row r="644" spans="1:31" hidden="1" x14ac:dyDescent="0.25">
      <c r="A644" s="49">
        <v>14</v>
      </c>
      <c r="B644" s="51">
        <v>43948</v>
      </c>
      <c r="C644" s="2" t="s">
        <v>71</v>
      </c>
      <c r="D644" s="2" t="s">
        <v>78</v>
      </c>
      <c r="E644" s="2" t="s">
        <v>551</v>
      </c>
      <c r="F644" s="2" t="s">
        <v>448</v>
      </c>
      <c r="G644" s="2" t="s">
        <v>4</v>
      </c>
      <c r="H644" s="2" t="s">
        <v>1501</v>
      </c>
      <c r="I644" s="1" t="s">
        <v>1</v>
      </c>
      <c r="J644" s="1" t="s">
        <v>1</v>
      </c>
      <c r="K644" s="1" t="s">
        <v>1</v>
      </c>
      <c r="L644" s="1" t="s">
        <v>1</v>
      </c>
      <c r="M644" s="1">
        <v>0</v>
      </c>
      <c r="N644" s="2" t="s">
        <v>1</v>
      </c>
      <c r="O644" s="2" t="s">
        <v>2</v>
      </c>
      <c r="P644" s="2" t="s">
        <v>1</v>
      </c>
      <c r="Q644" s="3">
        <f t="shared" si="10"/>
        <v>32855541.55399999</v>
      </c>
      <c r="R644" s="3">
        <v>0</v>
      </c>
      <c r="S644" s="3">
        <v>30574401.55399999</v>
      </c>
      <c r="T644" s="3">
        <v>0</v>
      </c>
      <c r="U644" s="3" t="s">
        <v>0</v>
      </c>
      <c r="V644" s="3">
        <v>0</v>
      </c>
      <c r="W644" s="3">
        <v>1966500</v>
      </c>
      <c r="X644" s="3" t="s">
        <v>0</v>
      </c>
      <c r="Y644" s="3">
        <v>314640</v>
      </c>
      <c r="Z644" s="3">
        <v>0</v>
      </c>
      <c r="AA644" s="2" t="s">
        <v>0</v>
      </c>
      <c r="AB644" s="1">
        <v>0</v>
      </c>
      <c r="AC644" s="1">
        <v>0</v>
      </c>
      <c r="AD644" s="2" t="s">
        <v>0</v>
      </c>
      <c r="AE644" s="1">
        <v>0</v>
      </c>
    </row>
    <row r="645" spans="1:31" hidden="1" x14ac:dyDescent="0.25">
      <c r="A645" s="49">
        <v>15</v>
      </c>
      <c r="B645" s="51">
        <v>43948</v>
      </c>
      <c r="C645" s="2" t="s">
        <v>53</v>
      </c>
      <c r="D645" s="2" t="s">
        <v>67</v>
      </c>
      <c r="E645" s="2" t="s">
        <v>66</v>
      </c>
      <c r="F645" s="2" t="s">
        <v>264</v>
      </c>
      <c r="G645" s="2" t="s">
        <v>4</v>
      </c>
      <c r="H645" s="2" t="s">
        <v>1502</v>
      </c>
      <c r="I645" s="1" t="s">
        <v>1</v>
      </c>
      <c r="J645" s="1" t="s">
        <v>1</v>
      </c>
      <c r="K645" s="1" t="s">
        <v>1</v>
      </c>
      <c r="L645" s="1" t="s">
        <v>1</v>
      </c>
      <c r="M645" s="1">
        <v>0</v>
      </c>
      <c r="N645" s="2" t="s">
        <v>1</v>
      </c>
      <c r="O645" s="2" t="s">
        <v>2</v>
      </c>
      <c r="P645" s="2" t="s">
        <v>1</v>
      </c>
      <c r="Q645" s="3">
        <f t="shared" si="10"/>
        <v>17348451.447000001</v>
      </c>
      <c r="R645" s="3">
        <v>0</v>
      </c>
      <c r="S645" s="3">
        <v>13926017.375</v>
      </c>
      <c r="T645" s="3">
        <v>0</v>
      </c>
      <c r="U645" s="3" t="s">
        <v>0</v>
      </c>
      <c r="V645" s="3">
        <v>0</v>
      </c>
      <c r="W645" s="3">
        <v>2950374.2</v>
      </c>
      <c r="X645" s="3" t="s">
        <v>13</v>
      </c>
      <c r="Y645" s="3">
        <v>472059.87200000003</v>
      </c>
      <c r="Z645" s="3">
        <v>0</v>
      </c>
      <c r="AA645" s="2" t="s">
        <v>0</v>
      </c>
      <c r="AB645" s="1">
        <v>0</v>
      </c>
      <c r="AC645" s="1">
        <v>0</v>
      </c>
      <c r="AD645" s="2" t="s">
        <v>0</v>
      </c>
      <c r="AE645" s="1">
        <v>0</v>
      </c>
    </row>
    <row r="646" spans="1:31" hidden="1" x14ac:dyDescent="0.25">
      <c r="A646" s="49">
        <v>16</v>
      </c>
      <c r="B646" s="51">
        <v>43948</v>
      </c>
      <c r="C646" s="2" t="s">
        <v>8</v>
      </c>
      <c r="D646" s="2" t="s">
        <v>67</v>
      </c>
      <c r="E646" s="2" t="s">
        <v>542</v>
      </c>
      <c r="F646" s="2" t="s">
        <v>178</v>
      </c>
      <c r="G646" s="2" t="s">
        <v>4</v>
      </c>
      <c r="H646" s="2" t="s">
        <v>1503</v>
      </c>
      <c r="I646" s="1" t="s">
        <v>1</v>
      </c>
      <c r="J646" s="1" t="s">
        <v>1</v>
      </c>
      <c r="K646" s="1" t="s">
        <v>1</v>
      </c>
      <c r="L646" s="1" t="s">
        <v>1</v>
      </c>
      <c r="M646" s="1">
        <v>0</v>
      </c>
      <c r="N646" s="2" t="s">
        <v>1</v>
      </c>
      <c r="O646" s="2" t="s">
        <v>2</v>
      </c>
      <c r="P646" s="2" t="s">
        <v>1</v>
      </c>
      <c r="Q646" s="3">
        <f t="shared" si="10"/>
        <v>62796317.3596</v>
      </c>
      <c r="R646" s="3">
        <v>0</v>
      </c>
      <c r="S646" s="3">
        <v>49045517.5</v>
      </c>
      <c r="T646" s="3">
        <v>0</v>
      </c>
      <c r="U646" s="3" t="s">
        <v>0</v>
      </c>
      <c r="V646" s="3">
        <v>0</v>
      </c>
      <c r="W646" s="3">
        <v>11854137.810000001</v>
      </c>
      <c r="X646" s="3" t="s">
        <v>0</v>
      </c>
      <c r="Y646" s="3">
        <v>1896662.0496</v>
      </c>
      <c r="Z646" s="3">
        <v>0</v>
      </c>
      <c r="AA646" s="2" t="s">
        <v>0</v>
      </c>
      <c r="AB646" s="1">
        <v>0</v>
      </c>
      <c r="AC646" s="1">
        <v>0</v>
      </c>
      <c r="AD646" s="2" t="s">
        <v>0</v>
      </c>
      <c r="AE646" s="1">
        <v>0</v>
      </c>
    </row>
    <row r="647" spans="1:31" hidden="1" x14ac:dyDescent="0.25">
      <c r="A647" s="49">
        <v>17</v>
      </c>
      <c r="B647" s="51">
        <v>43948</v>
      </c>
      <c r="C647" s="2" t="s">
        <v>53</v>
      </c>
      <c r="D647" s="2" t="s">
        <v>52</v>
      </c>
      <c r="E647" s="2" t="s">
        <v>651</v>
      </c>
      <c r="F647" s="2" t="s">
        <v>243</v>
      </c>
      <c r="G647" s="2" t="s">
        <v>4</v>
      </c>
      <c r="H647" s="2" t="s">
        <v>1504</v>
      </c>
      <c r="I647" s="1" t="s">
        <v>1</v>
      </c>
      <c r="J647" s="1" t="s">
        <v>1</v>
      </c>
      <c r="K647" s="1" t="s">
        <v>1</v>
      </c>
      <c r="L647" s="1" t="s">
        <v>1</v>
      </c>
      <c r="M647" s="1">
        <v>0</v>
      </c>
      <c r="N647" s="2" t="s">
        <v>1</v>
      </c>
      <c r="O647" s="2" t="s">
        <v>2</v>
      </c>
      <c r="P647" s="2" t="s">
        <v>1</v>
      </c>
      <c r="Q647" s="3">
        <f t="shared" si="10"/>
        <v>81862185.868850008</v>
      </c>
      <c r="R647" s="3">
        <v>0</v>
      </c>
      <c r="S647" s="3">
        <v>60667036.035000011</v>
      </c>
      <c r="T647" s="3">
        <v>0</v>
      </c>
      <c r="U647" s="3" t="s">
        <v>0</v>
      </c>
      <c r="V647" s="3">
        <v>0</v>
      </c>
      <c r="W647" s="3">
        <v>18271680.891250003</v>
      </c>
      <c r="X647" s="3" t="s">
        <v>13</v>
      </c>
      <c r="Y647" s="3">
        <v>2923468.9426000006</v>
      </c>
      <c r="Z647" s="3">
        <v>0</v>
      </c>
      <c r="AA647" s="2" t="s">
        <v>0</v>
      </c>
      <c r="AB647" s="1">
        <v>0</v>
      </c>
      <c r="AC647" s="1">
        <v>0</v>
      </c>
      <c r="AD647" s="2" t="s">
        <v>0</v>
      </c>
      <c r="AE647" s="1">
        <v>0</v>
      </c>
    </row>
    <row r="648" spans="1:31" hidden="1" x14ac:dyDescent="0.25">
      <c r="A648" s="49">
        <v>18</v>
      </c>
      <c r="B648" s="51">
        <v>43948</v>
      </c>
      <c r="C648" s="2" t="s">
        <v>53</v>
      </c>
      <c r="D648" s="2" t="s">
        <v>52</v>
      </c>
      <c r="E648" s="2" t="s">
        <v>651</v>
      </c>
      <c r="F648" s="2" t="s">
        <v>243</v>
      </c>
      <c r="G648" s="2" t="s">
        <v>4</v>
      </c>
      <c r="H648" s="2" t="s">
        <v>1505</v>
      </c>
      <c r="I648" s="1" t="s">
        <v>1</v>
      </c>
      <c r="J648" s="1" t="s">
        <v>1</v>
      </c>
      <c r="K648" s="1" t="s">
        <v>1</v>
      </c>
      <c r="L648" s="1" t="s">
        <v>1</v>
      </c>
      <c r="M648" s="1">
        <v>0</v>
      </c>
      <c r="N648" s="2" t="s">
        <v>1</v>
      </c>
      <c r="O648" s="2" t="s">
        <v>2</v>
      </c>
      <c r="P648" s="2" t="s">
        <v>1</v>
      </c>
      <c r="Q648" s="3">
        <f t="shared" si="10"/>
        <v>20020038.497399997</v>
      </c>
      <c r="R648" s="3">
        <v>0</v>
      </c>
      <c r="S648" s="3">
        <v>15906152.356199998</v>
      </c>
      <c r="T648" s="3">
        <v>0</v>
      </c>
      <c r="U648" s="3" t="s">
        <v>0</v>
      </c>
      <c r="V648" s="3">
        <v>0</v>
      </c>
      <c r="W648" s="3">
        <v>3546453.5700000003</v>
      </c>
      <c r="X648" s="3" t="s">
        <v>0</v>
      </c>
      <c r="Y648" s="3">
        <v>567432.57120000001</v>
      </c>
      <c r="Z648" s="3">
        <v>0</v>
      </c>
      <c r="AA648" s="2" t="s">
        <v>0</v>
      </c>
      <c r="AB648" s="1">
        <v>0</v>
      </c>
      <c r="AC648" s="1">
        <v>0</v>
      </c>
      <c r="AD648" s="2" t="s">
        <v>0</v>
      </c>
      <c r="AE648" s="1">
        <v>0</v>
      </c>
    </row>
    <row r="649" spans="1:31" hidden="1" x14ac:dyDescent="0.25">
      <c r="A649" s="49">
        <v>19</v>
      </c>
      <c r="B649" s="51">
        <v>43948</v>
      </c>
      <c r="C649" s="2" t="s">
        <v>8</v>
      </c>
      <c r="D649" s="2" t="s">
        <v>52</v>
      </c>
      <c r="E649" s="2" t="s">
        <v>530</v>
      </c>
      <c r="F649" s="2" t="s">
        <v>554</v>
      </c>
      <c r="G649" s="2" t="s">
        <v>4</v>
      </c>
      <c r="H649" s="2" t="s">
        <v>1506</v>
      </c>
      <c r="I649" s="1" t="s">
        <v>1</v>
      </c>
      <c r="J649" s="1" t="s">
        <v>1</v>
      </c>
      <c r="K649" s="1" t="s">
        <v>1</v>
      </c>
      <c r="L649" s="1" t="s">
        <v>1</v>
      </c>
      <c r="M649" s="1">
        <v>0</v>
      </c>
      <c r="N649" s="2" t="s">
        <v>1</v>
      </c>
      <c r="O649" s="2" t="s">
        <v>2</v>
      </c>
      <c r="P649" s="2" t="s">
        <v>1</v>
      </c>
      <c r="Q649" s="3">
        <f t="shared" si="10"/>
        <v>36441758.875200003</v>
      </c>
      <c r="R649" s="3">
        <v>0</v>
      </c>
      <c r="S649" s="3">
        <v>31033843.260000002</v>
      </c>
      <c r="T649" s="3">
        <v>0</v>
      </c>
      <c r="U649" s="3" t="s">
        <v>0</v>
      </c>
      <c r="V649" s="3">
        <v>0</v>
      </c>
      <c r="W649" s="3">
        <v>4661996.22</v>
      </c>
      <c r="X649" s="3" t="s">
        <v>0</v>
      </c>
      <c r="Y649" s="3">
        <v>745919.39520000003</v>
      </c>
      <c r="Z649" s="3">
        <v>0</v>
      </c>
      <c r="AA649" s="2" t="s">
        <v>0</v>
      </c>
      <c r="AB649" s="1">
        <v>0</v>
      </c>
      <c r="AC649" s="1">
        <v>0</v>
      </c>
      <c r="AD649" s="2" t="s">
        <v>0</v>
      </c>
      <c r="AE649" s="1">
        <v>0</v>
      </c>
    </row>
    <row r="650" spans="1:31" hidden="1" x14ac:dyDescent="0.25">
      <c r="A650" s="49">
        <v>20</v>
      </c>
      <c r="B650" s="51">
        <v>43948</v>
      </c>
      <c r="C650" s="2" t="s">
        <v>8</v>
      </c>
      <c r="D650" s="2" t="s">
        <v>48</v>
      </c>
      <c r="E650" s="2" t="s">
        <v>520</v>
      </c>
      <c r="F650" s="2" t="s">
        <v>199</v>
      </c>
      <c r="G650" s="2" t="s">
        <v>4</v>
      </c>
      <c r="H650" s="2" t="s">
        <v>1507</v>
      </c>
      <c r="I650" s="1" t="s">
        <v>1</v>
      </c>
      <c r="J650" s="1" t="s">
        <v>1</v>
      </c>
      <c r="K650" s="1" t="s">
        <v>1</v>
      </c>
      <c r="L650" s="1" t="s">
        <v>1</v>
      </c>
      <c r="M650" s="1">
        <v>0</v>
      </c>
      <c r="N650" s="2" t="s">
        <v>1</v>
      </c>
      <c r="O650" s="2" t="s">
        <v>2</v>
      </c>
      <c r="P650" s="2" t="s">
        <v>1</v>
      </c>
      <c r="Q650" s="3">
        <f t="shared" si="10"/>
        <v>112761509.31279999</v>
      </c>
      <c r="R650" s="3">
        <v>0</v>
      </c>
      <c r="S650" s="3">
        <v>90135333.959999993</v>
      </c>
      <c r="T650" s="3">
        <v>0</v>
      </c>
      <c r="U650" s="3" t="s">
        <v>0</v>
      </c>
      <c r="V650" s="3">
        <v>0</v>
      </c>
      <c r="W650" s="3">
        <v>19505323.579999998</v>
      </c>
      <c r="X650" s="3" t="s">
        <v>0</v>
      </c>
      <c r="Y650" s="3">
        <v>3120851.7727999999</v>
      </c>
      <c r="Z650" s="3">
        <v>0</v>
      </c>
      <c r="AA650" s="2" t="s">
        <v>0</v>
      </c>
      <c r="AB650" s="1">
        <v>0</v>
      </c>
      <c r="AC650" s="1">
        <v>0</v>
      </c>
      <c r="AD650" s="2" t="s">
        <v>0</v>
      </c>
      <c r="AE650" s="1">
        <v>0</v>
      </c>
    </row>
    <row r="651" spans="1:31" hidden="1" x14ac:dyDescent="0.25">
      <c r="A651" s="49">
        <v>21</v>
      </c>
      <c r="B651" s="51">
        <v>43948</v>
      </c>
      <c r="C651" s="2" t="s">
        <v>8</v>
      </c>
      <c r="D651" s="2" t="s">
        <v>44</v>
      </c>
      <c r="E651" s="2" t="s">
        <v>516</v>
      </c>
      <c r="F651" s="2" t="s">
        <v>1508</v>
      </c>
      <c r="G651" s="2" t="s">
        <v>4</v>
      </c>
      <c r="H651" s="2" t="s">
        <v>1509</v>
      </c>
      <c r="I651" s="1" t="s">
        <v>1</v>
      </c>
      <c r="J651" s="1" t="s">
        <v>1</v>
      </c>
      <c r="K651" s="1" t="s">
        <v>1</v>
      </c>
      <c r="L651" s="1" t="s">
        <v>1</v>
      </c>
      <c r="M651" s="1">
        <v>0</v>
      </c>
      <c r="N651" s="2" t="s">
        <v>1</v>
      </c>
      <c r="O651" s="2" t="s">
        <v>2</v>
      </c>
      <c r="P651" s="2" t="s">
        <v>1</v>
      </c>
      <c r="Q651" s="3">
        <f t="shared" si="10"/>
        <v>79809715.893999994</v>
      </c>
      <c r="R651" s="3">
        <v>0</v>
      </c>
      <c r="S651" s="3">
        <v>55290169.32</v>
      </c>
      <c r="T651" s="3">
        <v>0</v>
      </c>
      <c r="U651" s="3" t="s">
        <v>0</v>
      </c>
      <c r="V651" s="3">
        <v>0</v>
      </c>
      <c r="W651" s="3">
        <v>21137540.149999999</v>
      </c>
      <c r="X651" s="3" t="s">
        <v>0</v>
      </c>
      <c r="Y651" s="3">
        <v>3382006.4239999996</v>
      </c>
      <c r="Z651" s="3">
        <v>0</v>
      </c>
      <c r="AA651" s="2" t="s">
        <v>0</v>
      </c>
      <c r="AB651" s="1">
        <v>0</v>
      </c>
      <c r="AC651" s="1">
        <v>0</v>
      </c>
      <c r="AD651" s="2" t="s">
        <v>0</v>
      </c>
      <c r="AE651" s="1">
        <v>0</v>
      </c>
    </row>
    <row r="652" spans="1:31" hidden="1" x14ac:dyDescent="0.25">
      <c r="A652" s="49">
        <v>22</v>
      </c>
      <c r="B652" s="51">
        <v>43948</v>
      </c>
      <c r="C652" s="2" t="s">
        <v>8</v>
      </c>
      <c r="D652" s="2" t="s">
        <v>40</v>
      </c>
      <c r="E652" s="2" t="s">
        <v>500</v>
      </c>
      <c r="F652" s="2" t="s">
        <v>1487</v>
      </c>
      <c r="G652" s="2" t="s">
        <v>4</v>
      </c>
      <c r="H652" s="2" t="s">
        <v>1510</v>
      </c>
      <c r="I652" s="1" t="s">
        <v>1</v>
      </c>
      <c r="J652" s="1" t="s">
        <v>1</v>
      </c>
      <c r="K652" s="1" t="s">
        <v>1</v>
      </c>
      <c r="L652" s="1" t="s">
        <v>1</v>
      </c>
      <c r="M652" s="1">
        <v>0</v>
      </c>
      <c r="N652" s="2" t="s">
        <v>1</v>
      </c>
      <c r="O652" s="2" t="s">
        <v>2</v>
      </c>
      <c r="P652" s="2" t="s">
        <v>1</v>
      </c>
      <c r="Q652" s="3">
        <f t="shared" si="10"/>
        <v>84669920.793600008</v>
      </c>
      <c r="R652" s="3">
        <v>0</v>
      </c>
      <c r="S652" s="3">
        <v>65713482.43</v>
      </c>
      <c r="T652" s="3">
        <v>0</v>
      </c>
      <c r="U652" s="3" t="s">
        <v>0</v>
      </c>
      <c r="V652" s="3">
        <v>0</v>
      </c>
      <c r="W652" s="3">
        <v>16341757.210000001</v>
      </c>
      <c r="X652" s="3" t="s">
        <v>0</v>
      </c>
      <c r="Y652" s="3">
        <v>2614681.1536000003</v>
      </c>
      <c r="Z652" s="3">
        <v>0</v>
      </c>
      <c r="AA652" s="2" t="s">
        <v>0</v>
      </c>
      <c r="AB652" s="1">
        <v>0</v>
      </c>
      <c r="AC652" s="1">
        <v>0</v>
      </c>
      <c r="AD652" s="2" t="s">
        <v>0</v>
      </c>
      <c r="AE652" s="1">
        <v>0</v>
      </c>
    </row>
    <row r="653" spans="1:31" hidden="1" x14ac:dyDescent="0.25">
      <c r="A653" s="49">
        <v>23</v>
      </c>
      <c r="B653" s="51">
        <v>43948</v>
      </c>
      <c r="C653" s="2" t="s">
        <v>8</v>
      </c>
      <c r="D653" s="2" t="s">
        <v>36</v>
      </c>
      <c r="E653" s="2" t="s">
        <v>497</v>
      </c>
      <c r="F653" s="2" t="s">
        <v>410</v>
      </c>
      <c r="G653" s="2" t="s">
        <v>4</v>
      </c>
      <c r="H653" s="2" t="s">
        <v>1511</v>
      </c>
      <c r="I653" s="1" t="s">
        <v>1</v>
      </c>
      <c r="J653" s="1" t="s">
        <v>1</v>
      </c>
      <c r="K653" s="1" t="s">
        <v>1</v>
      </c>
      <c r="L653" s="1" t="s">
        <v>1</v>
      </c>
      <c r="M653" s="1">
        <v>0</v>
      </c>
      <c r="N653" s="2" t="s">
        <v>1</v>
      </c>
      <c r="O653" s="2" t="s">
        <v>2</v>
      </c>
      <c r="P653" s="2" t="s">
        <v>1</v>
      </c>
      <c r="Q653" s="3">
        <f t="shared" si="10"/>
        <v>80376714.966000006</v>
      </c>
      <c r="R653" s="3">
        <v>0</v>
      </c>
      <c r="S653" s="3">
        <v>61060804.039999999</v>
      </c>
      <c r="T653" s="3">
        <v>0</v>
      </c>
      <c r="U653" s="3" t="s">
        <v>0</v>
      </c>
      <c r="V653" s="3">
        <v>0</v>
      </c>
      <c r="W653" s="3">
        <v>16651647.35</v>
      </c>
      <c r="X653" s="3" t="s">
        <v>0</v>
      </c>
      <c r="Y653" s="3">
        <v>2664263.5759999999</v>
      </c>
      <c r="Z653" s="3">
        <v>0</v>
      </c>
      <c r="AA653" s="2" t="s">
        <v>0</v>
      </c>
      <c r="AB653" s="1">
        <v>0</v>
      </c>
      <c r="AC653" s="1">
        <v>0</v>
      </c>
      <c r="AD653" s="2" t="s">
        <v>0</v>
      </c>
      <c r="AE653" s="1">
        <v>0</v>
      </c>
    </row>
    <row r="654" spans="1:31" hidden="1" x14ac:dyDescent="0.25">
      <c r="A654" s="49">
        <v>24</v>
      </c>
      <c r="B654" s="51">
        <v>43948</v>
      </c>
      <c r="C654" s="2" t="s">
        <v>8</v>
      </c>
      <c r="D654" s="2" t="s">
        <v>32</v>
      </c>
      <c r="E654" s="2" t="s">
        <v>493</v>
      </c>
      <c r="F654" s="2" t="s">
        <v>1512</v>
      </c>
      <c r="G654" s="2" t="s">
        <v>4</v>
      </c>
      <c r="H654" s="2" t="s">
        <v>1513</v>
      </c>
      <c r="I654" s="1" t="s">
        <v>1</v>
      </c>
      <c r="J654" s="1" t="s">
        <v>1</v>
      </c>
      <c r="K654" s="1" t="s">
        <v>1</v>
      </c>
      <c r="L654" s="1" t="s">
        <v>1</v>
      </c>
      <c r="M654" s="1">
        <v>0</v>
      </c>
      <c r="N654" s="2" t="s">
        <v>1</v>
      </c>
      <c r="O654" s="2" t="s">
        <v>2</v>
      </c>
      <c r="P654" s="2" t="s">
        <v>1</v>
      </c>
      <c r="Q654" s="3">
        <f t="shared" si="10"/>
        <v>35307310.924000002</v>
      </c>
      <c r="R654" s="3">
        <v>0</v>
      </c>
      <c r="S654" s="3">
        <v>26800960.57</v>
      </c>
      <c r="T654" s="3">
        <v>0</v>
      </c>
      <c r="U654" s="3" t="s">
        <v>0</v>
      </c>
      <c r="V654" s="3">
        <v>0</v>
      </c>
      <c r="W654" s="3">
        <v>7333060.6500000004</v>
      </c>
      <c r="X654" s="3" t="s">
        <v>0</v>
      </c>
      <c r="Y654" s="3">
        <v>1173289.7040000001</v>
      </c>
      <c r="Z654" s="3">
        <v>0</v>
      </c>
      <c r="AA654" s="2" t="s">
        <v>0</v>
      </c>
      <c r="AB654" s="1">
        <v>0</v>
      </c>
      <c r="AC654" s="1">
        <v>0</v>
      </c>
      <c r="AD654" s="2" t="s">
        <v>0</v>
      </c>
      <c r="AE654" s="1">
        <v>0</v>
      </c>
    </row>
    <row r="655" spans="1:31" hidden="1" x14ac:dyDescent="0.25">
      <c r="A655" s="49">
        <v>25</v>
      </c>
      <c r="B655" s="51">
        <v>43948</v>
      </c>
      <c r="C655" s="2" t="s">
        <v>8</v>
      </c>
      <c r="D655" s="2" t="s">
        <v>26</v>
      </c>
      <c r="E655" s="2" t="s">
        <v>489</v>
      </c>
      <c r="F655" s="2" t="s">
        <v>1514</v>
      </c>
      <c r="G655" s="2" t="s">
        <v>4</v>
      </c>
      <c r="H655" s="2" t="s">
        <v>1515</v>
      </c>
      <c r="I655" s="1" t="s">
        <v>1</v>
      </c>
      <c r="J655" s="1" t="s">
        <v>1</v>
      </c>
      <c r="K655" s="1" t="s">
        <v>1</v>
      </c>
      <c r="L655" s="1" t="s">
        <v>1</v>
      </c>
      <c r="M655" s="1">
        <v>0</v>
      </c>
      <c r="N655" s="2" t="s">
        <v>1</v>
      </c>
      <c r="O655" s="2" t="s">
        <v>2</v>
      </c>
      <c r="P655" s="2" t="s">
        <v>1</v>
      </c>
      <c r="Q655" s="3">
        <f t="shared" si="10"/>
        <v>27590603.492199995</v>
      </c>
      <c r="R655" s="3">
        <v>0</v>
      </c>
      <c r="S655" s="3">
        <v>24742987.734999992</v>
      </c>
      <c r="T655" s="3">
        <v>0</v>
      </c>
      <c r="U655" s="3" t="s">
        <v>0</v>
      </c>
      <c r="V655" s="3">
        <v>0</v>
      </c>
      <c r="W655" s="3">
        <v>2454841.17</v>
      </c>
      <c r="X655" s="3" t="s">
        <v>0</v>
      </c>
      <c r="Y655" s="3">
        <v>392774.58720000001</v>
      </c>
      <c r="Z655" s="3">
        <v>0</v>
      </c>
      <c r="AA655" s="2" t="s">
        <v>0</v>
      </c>
      <c r="AB655" s="1">
        <v>0</v>
      </c>
      <c r="AC655" s="1">
        <v>0</v>
      </c>
      <c r="AD655" s="2" t="s">
        <v>0</v>
      </c>
      <c r="AE655" s="1">
        <v>0</v>
      </c>
    </row>
    <row r="656" spans="1:31" hidden="1" x14ac:dyDescent="0.25">
      <c r="A656" s="49">
        <v>26</v>
      </c>
      <c r="B656" s="51">
        <v>43948</v>
      </c>
      <c r="C656" s="2" t="s">
        <v>8</v>
      </c>
      <c r="D656" s="2" t="s">
        <v>26</v>
      </c>
      <c r="E656" s="2" t="s">
        <v>489</v>
      </c>
      <c r="F656" s="2" t="s">
        <v>1514</v>
      </c>
      <c r="G656" s="2" t="s">
        <v>4</v>
      </c>
      <c r="H656" s="2" t="s">
        <v>1516</v>
      </c>
      <c r="I656" s="1" t="s">
        <v>1</v>
      </c>
      <c r="J656" s="1" t="s">
        <v>1</v>
      </c>
      <c r="K656" s="1" t="s">
        <v>1</v>
      </c>
      <c r="L656" s="1" t="s">
        <v>1</v>
      </c>
      <c r="M656" s="1">
        <v>0</v>
      </c>
      <c r="N656" s="2" t="s">
        <v>1</v>
      </c>
      <c r="O656" s="2" t="s">
        <v>1517</v>
      </c>
      <c r="P656" s="2" t="s">
        <v>1518</v>
      </c>
      <c r="Q656" s="3">
        <f t="shared" si="10"/>
        <v>513401.83</v>
      </c>
      <c r="R656" s="3">
        <v>0</v>
      </c>
      <c r="S656" s="3">
        <v>513401.83</v>
      </c>
      <c r="T656" s="3">
        <v>0</v>
      </c>
      <c r="U656" s="3" t="s">
        <v>0</v>
      </c>
      <c r="V656" s="3">
        <v>0</v>
      </c>
      <c r="W656" s="3">
        <v>0</v>
      </c>
      <c r="X656" s="3" t="s">
        <v>0</v>
      </c>
      <c r="Y656" s="3">
        <v>0</v>
      </c>
      <c r="Z656" s="3">
        <v>0</v>
      </c>
      <c r="AA656" s="2" t="s">
        <v>0</v>
      </c>
      <c r="AB656" s="1">
        <v>0</v>
      </c>
      <c r="AC656" s="1">
        <v>0</v>
      </c>
      <c r="AD656" s="2" t="s">
        <v>0</v>
      </c>
      <c r="AE656" s="1">
        <v>0</v>
      </c>
    </row>
    <row r="657" spans="1:31" hidden="1" x14ac:dyDescent="0.25">
      <c r="A657" s="49">
        <v>27</v>
      </c>
      <c r="B657" s="51">
        <v>43948</v>
      </c>
      <c r="C657" s="2" t="s">
        <v>8</v>
      </c>
      <c r="D657" s="2" t="s">
        <v>26</v>
      </c>
      <c r="E657" s="2" t="s">
        <v>489</v>
      </c>
      <c r="F657" s="2" t="s">
        <v>1514</v>
      </c>
      <c r="G657" s="2" t="s">
        <v>4</v>
      </c>
      <c r="H657" s="2" t="s">
        <v>1519</v>
      </c>
      <c r="I657" s="1" t="s">
        <v>1</v>
      </c>
      <c r="J657" s="1" t="s">
        <v>1</v>
      </c>
      <c r="K657" s="1" t="s">
        <v>1</v>
      </c>
      <c r="L657" s="1" t="s">
        <v>1</v>
      </c>
      <c r="M657" s="1">
        <v>0</v>
      </c>
      <c r="N657" s="2" t="s">
        <v>1</v>
      </c>
      <c r="O657" s="2" t="s">
        <v>2</v>
      </c>
      <c r="P657" s="2" t="s">
        <v>1</v>
      </c>
      <c r="Q657" s="3">
        <f t="shared" si="10"/>
        <v>21021898.920000002</v>
      </c>
      <c r="R657" s="3">
        <v>0</v>
      </c>
      <c r="S657" s="3">
        <v>19507750.920000002</v>
      </c>
      <c r="T657" s="3">
        <v>0</v>
      </c>
      <c r="U657" s="3" t="s">
        <v>0</v>
      </c>
      <c r="V657" s="3">
        <v>0</v>
      </c>
      <c r="W657" s="3">
        <v>1305300</v>
      </c>
      <c r="X657" s="3" t="s">
        <v>0</v>
      </c>
      <c r="Y657" s="3">
        <v>208848</v>
      </c>
      <c r="Z657" s="3">
        <v>0</v>
      </c>
      <c r="AA657" s="2" t="s">
        <v>0</v>
      </c>
      <c r="AB657" s="1">
        <v>0</v>
      </c>
      <c r="AC657" s="1">
        <v>0</v>
      </c>
      <c r="AD657" s="2" t="s">
        <v>0</v>
      </c>
      <c r="AE657" s="1">
        <v>0</v>
      </c>
    </row>
    <row r="658" spans="1:31" hidden="1" x14ac:dyDescent="0.25">
      <c r="A658" s="49">
        <v>28</v>
      </c>
      <c r="B658" s="51">
        <v>43948</v>
      </c>
      <c r="C658" s="2" t="s">
        <v>8</v>
      </c>
      <c r="D658" s="2" t="s">
        <v>16</v>
      </c>
      <c r="E658" s="2" t="s">
        <v>483</v>
      </c>
      <c r="F658" s="2" t="s">
        <v>1520</v>
      </c>
      <c r="G658" s="2" t="s">
        <v>4</v>
      </c>
      <c r="H658" s="2" t="s">
        <v>1521</v>
      </c>
      <c r="I658" s="1" t="s">
        <v>1</v>
      </c>
      <c r="J658" s="1" t="s">
        <v>1</v>
      </c>
      <c r="K658" s="1" t="s">
        <v>1</v>
      </c>
      <c r="L658" s="1" t="s">
        <v>1</v>
      </c>
      <c r="M658" s="1">
        <v>0</v>
      </c>
      <c r="N658" s="2" t="s">
        <v>1</v>
      </c>
      <c r="O658" s="2" t="s">
        <v>2</v>
      </c>
      <c r="P658" s="2" t="s">
        <v>1</v>
      </c>
      <c r="Q658" s="3">
        <f t="shared" si="10"/>
        <v>0</v>
      </c>
      <c r="R658" s="3">
        <v>0</v>
      </c>
      <c r="S658" s="3">
        <v>0</v>
      </c>
      <c r="T658" s="3">
        <v>0</v>
      </c>
      <c r="U658" s="3" t="s">
        <v>0</v>
      </c>
      <c r="V658" s="3">
        <v>0</v>
      </c>
      <c r="W658" s="3">
        <v>0</v>
      </c>
      <c r="X658" s="3" t="s">
        <v>0</v>
      </c>
      <c r="Y658" s="3">
        <v>0</v>
      </c>
      <c r="Z658" s="3">
        <v>0</v>
      </c>
      <c r="AA658" s="2" t="s">
        <v>0</v>
      </c>
      <c r="AB658" s="1">
        <v>0</v>
      </c>
      <c r="AC658" s="1">
        <v>0</v>
      </c>
      <c r="AD658" s="2" t="s">
        <v>0</v>
      </c>
      <c r="AE658" s="1">
        <v>0</v>
      </c>
    </row>
    <row r="659" spans="1:31" hidden="1" x14ac:dyDescent="0.25">
      <c r="A659" s="49">
        <v>29</v>
      </c>
      <c r="B659" s="51">
        <v>43948</v>
      </c>
      <c r="C659" s="2" t="s">
        <v>8</v>
      </c>
      <c r="D659" s="2" t="s">
        <v>16</v>
      </c>
      <c r="E659" s="2" t="s">
        <v>483</v>
      </c>
      <c r="F659" s="2" t="s">
        <v>1522</v>
      </c>
      <c r="G659" s="2" t="s">
        <v>4</v>
      </c>
      <c r="H659" s="2" t="s">
        <v>1523</v>
      </c>
      <c r="I659" s="1" t="s">
        <v>1</v>
      </c>
      <c r="J659" s="1" t="s">
        <v>1</v>
      </c>
      <c r="K659" s="1" t="s">
        <v>1</v>
      </c>
      <c r="L659" s="1" t="s">
        <v>1</v>
      </c>
      <c r="M659" s="1">
        <v>0</v>
      </c>
      <c r="N659" s="2" t="s">
        <v>1</v>
      </c>
      <c r="O659" s="2" t="s">
        <v>2</v>
      </c>
      <c r="P659" s="2" t="s">
        <v>1</v>
      </c>
      <c r="Q659" s="3">
        <f t="shared" si="10"/>
        <v>2935139.66</v>
      </c>
      <c r="R659" s="3">
        <v>0</v>
      </c>
      <c r="S659" s="3">
        <v>1376911.66</v>
      </c>
      <c r="T659" s="3">
        <v>0</v>
      </c>
      <c r="U659" s="3" t="s">
        <v>0</v>
      </c>
      <c r="V659" s="3">
        <v>0</v>
      </c>
      <c r="W659" s="3">
        <v>1343300</v>
      </c>
      <c r="X659" s="3" t="s">
        <v>0</v>
      </c>
      <c r="Y659" s="3">
        <v>214928</v>
      </c>
      <c r="Z659" s="3">
        <v>0</v>
      </c>
      <c r="AA659" s="2" t="s">
        <v>0</v>
      </c>
      <c r="AB659" s="1">
        <v>0</v>
      </c>
      <c r="AC659" s="1">
        <v>0</v>
      </c>
      <c r="AD659" s="2" t="s">
        <v>0</v>
      </c>
      <c r="AE659" s="1">
        <v>0</v>
      </c>
    </row>
    <row r="660" spans="1:31" hidden="1" x14ac:dyDescent="0.25">
      <c r="A660" s="49">
        <v>30</v>
      </c>
      <c r="B660" s="51">
        <v>43948</v>
      </c>
      <c r="C660" s="2" t="s">
        <v>8</v>
      </c>
      <c r="D660" s="2" t="s">
        <v>1048</v>
      </c>
      <c r="E660" s="2" t="s">
        <v>538</v>
      </c>
      <c r="F660" s="2" t="s">
        <v>1008</v>
      </c>
      <c r="G660" s="2" t="s">
        <v>4</v>
      </c>
      <c r="H660" s="2" t="s">
        <v>1524</v>
      </c>
      <c r="I660" s="1" t="s">
        <v>1</v>
      </c>
      <c r="J660" s="1" t="s">
        <v>1</v>
      </c>
      <c r="K660" s="1" t="s">
        <v>1</v>
      </c>
      <c r="L660" s="1" t="s">
        <v>1</v>
      </c>
      <c r="M660" s="1">
        <v>0</v>
      </c>
      <c r="N660" s="2" t="s">
        <v>1</v>
      </c>
      <c r="O660" s="2" t="s">
        <v>2</v>
      </c>
      <c r="P660" s="2" t="s">
        <v>1</v>
      </c>
      <c r="Q660" s="3">
        <f t="shared" si="10"/>
        <v>32384844.425000001</v>
      </c>
      <c r="R660" s="3">
        <v>0</v>
      </c>
      <c r="S660" s="3">
        <v>28704164.425000001</v>
      </c>
      <c r="T660" s="3">
        <v>0</v>
      </c>
      <c r="U660" s="3" t="s">
        <v>0</v>
      </c>
      <c r="V660" s="3">
        <v>0</v>
      </c>
      <c r="W660" s="3">
        <v>3173000</v>
      </c>
      <c r="X660" s="3" t="s">
        <v>0</v>
      </c>
      <c r="Y660" s="3">
        <v>507680</v>
      </c>
      <c r="Z660" s="3">
        <v>0</v>
      </c>
      <c r="AA660" s="2" t="s">
        <v>0</v>
      </c>
      <c r="AB660" s="1">
        <v>0</v>
      </c>
      <c r="AC660" s="1">
        <v>0</v>
      </c>
      <c r="AD660" s="2" t="s">
        <v>0</v>
      </c>
      <c r="AE660" s="1">
        <v>0</v>
      </c>
    </row>
    <row r="661" spans="1:31" hidden="1" x14ac:dyDescent="0.25">
      <c r="A661" s="49">
        <v>31</v>
      </c>
      <c r="B661" s="51">
        <v>43948</v>
      </c>
      <c r="C661" s="2" t="s">
        <v>8</v>
      </c>
      <c r="D661" s="2" t="s">
        <v>11</v>
      </c>
      <c r="E661" s="2" t="s">
        <v>476</v>
      </c>
      <c r="F661" s="2" t="s">
        <v>1525</v>
      </c>
      <c r="G661" s="2" t="s">
        <v>4</v>
      </c>
      <c r="H661" s="2" t="s">
        <v>1526</v>
      </c>
      <c r="I661" s="1" t="s">
        <v>1</v>
      </c>
      <c r="J661" s="1" t="s">
        <v>1</v>
      </c>
      <c r="K661" s="1" t="s">
        <v>1</v>
      </c>
      <c r="L661" s="1" t="s">
        <v>1</v>
      </c>
      <c r="M661" s="1">
        <v>0</v>
      </c>
      <c r="N661" s="2" t="s">
        <v>1</v>
      </c>
      <c r="O661" s="2" t="s">
        <v>2</v>
      </c>
      <c r="P661" s="2" t="s">
        <v>1</v>
      </c>
      <c r="Q661" s="3">
        <f t="shared" si="10"/>
        <v>774764</v>
      </c>
      <c r="R661" s="3">
        <v>0</v>
      </c>
      <c r="S661" s="3">
        <v>0</v>
      </c>
      <c r="T661" s="3">
        <v>0</v>
      </c>
      <c r="U661" s="3" t="s">
        <v>0</v>
      </c>
      <c r="V661" s="3">
        <v>0</v>
      </c>
      <c r="W661" s="3">
        <v>667900</v>
      </c>
      <c r="X661" s="3" t="s">
        <v>0</v>
      </c>
      <c r="Y661" s="3">
        <v>106864</v>
      </c>
      <c r="Z661" s="3">
        <v>0</v>
      </c>
      <c r="AA661" s="2" t="s">
        <v>0</v>
      </c>
      <c r="AB661" s="1">
        <v>0</v>
      </c>
      <c r="AC661" s="1">
        <v>0</v>
      </c>
      <c r="AD661" s="2" t="s">
        <v>0</v>
      </c>
      <c r="AE661" s="1">
        <v>0</v>
      </c>
    </row>
    <row r="662" spans="1:31" hidden="1" x14ac:dyDescent="0.25">
      <c r="A662" s="49">
        <v>32</v>
      </c>
      <c r="B662" s="51">
        <v>43948</v>
      </c>
      <c r="C662" s="2" t="s">
        <v>8</v>
      </c>
      <c r="D662" s="2" t="s">
        <v>7</v>
      </c>
      <c r="E662" s="2" t="s">
        <v>471</v>
      </c>
      <c r="F662" s="2" t="s">
        <v>1527</v>
      </c>
      <c r="G662" s="2" t="s">
        <v>4</v>
      </c>
      <c r="H662" s="2" t="s">
        <v>1528</v>
      </c>
      <c r="I662" s="1" t="s">
        <v>1</v>
      </c>
      <c r="J662" s="1" t="s">
        <v>1</v>
      </c>
      <c r="K662" s="1" t="s">
        <v>1</v>
      </c>
      <c r="L662" s="1" t="s">
        <v>1</v>
      </c>
      <c r="M662" s="1">
        <v>0</v>
      </c>
      <c r="N662" s="2" t="s">
        <v>1</v>
      </c>
      <c r="O662" s="2" t="s">
        <v>2</v>
      </c>
      <c r="P662" s="2" t="s">
        <v>1</v>
      </c>
      <c r="Q662" s="3">
        <f t="shared" si="10"/>
        <v>35843771.460800007</v>
      </c>
      <c r="R662" s="3">
        <v>0</v>
      </c>
      <c r="S662" s="3">
        <v>29411760.390000001</v>
      </c>
      <c r="T662" s="3">
        <v>0</v>
      </c>
      <c r="U662" s="3" t="s">
        <v>0</v>
      </c>
      <c r="V662" s="3">
        <v>0</v>
      </c>
      <c r="W662" s="3">
        <v>5544837.1299999999</v>
      </c>
      <c r="X662" s="3" t="s">
        <v>0</v>
      </c>
      <c r="Y662" s="3">
        <v>887173.94079999998</v>
      </c>
      <c r="Z662" s="3">
        <v>0</v>
      </c>
      <c r="AA662" s="2" t="s">
        <v>0</v>
      </c>
      <c r="AB662" s="1">
        <v>0</v>
      </c>
      <c r="AC662" s="1">
        <v>0</v>
      </c>
      <c r="AD662" s="2" t="s">
        <v>0</v>
      </c>
      <c r="AE662" s="1">
        <v>0</v>
      </c>
    </row>
    <row r="663" spans="1:31" hidden="1" x14ac:dyDescent="0.25">
      <c r="A663" s="49">
        <v>33</v>
      </c>
      <c r="B663" s="51">
        <v>43949</v>
      </c>
      <c r="C663" s="2" t="s">
        <v>53</v>
      </c>
      <c r="D663" s="2" t="s">
        <v>107</v>
      </c>
      <c r="E663" s="2" t="s">
        <v>572</v>
      </c>
      <c r="F663" s="2" t="s">
        <v>1529</v>
      </c>
      <c r="G663" s="2" t="s">
        <v>4</v>
      </c>
      <c r="H663" s="2" t="s">
        <v>1530</v>
      </c>
      <c r="I663" s="1" t="s">
        <v>1</v>
      </c>
      <c r="J663" s="1" t="s">
        <v>1</v>
      </c>
      <c r="K663" s="1" t="s">
        <v>1</v>
      </c>
      <c r="L663" s="1" t="s">
        <v>1</v>
      </c>
      <c r="M663" s="1">
        <v>0</v>
      </c>
      <c r="N663" s="2" t="s">
        <v>1</v>
      </c>
      <c r="O663" s="2" t="s">
        <v>2</v>
      </c>
      <c r="P663" s="2" t="s">
        <v>1</v>
      </c>
      <c r="Q663" s="3">
        <f t="shared" si="10"/>
        <v>48445222.676400006</v>
      </c>
      <c r="R663" s="3">
        <v>0</v>
      </c>
      <c r="S663" s="3">
        <v>34663036.592400007</v>
      </c>
      <c r="T663" s="3">
        <v>0</v>
      </c>
      <c r="U663" s="3" t="s">
        <v>0</v>
      </c>
      <c r="V663" s="3">
        <v>0</v>
      </c>
      <c r="W663" s="3">
        <v>11881194.9</v>
      </c>
      <c r="X663" s="3" t="s">
        <v>13</v>
      </c>
      <c r="Y663" s="3">
        <v>1900991.1840000001</v>
      </c>
      <c r="Z663" s="3">
        <v>0</v>
      </c>
      <c r="AA663" s="2" t="s">
        <v>0</v>
      </c>
      <c r="AB663" s="1">
        <v>0</v>
      </c>
      <c r="AC663" s="1">
        <v>0</v>
      </c>
      <c r="AD663" s="2" t="s">
        <v>0</v>
      </c>
      <c r="AE663" s="1">
        <v>0</v>
      </c>
    </row>
    <row r="664" spans="1:31" hidden="1" x14ac:dyDescent="0.25">
      <c r="A664" s="49">
        <v>34</v>
      </c>
      <c r="B664" s="51">
        <v>43949</v>
      </c>
      <c r="C664" s="2" t="s">
        <v>53</v>
      </c>
      <c r="D664" s="2" t="s">
        <v>107</v>
      </c>
      <c r="E664" s="2" t="s">
        <v>572</v>
      </c>
      <c r="F664" s="2" t="s">
        <v>1529</v>
      </c>
      <c r="G664" s="2" t="s">
        <v>4</v>
      </c>
      <c r="H664" s="2" t="s">
        <v>1531</v>
      </c>
      <c r="I664" s="1" t="s">
        <v>1</v>
      </c>
      <c r="J664" s="1" t="s">
        <v>1</v>
      </c>
      <c r="K664" s="1" t="s">
        <v>1</v>
      </c>
      <c r="L664" s="1" t="s">
        <v>1</v>
      </c>
      <c r="M664" s="1">
        <v>0</v>
      </c>
      <c r="N664" s="2" t="s">
        <v>1</v>
      </c>
      <c r="O664" s="2" t="s">
        <v>2</v>
      </c>
      <c r="P664" s="2" t="s">
        <v>1</v>
      </c>
      <c r="Q664" s="3">
        <f t="shared" si="10"/>
        <v>47221042.104400009</v>
      </c>
      <c r="R664" s="3">
        <v>0</v>
      </c>
      <c r="S664" s="3">
        <v>33662216.410000004</v>
      </c>
      <c r="T664" s="3">
        <v>0</v>
      </c>
      <c r="U664" s="3" t="s">
        <v>0</v>
      </c>
      <c r="V664" s="3">
        <v>0</v>
      </c>
      <c r="W664" s="3">
        <v>11688642.840000002</v>
      </c>
      <c r="X664" s="3" t="s">
        <v>13</v>
      </c>
      <c r="Y664" s="3">
        <v>1870182.8544000003</v>
      </c>
      <c r="Z664" s="3">
        <v>0</v>
      </c>
      <c r="AA664" s="2" t="s">
        <v>0</v>
      </c>
      <c r="AB664" s="1">
        <v>0</v>
      </c>
      <c r="AC664" s="1">
        <v>0</v>
      </c>
      <c r="AD664" s="2" t="s">
        <v>0</v>
      </c>
      <c r="AE664" s="1">
        <v>0</v>
      </c>
    </row>
    <row r="665" spans="1:31" hidden="1" x14ac:dyDescent="0.25">
      <c r="A665" s="49">
        <v>35</v>
      </c>
      <c r="B665" s="51">
        <v>43949</v>
      </c>
      <c r="C665" s="2" t="s">
        <v>8</v>
      </c>
      <c r="D665" s="2" t="s">
        <v>107</v>
      </c>
      <c r="E665" s="2" t="s">
        <v>596</v>
      </c>
      <c r="F665" s="2" t="s">
        <v>1532</v>
      </c>
      <c r="G665" s="2" t="s">
        <v>4</v>
      </c>
      <c r="H665" s="2" t="s">
        <v>1533</v>
      </c>
      <c r="I665" s="1" t="s">
        <v>1</v>
      </c>
      <c r="J665" s="1" t="s">
        <v>1</v>
      </c>
      <c r="K665" s="1" t="s">
        <v>1</v>
      </c>
      <c r="L665" s="1" t="s">
        <v>1</v>
      </c>
      <c r="M665" s="1">
        <v>0</v>
      </c>
      <c r="N665" s="2" t="s">
        <v>1</v>
      </c>
      <c r="O665" s="2" t="s">
        <v>2</v>
      </c>
      <c r="P665" s="2" t="s">
        <v>1</v>
      </c>
      <c r="Q665" s="3">
        <f t="shared" si="10"/>
        <v>85038467.488399997</v>
      </c>
      <c r="R665" s="3">
        <v>0</v>
      </c>
      <c r="S665" s="3">
        <v>61469259.219999999</v>
      </c>
      <c r="T665" s="3">
        <v>0</v>
      </c>
      <c r="U665" s="3" t="s">
        <v>0</v>
      </c>
      <c r="V665" s="3">
        <v>0</v>
      </c>
      <c r="W665" s="3">
        <v>20318282.989999998</v>
      </c>
      <c r="X665" s="3" t="s">
        <v>0</v>
      </c>
      <c r="Y665" s="3">
        <v>3250925.2783999997</v>
      </c>
      <c r="Z665" s="3">
        <v>0</v>
      </c>
      <c r="AA665" s="2" t="s">
        <v>0</v>
      </c>
      <c r="AB665" s="1">
        <v>0</v>
      </c>
      <c r="AC665" s="1">
        <v>0</v>
      </c>
      <c r="AD665" s="2" t="s">
        <v>0</v>
      </c>
      <c r="AE665" s="1">
        <v>0</v>
      </c>
    </row>
    <row r="666" spans="1:31" hidden="1" x14ac:dyDescent="0.25">
      <c r="A666" s="49">
        <v>36</v>
      </c>
      <c r="B666" s="51">
        <v>43949</v>
      </c>
      <c r="C666" s="2" t="s">
        <v>53</v>
      </c>
      <c r="D666" s="2" t="s">
        <v>88</v>
      </c>
      <c r="E666" s="2" t="s">
        <v>558</v>
      </c>
      <c r="F666" s="2" t="s">
        <v>1529</v>
      </c>
      <c r="G666" s="2" t="s">
        <v>4</v>
      </c>
      <c r="H666" s="2" t="s">
        <v>1534</v>
      </c>
      <c r="I666" s="1" t="s">
        <v>1</v>
      </c>
      <c r="J666" s="1" t="s">
        <v>1</v>
      </c>
      <c r="K666" s="1" t="s">
        <v>1</v>
      </c>
      <c r="L666" s="1" t="s">
        <v>1</v>
      </c>
      <c r="M666" s="1">
        <v>0</v>
      </c>
      <c r="N666" s="2" t="s">
        <v>1</v>
      </c>
      <c r="O666" s="2" t="s">
        <v>2</v>
      </c>
      <c r="P666" s="2" t="s">
        <v>1</v>
      </c>
      <c r="Q666" s="3">
        <f t="shared" si="10"/>
        <v>62164873.945025995</v>
      </c>
      <c r="R666" s="3">
        <v>0</v>
      </c>
      <c r="S666" s="3">
        <v>36489767.717799999</v>
      </c>
      <c r="T666" s="3">
        <v>0</v>
      </c>
      <c r="U666" s="3" t="s">
        <v>0</v>
      </c>
      <c r="V666" s="3">
        <v>0</v>
      </c>
      <c r="W666" s="3">
        <v>22133712.264849998</v>
      </c>
      <c r="X666" s="3" t="s">
        <v>13</v>
      </c>
      <c r="Y666" s="3">
        <v>3541393.9623759999</v>
      </c>
      <c r="Z666" s="3">
        <v>0</v>
      </c>
      <c r="AA666" s="2" t="s">
        <v>0</v>
      </c>
      <c r="AB666" s="1">
        <v>0</v>
      </c>
      <c r="AC666" s="1">
        <v>0</v>
      </c>
      <c r="AD666" s="2" t="s">
        <v>0</v>
      </c>
      <c r="AE666" s="1">
        <v>0</v>
      </c>
    </row>
    <row r="667" spans="1:31" hidden="1" x14ac:dyDescent="0.25">
      <c r="A667" s="49">
        <v>37</v>
      </c>
      <c r="B667" s="51">
        <v>43949</v>
      </c>
      <c r="C667" s="2" t="s">
        <v>53</v>
      </c>
      <c r="D667" s="2" t="s">
        <v>88</v>
      </c>
      <c r="E667" s="2" t="s">
        <v>558</v>
      </c>
      <c r="F667" s="2" t="s">
        <v>1529</v>
      </c>
      <c r="G667" s="2" t="s">
        <v>4</v>
      </c>
      <c r="H667" s="2" t="s">
        <v>1535</v>
      </c>
      <c r="I667" s="1" t="s">
        <v>1</v>
      </c>
      <c r="J667" s="1" t="s">
        <v>1</v>
      </c>
      <c r="K667" s="1" t="s">
        <v>1</v>
      </c>
      <c r="L667" s="1" t="s">
        <v>1</v>
      </c>
      <c r="M667" s="1">
        <v>0</v>
      </c>
      <c r="N667" s="2" t="s">
        <v>1</v>
      </c>
      <c r="O667" s="2" t="s">
        <v>2</v>
      </c>
      <c r="P667" s="2" t="s">
        <v>1</v>
      </c>
      <c r="Q667" s="3">
        <f t="shared" si="10"/>
        <v>6850162.6786000011</v>
      </c>
      <c r="R667" s="3">
        <v>0</v>
      </c>
      <c r="S667" s="3">
        <v>4075143.4450000012</v>
      </c>
      <c r="T667" s="3">
        <v>0</v>
      </c>
      <c r="U667" s="3" t="s">
        <v>0</v>
      </c>
      <c r="V667" s="3">
        <v>0</v>
      </c>
      <c r="W667" s="3">
        <v>2392257.96</v>
      </c>
      <c r="X667" s="3" t="s">
        <v>13</v>
      </c>
      <c r="Y667" s="3">
        <v>382761.27360000001</v>
      </c>
      <c r="Z667" s="3">
        <v>0</v>
      </c>
      <c r="AA667" s="2" t="s">
        <v>0</v>
      </c>
      <c r="AB667" s="1">
        <v>0</v>
      </c>
      <c r="AC667" s="1">
        <v>0</v>
      </c>
      <c r="AD667" s="2" t="s">
        <v>0</v>
      </c>
      <c r="AE667" s="1">
        <v>0</v>
      </c>
    </row>
    <row r="668" spans="1:31" hidden="1" x14ac:dyDescent="0.25">
      <c r="A668" s="49">
        <v>38</v>
      </c>
      <c r="B668" s="51">
        <v>43949</v>
      </c>
      <c r="C668" s="2" t="s">
        <v>53</v>
      </c>
      <c r="D668" s="2" t="s">
        <v>88</v>
      </c>
      <c r="E668" s="2" t="s">
        <v>558</v>
      </c>
      <c r="F668" s="2" t="s">
        <v>1529</v>
      </c>
      <c r="G668" s="2" t="s">
        <v>4</v>
      </c>
      <c r="H668" s="2" t="s">
        <v>1536</v>
      </c>
      <c r="I668" s="1" t="s">
        <v>1</v>
      </c>
      <c r="J668" s="1" t="s">
        <v>1</v>
      </c>
      <c r="K668" s="1" t="s">
        <v>1</v>
      </c>
      <c r="L668" s="1" t="s">
        <v>1</v>
      </c>
      <c r="M668" s="1">
        <v>0</v>
      </c>
      <c r="N668" s="2" t="s">
        <v>1</v>
      </c>
      <c r="O668" s="2" t="s">
        <v>1537</v>
      </c>
      <c r="P668" s="2" t="s">
        <v>1538</v>
      </c>
      <c r="Q668" s="3">
        <f t="shared" si="10"/>
        <v>6253245.8064000001</v>
      </c>
      <c r="R668" s="3">
        <v>0</v>
      </c>
      <c r="S668" s="3">
        <v>549731.66000000015</v>
      </c>
      <c r="T668" s="3">
        <v>4916822.54</v>
      </c>
      <c r="U668" s="3" t="s">
        <v>13</v>
      </c>
      <c r="V668" s="3">
        <v>786691.60640000005</v>
      </c>
      <c r="W668" s="3">
        <v>0</v>
      </c>
      <c r="X668" s="3" t="s">
        <v>0</v>
      </c>
      <c r="Y668" s="3">
        <v>0</v>
      </c>
      <c r="Z668" s="3">
        <v>0</v>
      </c>
      <c r="AA668" s="2" t="s">
        <v>0</v>
      </c>
      <c r="AB668" s="1">
        <v>0</v>
      </c>
      <c r="AC668" s="1">
        <v>0</v>
      </c>
      <c r="AD668" s="2" t="s">
        <v>0</v>
      </c>
      <c r="AE668" s="1">
        <v>0</v>
      </c>
    </row>
    <row r="669" spans="1:31" hidden="1" x14ac:dyDescent="0.25">
      <c r="A669" s="49">
        <v>39</v>
      </c>
      <c r="B669" s="51">
        <v>43949</v>
      </c>
      <c r="C669" s="2" t="s">
        <v>53</v>
      </c>
      <c r="D669" s="2" t="s">
        <v>88</v>
      </c>
      <c r="E669" s="2" t="s">
        <v>558</v>
      </c>
      <c r="F669" s="2" t="s">
        <v>1529</v>
      </c>
      <c r="G669" s="2" t="s">
        <v>4</v>
      </c>
      <c r="H669" s="2" t="s">
        <v>1539</v>
      </c>
      <c r="I669" s="1" t="s">
        <v>1</v>
      </c>
      <c r="J669" s="1" t="s">
        <v>1</v>
      </c>
      <c r="K669" s="1" t="s">
        <v>1</v>
      </c>
      <c r="L669" s="1" t="s">
        <v>1</v>
      </c>
      <c r="M669" s="1">
        <v>0</v>
      </c>
      <c r="N669" s="2" t="s">
        <v>1</v>
      </c>
      <c r="O669" s="2" t="s">
        <v>2</v>
      </c>
      <c r="P669" s="2" t="s">
        <v>1</v>
      </c>
      <c r="Q669" s="3">
        <f t="shared" si="10"/>
        <v>16488002.478800001</v>
      </c>
      <c r="R669" s="3">
        <v>0</v>
      </c>
      <c r="S669" s="3">
        <v>11319178.860000001</v>
      </c>
      <c r="T669" s="3">
        <v>0</v>
      </c>
      <c r="U669" s="3" t="s">
        <v>0</v>
      </c>
      <c r="V669" s="3">
        <v>0</v>
      </c>
      <c r="W669" s="3">
        <v>4455882.43</v>
      </c>
      <c r="X669" s="3" t="s">
        <v>13</v>
      </c>
      <c r="Y669" s="3">
        <v>712941.1888</v>
      </c>
      <c r="Z669" s="3">
        <v>0</v>
      </c>
      <c r="AA669" s="2" t="s">
        <v>0</v>
      </c>
      <c r="AB669" s="1">
        <v>0</v>
      </c>
      <c r="AC669" s="1">
        <v>0</v>
      </c>
      <c r="AD669" s="2" t="s">
        <v>0</v>
      </c>
      <c r="AE669" s="1">
        <v>0</v>
      </c>
    </row>
    <row r="670" spans="1:31" hidden="1" x14ac:dyDescent="0.25">
      <c r="A670" s="49">
        <v>40</v>
      </c>
      <c r="B670" s="51">
        <v>43949</v>
      </c>
      <c r="C670" s="2" t="s">
        <v>53</v>
      </c>
      <c r="D670" s="2" t="s">
        <v>88</v>
      </c>
      <c r="E670" s="2" t="s">
        <v>558</v>
      </c>
      <c r="F670" s="2" t="s">
        <v>1529</v>
      </c>
      <c r="G670" s="2" t="s">
        <v>4</v>
      </c>
      <c r="H670" s="2" t="s">
        <v>1540</v>
      </c>
      <c r="I670" s="1" t="s">
        <v>1</v>
      </c>
      <c r="J670" s="1" t="s">
        <v>1</v>
      </c>
      <c r="K670" s="1" t="s">
        <v>1</v>
      </c>
      <c r="L670" s="1" t="s">
        <v>1</v>
      </c>
      <c r="M670" s="1">
        <v>0</v>
      </c>
      <c r="N670" s="2" t="s">
        <v>1</v>
      </c>
      <c r="O670" s="2" t="s">
        <v>1171</v>
      </c>
      <c r="P670" s="2" t="s">
        <v>1170</v>
      </c>
      <c r="Q670" s="3">
        <f t="shared" si="10"/>
        <v>4490768.9743999997</v>
      </c>
      <c r="R670" s="3">
        <v>0</v>
      </c>
      <c r="S670" s="3">
        <v>4466640</v>
      </c>
      <c r="T670" s="3">
        <v>20800.84</v>
      </c>
      <c r="U670" s="3" t="s">
        <v>13</v>
      </c>
      <c r="V670" s="3">
        <v>3328.1343999999999</v>
      </c>
      <c r="W670" s="3">
        <v>0</v>
      </c>
      <c r="X670" s="3" t="s">
        <v>0</v>
      </c>
      <c r="Y670" s="3">
        <v>0</v>
      </c>
      <c r="Z670" s="3">
        <v>0</v>
      </c>
      <c r="AA670" s="2" t="s">
        <v>0</v>
      </c>
      <c r="AB670" s="1">
        <v>0</v>
      </c>
      <c r="AC670" s="1">
        <v>0</v>
      </c>
      <c r="AD670" s="2" t="s">
        <v>0</v>
      </c>
      <c r="AE670" s="1">
        <v>0</v>
      </c>
    </row>
    <row r="671" spans="1:31" hidden="1" x14ac:dyDescent="0.25">
      <c r="A671" s="49">
        <v>41</v>
      </c>
      <c r="B671" s="51">
        <v>43949</v>
      </c>
      <c r="C671" s="2" t="s">
        <v>53</v>
      </c>
      <c r="D671" s="2" t="s">
        <v>88</v>
      </c>
      <c r="E671" s="2" t="s">
        <v>558</v>
      </c>
      <c r="F671" s="2" t="s">
        <v>1529</v>
      </c>
      <c r="G671" s="2" t="s">
        <v>4</v>
      </c>
      <c r="H671" s="2" t="s">
        <v>1541</v>
      </c>
      <c r="I671" s="1" t="s">
        <v>1</v>
      </c>
      <c r="J671" s="1" t="s">
        <v>1</v>
      </c>
      <c r="K671" s="1" t="s">
        <v>1</v>
      </c>
      <c r="L671" s="1" t="s">
        <v>1</v>
      </c>
      <c r="M671" s="1">
        <v>0</v>
      </c>
      <c r="N671" s="2" t="s">
        <v>1</v>
      </c>
      <c r="O671" s="2" t="s">
        <v>2</v>
      </c>
      <c r="P671" s="2" t="s">
        <v>1</v>
      </c>
      <c r="Q671" s="3">
        <f t="shared" si="10"/>
        <v>15176458.157599999</v>
      </c>
      <c r="R671" s="3">
        <v>0</v>
      </c>
      <c r="S671" s="3">
        <v>11678270.842399998</v>
      </c>
      <c r="T671" s="3">
        <v>0</v>
      </c>
      <c r="U671" s="3" t="s">
        <v>0</v>
      </c>
      <c r="V671" s="3">
        <v>0</v>
      </c>
      <c r="W671" s="3">
        <v>3015678.72</v>
      </c>
      <c r="X671" s="3" t="s">
        <v>0</v>
      </c>
      <c r="Y671" s="3">
        <v>482508.59520000004</v>
      </c>
      <c r="Z671" s="3">
        <v>0</v>
      </c>
      <c r="AA671" s="2" t="s">
        <v>0</v>
      </c>
      <c r="AB671" s="1">
        <v>0</v>
      </c>
      <c r="AC671" s="1">
        <v>0</v>
      </c>
      <c r="AD671" s="2" t="s">
        <v>0</v>
      </c>
      <c r="AE671" s="1">
        <v>0</v>
      </c>
    </row>
    <row r="672" spans="1:31" hidden="1" x14ac:dyDescent="0.25">
      <c r="A672" s="49">
        <v>42</v>
      </c>
      <c r="B672" s="51">
        <v>43949</v>
      </c>
      <c r="C672" s="2" t="s">
        <v>8</v>
      </c>
      <c r="D672" s="2" t="s">
        <v>88</v>
      </c>
      <c r="E672" s="2" t="s">
        <v>569</v>
      </c>
      <c r="F672" s="2" t="s">
        <v>1542</v>
      </c>
      <c r="G672" s="2" t="s">
        <v>4</v>
      </c>
      <c r="H672" s="2" t="s">
        <v>1543</v>
      </c>
      <c r="I672" s="1" t="s">
        <v>1</v>
      </c>
      <c r="J672" s="1" t="s">
        <v>1</v>
      </c>
      <c r="K672" s="1" t="s">
        <v>1</v>
      </c>
      <c r="L672" s="1" t="s">
        <v>1</v>
      </c>
      <c r="M672" s="1">
        <v>0</v>
      </c>
      <c r="N672" s="2" t="s">
        <v>1</v>
      </c>
      <c r="O672" s="2" t="s">
        <v>2</v>
      </c>
      <c r="P672" s="2" t="s">
        <v>1</v>
      </c>
      <c r="Q672" s="3">
        <f t="shared" si="10"/>
        <v>81815997.634800002</v>
      </c>
      <c r="R672" s="3">
        <v>0</v>
      </c>
      <c r="S672" s="3">
        <v>50663568.590000004</v>
      </c>
      <c r="T672" s="3">
        <v>0</v>
      </c>
      <c r="U672" s="3" t="s">
        <v>0</v>
      </c>
      <c r="V672" s="3">
        <v>0</v>
      </c>
      <c r="W672" s="3">
        <v>26855542.280000001</v>
      </c>
      <c r="X672" s="3" t="s">
        <v>0</v>
      </c>
      <c r="Y672" s="3">
        <v>4296886.7648</v>
      </c>
      <c r="Z672" s="3">
        <v>0</v>
      </c>
      <c r="AA672" s="2" t="s">
        <v>0</v>
      </c>
      <c r="AB672" s="1">
        <v>0</v>
      </c>
      <c r="AC672" s="1">
        <v>0</v>
      </c>
      <c r="AD672" s="2" t="s">
        <v>0</v>
      </c>
      <c r="AE672" s="1">
        <v>0</v>
      </c>
    </row>
    <row r="673" spans="1:31" hidden="1" x14ac:dyDescent="0.25">
      <c r="A673" s="49">
        <v>43</v>
      </c>
      <c r="B673" s="51">
        <v>43949</v>
      </c>
      <c r="C673" s="2" t="s">
        <v>8</v>
      </c>
      <c r="D673" s="2" t="s">
        <v>88</v>
      </c>
      <c r="E673" s="2" t="s">
        <v>563</v>
      </c>
      <c r="F673" s="2" t="s">
        <v>1544</v>
      </c>
      <c r="G673" s="2" t="s">
        <v>4</v>
      </c>
      <c r="H673" s="2" t="s">
        <v>1545</v>
      </c>
      <c r="I673" s="1" t="s">
        <v>1</v>
      </c>
      <c r="J673" s="1" t="s">
        <v>1</v>
      </c>
      <c r="K673" s="1" t="s">
        <v>1</v>
      </c>
      <c r="L673" s="1" t="s">
        <v>1</v>
      </c>
      <c r="M673" s="1">
        <v>0</v>
      </c>
      <c r="N673" s="2" t="s">
        <v>1</v>
      </c>
      <c r="O673" s="2" t="s">
        <v>2</v>
      </c>
      <c r="P673" s="2" t="s">
        <v>1</v>
      </c>
      <c r="Q673" s="3">
        <f t="shared" si="10"/>
        <v>7093870.2400000002</v>
      </c>
      <c r="R673" s="3">
        <v>0</v>
      </c>
      <c r="S673" s="3">
        <v>7093870.2400000002</v>
      </c>
      <c r="T673" s="3">
        <v>0</v>
      </c>
      <c r="U673" s="3" t="s">
        <v>0</v>
      </c>
      <c r="V673" s="3">
        <v>0</v>
      </c>
      <c r="W673" s="3"/>
      <c r="X673" s="3"/>
      <c r="Y673" s="3">
        <v>0</v>
      </c>
      <c r="Z673" s="3">
        <v>0</v>
      </c>
      <c r="AA673" s="2" t="s">
        <v>0</v>
      </c>
      <c r="AB673" s="1">
        <v>0</v>
      </c>
      <c r="AC673" s="1">
        <v>0</v>
      </c>
      <c r="AD673" s="2" t="s">
        <v>0</v>
      </c>
      <c r="AE673" s="1">
        <v>0</v>
      </c>
    </row>
    <row r="674" spans="1:31" hidden="1" x14ac:dyDescent="0.25">
      <c r="A674" s="49">
        <v>44</v>
      </c>
      <c r="B674" s="51">
        <v>43949</v>
      </c>
      <c r="C674" s="2" t="s">
        <v>71</v>
      </c>
      <c r="D674" s="2" t="s">
        <v>88</v>
      </c>
      <c r="E674" s="2" t="s">
        <v>566</v>
      </c>
      <c r="F674" s="2" t="s">
        <v>1546</v>
      </c>
      <c r="G674" s="2" t="s">
        <v>4</v>
      </c>
      <c r="H674" s="2" t="s">
        <v>1547</v>
      </c>
      <c r="I674" s="1" t="s">
        <v>1</v>
      </c>
      <c r="J674" s="1" t="s">
        <v>1</v>
      </c>
      <c r="K674" s="1" t="s">
        <v>1</v>
      </c>
      <c r="L674" s="1" t="s">
        <v>1</v>
      </c>
      <c r="M674" s="1">
        <v>0</v>
      </c>
      <c r="N674" s="2" t="s">
        <v>1</v>
      </c>
      <c r="O674" s="2" t="s">
        <v>2</v>
      </c>
      <c r="P674" s="2" t="s">
        <v>1</v>
      </c>
      <c r="Q674" s="3">
        <f t="shared" si="10"/>
        <v>7475003.2650000015</v>
      </c>
      <c r="R674" s="3">
        <v>0</v>
      </c>
      <c r="S674" s="3">
        <v>7275483.2650000015</v>
      </c>
      <c r="T674" s="3">
        <v>0</v>
      </c>
      <c r="U674" s="3" t="s">
        <v>0</v>
      </c>
      <c r="V674" s="3">
        <v>0</v>
      </c>
      <c r="W674" s="3">
        <v>172000</v>
      </c>
      <c r="X674" s="3" t="s">
        <v>0</v>
      </c>
      <c r="Y674" s="3">
        <v>27520</v>
      </c>
      <c r="Z674" s="3">
        <v>0</v>
      </c>
      <c r="AA674" s="2" t="s">
        <v>0</v>
      </c>
      <c r="AB674" s="1">
        <v>0</v>
      </c>
      <c r="AC674" s="1">
        <v>0</v>
      </c>
      <c r="AD674" s="2" t="s">
        <v>0</v>
      </c>
      <c r="AE674" s="1">
        <v>0</v>
      </c>
    </row>
    <row r="675" spans="1:31" hidden="1" x14ac:dyDescent="0.25">
      <c r="A675" s="49">
        <v>45</v>
      </c>
      <c r="B675" s="51">
        <v>43949</v>
      </c>
      <c r="C675" s="2" t="s">
        <v>71</v>
      </c>
      <c r="D675" s="2" t="s">
        <v>88</v>
      </c>
      <c r="E675" s="2" t="s">
        <v>566</v>
      </c>
      <c r="F675" s="2" t="s">
        <v>1546</v>
      </c>
      <c r="G675" s="2" t="s">
        <v>4</v>
      </c>
      <c r="H675" s="2" t="s">
        <v>1548</v>
      </c>
      <c r="I675" s="1" t="s">
        <v>1</v>
      </c>
      <c r="J675" s="1" t="s">
        <v>1</v>
      </c>
      <c r="K675" s="1" t="s">
        <v>1</v>
      </c>
      <c r="L675" s="1" t="s">
        <v>1</v>
      </c>
      <c r="M675" s="1">
        <v>0</v>
      </c>
      <c r="N675" s="2" t="s">
        <v>1</v>
      </c>
      <c r="O675" s="2" t="s">
        <v>1549</v>
      </c>
      <c r="P675" s="2" t="s">
        <v>1550</v>
      </c>
      <c r="Q675" s="3">
        <f t="shared" si="10"/>
        <v>291731.65999999997</v>
      </c>
      <c r="R675" s="3">
        <v>0</v>
      </c>
      <c r="S675" s="3">
        <v>291731.65999999997</v>
      </c>
      <c r="T675" s="3">
        <v>0</v>
      </c>
      <c r="U675" s="3" t="s">
        <v>0</v>
      </c>
      <c r="V675" s="3">
        <v>0</v>
      </c>
      <c r="W675" s="3">
        <v>0</v>
      </c>
      <c r="X675" s="3" t="s">
        <v>0</v>
      </c>
      <c r="Y675" s="3">
        <v>0</v>
      </c>
      <c r="Z675" s="3">
        <v>0</v>
      </c>
      <c r="AA675" s="2" t="s">
        <v>0</v>
      </c>
      <c r="AB675" s="1">
        <v>0</v>
      </c>
      <c r="AC675" s="1">
        <v>0</v>
      </c>
      <c r="AD675" s="2" t="s">
        <v>0</v>
      </c>
      <c r="AE675" s="1">
        <v>0</v>
      </c>
    </row>
    <row r="676" spans="1:31" hidden="1" x14ac:dyDescent="0.25">
      <c r="A676" s="49">
        <v>46</v>
      </c>
      <c r="B676" s="51">
        <v>43949</v>
      </c>
      <c r="C676" s="2" t="s">
        <v>71</v>
      </c>
      <c r="D676" s="2" t="s">
        <v>88</v>
      </c>
      <c r="E676" s="2" t="s">
        <v>566</v>
      </c>
      <c r="F676" s="2" t="s">
        <v>1546</v>
      </c>
      <c r="G676" s="2" t="s">
        <v>4</v>
      </c>
      <c r="H676" s="2" t="s">
        <v>1551</v>
      </c>
      <c r="I676" s="1" t="s">
        <v>1</v>
      </c>
      <c r="J676" s="1" t="s">
        <v>1</v>
      </c>
      <c r="K676" s="1" t="s">
        <v>1</v>
      </c>
      <c r="L676" s="1" t="s">
        <v>1</v>
      </c>
      <c r="M676" s="1">
        <v>0</v>
      </c>
      <c r="N676" s="2" t="s">
        <v>1</v>
      </c>
      <c r="O676" s="2" t="s">
        <v>2</v>
      </c>
      <c r="P676" s="2" t="s">
        <v>1</v>
      </c>
      <c r="Q676" s="3">
        <f t="shared" si="10"/>
        <v>25336156.944999997</v>
      </c>
      <c r="R676" s="3">
        <v>0</v>
      </c>
      <c r="S676" s="3">
        <v>24686556.944999997</v>
      </c>
      <c r="T676" s="3">
        <v>0</v>
      </c>
      <c r="U676" s="3" t="s">
        <v>0</v>
      </c>
      <c r="V676" s="3">
        <v>0</v>
      </c>
      <c r="W676" s="3">
        <v>560000</v>
      </c>
      <c r="X676" s="3" t="s">
        <v>0</v>
      </c>
      <c r="Y676" s="3">
        <v>89600</v>
      </c>
      <c r="Z676" s="3">
        <v>0</v>
      </c>
      <c r="AA676" s="2" t="s">
        <v>0</v>
      </c>
      <c r="AB676" s="1">
        <v>0</v>
      </c>
      <c r="AC676" s="1">
        <v>0</v>
      </c>
      <c r="AD676" s="2" t="s">
        <v>0</v>
      </c>
      <c r="AE676" s="1">
        <v>0</v>
      </c>
    </row>
    <row r="677" spans="1:31" hidden="1" x14ac:dyDescent="0.25">
      <c r="A677" s="49">
        <v>47</v>
      </c>
      <c r="B677" s="51">
        <v>43949</v>
      </c>
      <c r="C677" s="2" t="s">
        <v>53</v>
      </c>
      <c r="D677" s="2" t="s">
        <v>78</v>
      </c>
      <c r="E677" s="2" t="s">
        <v>6</v>
      </c>
      <c r="F677" s="2" t="s">
        <v>264</v>
      </c>
      <c r="G677" s="2" t="s">
        <v>4</v>
      </c>
      <c r="H677" s="2" t="s">
        <v>1552</v>
      </c>
      <c r="I677" s="1" t="s">
        <v>1</v>
      </c>
      <c r="J677" s="1" t="s">
        <v>1</v>
      </c>
      <c r="K677" s="1" t="s">
        <v>1</v>
      </c>
      <c r="L677" s="1" t="s">
        <v>1</v>
      </c>
      <c r="M677" s="1">
        <v>0</v>
      </c>
      <c r="N677" s="2" t="s">
        <v>1</v>
      </c>
      <c r="O677" s="2" t="s">
        <v>2</v>
      </c>
      <c r="P677" s="2" t="s">
        <v>1</v>
      </c>
      <c r="Q677" s="3">
        <f t="shared" si="10"/>
        <v>29886367.024800003</v>
      </c>
      <c r="R677" s="3">
        <v>0</v>
      </c>
      <c r="S677" s="3">
        <v>21578048.240000002</v>
      </c>
      <c r="T677" s="3">
        <v>0</v>
      </c>
      <c r="U677" s="3" t="s">
        <v>0</v>
      </c>
      <c r="V677" s="3">
        <v>0</v>
      </c>
      <c r="W677" s="3">
        <v>7162343.7799999993</v>
      </c>
      <c r="X677" s="3" t="s">
        <v>13</v>
      </c>
      <c r="Y677" s="3">
        <v>1145975.0048</v>
      </c>
      <c r="Z677" s="3">
        <v>0</v>
      </c>
      <c r="AA677" s="2" t="s">
        <v>0</v>
      </c>
      <c r="AB677" s="1">
        <v>0</v>
      </c>
      <c r="AC677" s="1">
        <v>0</v>
      </c>
      <c r="AD677" s="2" t="s">
        <v>0</v>
      </c>
      <c r="AE677" s="1">
        <v>0</v>
      </c>
    </row>
    <row r="678" spans="1:31" hidden="1" x14ac:dyDescent="0.25">
      <c r="A678" s="49">
        <v>48</v>
      </c>
      <c r="B678" s="51">
        <v>43949</v>
      </c>
      <c r="C678" s="2" t="s">
        <v>53</v>
      </c>
      <c r="D678" s="2" t="s">
        <v>78</v>
      </c>
      <c r="E678" s="2" t="s">
        <v>6</v>
      </c>
      <c r="F678" s="2" t="s">
        <v>264</v>
      </c>
      <c r="G678" s="2" t="s">
        <v>4</v>
      </c>
      <c r="H678" s="2" t="s">
        <v>1553</v>
      </c>
      <c r="I678" s="1" t="s">
        <v>1</v>
      </c>
      <c r="J678" s="1" t="s">
        <v>1</v>
      </c>
      <c r="K678" s="1" t="s">
        <v>1</v>
      </c>
      <c r="L678" s="1" t="s">
        <v>1</v>
      </c>
      <c r="M678" s="1">
        <v>0</v>
      </c>
      <c r="N678" s="2" t="s">
        <v>1</v>
      </c>
      <c r="O678" s="2" t="s">
        <v>2</v>
      </c>
      <c r="P678" s="2" t="s">
        <v>1</v>
      </c>
      <c r="Q678" s="3">
        <f t="shared" si="10"/>
        <v>32119366.906600002</v>
      </c>
      <c r="R678" s="3">
        <v>0</v>
      </c>
      <c r="S678" s="3">
        <v>24009965.490200002</v>
      </c>
      <c r="T678" s="3">
        <v>0</v>
      </c>
      <c r="U678" s="3" t="s">
        <v>0</v>
      </c>
      <c r="V678" s="3">
        <v>0</v>
      </c>
      <c r="W678" s="3">
        <v>6990863.2899999991</v>
      </c>
      <c r="X678" s="3" t="s">
        <v>0</v>
      </c>
      <c r="Y678" s="3">
        <v>1118538.1264</v>
      </c>
      <c r="Z678" s="3">
        <v>0</v>
      </c>
      <c r="AA678" s="2" t="s">
        <v>0</v>
      </c>
      <c r="AB678" s="1">
        <v>0</v>
      </c>
      <c r="AC678" s="1">
        <v>0</v>
      </c>
      <c r="AD678" s="2" t="s">
        <v>0</v>
      </c>
      <c r="AE678" s="1">
        <v>0</v>
      </c>
    </row>
    <row r="679" spans="1:31" hidden="1" x14ac:dyDescent="0.25">
      <c r="A679" s="49">
        <v>49</v>
      </c>
      <c r="B679" s="51">
        <v>43949</v>
      </c>
      <c r="C679" s="2" t="s">
        <v>8</v>
      </c>
      <c r="D679" s="2" t="s">
        <v>78</v>
      </c>
      <c r="E679" s="2" t="s">
        <v>555</v>
      </c>
      <c r="F679" s="2" t="s">
        <v>1554</v>
      </c>
      <c r="G679" s="2" t="s">
        <v>4</v>
      </c>
      <c r="H679" s="2" t="s">
        <v>1555</v>
      </c>
      <c r="I679" s="1" t="s">
        <v>1</v>
      </c>
      <c r="J679" s="1" t="s">
        <v>1</v>
      </c>
      <c r="K679" s="1" t="s">
        <v>1</v>
      </c>
      <c r="L679" s="1" t="s">
        <v>1</v>
      </c>
      <c r="M679" s="1">
        <v>0</v>
      </c>
      <c r="N679" s="2" t="s">
        <v>1</v>
      </c>
      <c r="O679" s="2" t="s">
        <v>2</v>
      </c>
      <c r="P679" s="2" t="s">
        <v>1</v>
      </c>
      <c r="Q679" s="3">
        <f t="shared" si="10"/>
        <v>80304763.767200008</v>
      </c>
      <c r="R679" s="3">
        <v>0</v>
      </c>
      <c r="S679" s="3">
        <v>54832747.840000004</v>
      </c>
      <c r="T679" s="3">
        <v>0</v>
      </c>
      <c r="U679" s="3" t="s">
        <v>0</v>
      </c>
      <c r="V679" s="3">
        <v>0</v>
      </c>
      <c r="W679" s="3">
        <v>21958634.420000002</v>
      </c>
      <c r="X679" s="3" t="s">
        <v>0</v>
      </c>
      <c r="Y679" s="3">
        <v>3513381.5072000003</v>
      </c>
      <c r="Z679" s="3">
        <v>0</v>
      </c>
      <c r="AA679" s="2" t="s">
        <v>0</v>
      </c>
      <c r="AB679" s="1">
        <v>0</v>
      </c>
      <c r="AC679" s="1">
        <v>0</v>
      </c>
      <c r="AD679" s="2" t="s">
        <v>0</v>
      </c>
      <c r="AE679" s="1">
        <v>0</v>
      </c>
    </row>
    <row r="680" spans="1:31" hidden="1" x14ac:dyDescent="0.25">
      <c r="A680" s="49">
        <v>50</v>
      </c>
      <c r="B680" s="51">
        <v>43949</v>
      </c>
      <c r="C680" s="2" t="s">
        <v>71</v>
      </c>
      <c r="D680" s="2" t="s">
        <v>78</v>
      </c>
      <c r="E680" s="2" t="s">
        <v>551</v>
      </c>
      <c r="F680" s="2" t="s">
        <v>360</v>
      </c>
      <c r="G680" s="2" t="s">
        <v>4</v>
      </c>
      <c r="H680" s="2" t="s">
        <v>1556</v>
      </c>
      <c r="I680" s="1" t="s">
        <v>1</v>
      </c>
      <c r="J680" s="1" t="s">
        <v>1</v>
      </c>
      <c r="K680" s="1" t="s">
        <v>1</v>
      </c>
      <c r="L680" s="1" t="s">
        <v>1</v>
      </c>
      <c r="M680" s="1">
        <v>0</v>
      </c>
      <c r="N680" s="2" t="s">
        <v>1</v>
      </c>
      <c r="O680" s="2" t="s">
        <v>2</v>
      </c>
      <c r="P680" s="2" t="s">
        <v>1</v>
      </c>
      <c r="Q680" s="3">
        <f t="shared" si="10"/>
        <v>48416231.214999922</v>
      </c>
      <c r="R680" s="3">
        <v>0</v>
      </c>
      <c r="S680" s="3">
        <v>46388551.214999922</v>
      </c>
      <c r="T680" s="3">
        <v>0</v>
      </c>
      <c r="U680" s="3" t="s">
        <v>0</v>
      </c>
      <c r="V680" s="3">
        <v>0</v>
      </c>
      <c r="W680" s="3">
        <v>1748000</v>
      </c>
      <c r="X680" s="3" t="s">
        <v>0</v>
      </c>
      <c r="Y680" s="3">
        <v>279680</v>
      </c>
      <c r="Z680" s="3">
        <v>0</v>
      </c>
      <c r="AA680" s="2" t="s">
        <v>0</v>
      </c>
      <c r="AB680" s="1">
        <v>0</v>
      </c>
      <c r="AC680" s="1">
        <v>0</v>
      </c>
      <c r="AD680" s="2" t="s">
        <v>0</v>
      </c>
      <c r="AE680" s="1">
        <v>0</v>
      </c>
    </row>
    <row r="681" spans="1:31" hidden="1" x14ac:dyDescent="0.25">
      <c r="A681" s="49">
        <v>51</v>
      </c>
      <c r="B681" s="51">
        <v>43949</v>
      </c>
      <c r="C681" s="2" t="s">
        <v>53</v>
      </c>
      <c r="D681" s="2" t="s">
        <v>67</v>
      </c>
      <c r="E681" s="2" t="s">
        <v>66</v>
      </c>
      <c r="F681" s="2" t="s">
        <v>175</v>
      </c>
      <c r="G681" s="2" t="s">
        <v>4</v>
      </c>
      <c r="H681" s="2" t="s">
        <v>1557</v>
      </c>
      <c r="I681" s="1" t="s">
        <v>1</v>
      </c>
      <c r="J681" s="1" t="s">
        <v>1</v>
      </c>
      <c r="K681" s="1" t="s">
        <v>1</v>
      </c>
      <c r="L681" s="1" t="s">
        <v>1</v>
      </c>
      <c r="M681" s="1">
        <v>0</v>
      </c>
      <c r="N681" s="2" t="s">
        <v>1</v>
      </c>
      <c r="O681" s="2" t="s">
        <v>2</v>
      </c>
      <c r="P681" s="2" t="s">
        <v>1</v>
      </c>
      <c r="Q681" s="3">
        <f t="shared" si="10"/>
        <v>55431890.513200015</v>
      </c>
      <c r="R681" s="3">
        <v>0</v>
      </c>
      <c r="S681" s="3">
        <v>38527179.541200012</v>
      </c>
      <c r="T681" s="3">
        <v>0</v>
      </c>
      <c r="U681" s="3" t="s">
        <v>0</v>
      </c>
      <c r="V681" s="3">
        <v>0</v>
      </c>
      <c r="W681" s="3">
        <v>14573026.699999999</v>
      </c>
      <c r="X681" s="3" t="s">
        <v>13</v>
      </c>
      <c r="Y681" s="3">
        <v>2331684.2719999999</v>
      </c>
      <c r="Z681" s="3">
        <v>0</v>
      </c>
      <c r="AA681" s="2" t="s">
        <v>0</v>
      </c>
      <c r="AB681" s="1">
        <v>0</v>
      </c>
      <c r="AC681" s="1">
        <v>0</v>
      </c>
      <c r="AD681" s="2" t="s">
        <v>0</v>
      </c>
      <c r="AE681" s="1">
        <v>0</v>
      </c>
    </row>
    <row r="682" spans="1:31" hidden="1" x14ac:dyDescent="0.25">
      <c r="A682" s="49">
        <v>52</v>
      </c>
      <c r="B682" s="51">
        <v>43949</v>
      </c>
      <c r="C682" s="2" t="s">
        <v>8</v>
      </c>
      <c r="D682" s="2" t="s">
        <v>67</v>
      </c>
      <c r="E682" s="2" t="s">
        <v>542</v>
      </c>
      <c r="F682" s="2" t="s">
        <v>91</v>
      </c>
      <c r="G682" s="2" t="s">
        <v>4</v>
      </c>
      <c r="H682" s="2" t="s">
        <v>1558</v>
      </c>
      <c r="I682" s="1" t="s">
        <v>1</v>
      </c>
      <c r="J682" s="1" t="s">
        <v>1</v>
      </c>
      <c r="K682" s="1" t="s">
        <v>1</v>
      </c>
      <c r="L682" s="1" t="s">
        <v>1</v>
      </c>
      <c r="M682" s="1">
        <v>0</v>
      </c>
      <c r="N682" s="2" t="s">
        <v>1</v>
      </c>
      <c r="O682" s="2" t="s">
        <v>2</v>
      </c>
      <c r="P682" s="2" t="s">
        <v>1</v>
      </c>
      <c r="Q682" s="3">
        <f t="shared" si="10"/>
        <v>95117663.393600017</v>
      </c>
      <c r="R682" s="3">
        <v>0</v>
      </c>
      <c r="S682" s="3">
        <v>73387008.180000007</v>
      </c>
      <c r="T682" s="3">
        <v>0</v>
      </c>
      <c r="U682" s="3" t="s">
        <v>0</v>
      </c>
      <c r="V682" s="3">
        <v>0</v>
      </c>
      <c r="W682" s="3">
        <v>18733323.460000001</v>
      </c>
      <c r="X682" s="3" t="s">
        <v>0</v>
      </c>
      <c r="Y682" s="3">
        <v>2997331.7536000004</v>
      </c>
      <c r="Z682" s="3">
        <v>0</v>
      </c>
      <c r="AA682" s="2" t="s">
        <v>0</v>
      </c>
      <c r="AB682" s="1">
        <v>0</v>
      </c>
      <c r="AC682" s="1">
        <v>0</v>
      </c>
      <c r="AD682" s="2" t="s">
        <v>0</v>
      </c>
      <c r="AE682" s="1">
        <v>0</v>
      </c>
    </row>
    <row r="683" spans="1:31" hidden="1" x14ac:dyDescent="0.25">
      <c r="A683" s="49">
        <v>53</v>
      </c>
      <c r="B683" s="51">
        <v>43949</v>
      </c>
      <c r="C683" s="2" t="s">
        <v>8</v>
      </c>
      <c r="D683" s="2" t="s">
        <v>52</v>
      </c>
      <c r="E683" s="2" t="s">
        <v>530</v>
      </c>
      <c r="F683" s="2" t="s">
        <v>441</v>
      </c>
      <c r="G683" s="2" t="s">
        <v>4</v>
      </c>
      <c r="H683" s="2" t="s">
        <v>1559</v>
      </c>
      <c r="I683" s="1" t="s">
        <v>1</v>
      </c>
      <c r="J683" s="1" t="s">
        <v>1</v>
      </c>
      <c r="K683" s="1" t="s">
        <v>1</v>
      </c>
      <c r="L683" s="1" t="s">
        <v>1</v>
      </c>
      <c r="M683" s="1">
        <v>0</v>
      </c>
      <c r="N683" s="2" t="s">
        <v>1</v>
      </c>
      <c r="O683" s="2" t="s">
        <v>2</v>
      </c>
      <c r="P683" s="2" t="s">
        <v>1</v>
      </c>
      <c r="Q683" s="3">
        <f t="shared" si="10"/>
        <v>89754193.711199999</v>
      </c>
      <c r="R683" s="3">
        <v>0</v>
      </c>
      <c r="S683" s="3">
        <v>66140450.049999997</v>
      </c>
      <c r="T683" s="3">
        <v>0</v>
      </c>
      <c r="U683" s="3" t="s">
        <v>0</v>
      </c>
      <c r="V683" s="3">
        <v>0</v>
      </c>
      <c r="W683" s="3">
        <v>20356675.57</v>
      </c>
      <c r="X683" s="3" t="s">
        <v>0</v>
      </c>
      <c r="Y683" s="3">
        <v>3257068.0912000001</v>
      </c>
      <c r="Z683" s="3">
        <v>0</v>
      </c>
      <c r="AA683" s="2" t="s">
        <v>0</v>
      </c>
      <c r="AB683" s="1">
        <v>0</v>
      </c>
      <c r="AC683" s="1">
        <v>0</v>
      </c>
      <c r="AD683" s="2" t="s">
        <v>0</v>
      </c>
      <c r="AE683" s="1">
        <v>0</v>
      </c>
    </row>
    <row r="684" spans="1:31" hidden="1" x14ac:dyDescent="0.25">
      <c r="A684" s="49">
        <v>54</v>
      </c>
      <c r="B684" s="51">
        <v>43949</v>
      </c>
      <c r="C684" s="2" t="s">
        <v>8</v>
      </c>
      <c r="D684" s="2" t="s">
        <v>48</v>
      </c>
      <c r="E684" s="2" t="s">
        <v>520</v>
      </c>
      <c r="F684" s="2" t="s">
        <v>116</v>
      </c>
      <c r="G684" s="2" t="s">
        <v>4</v>
      </c>
      <c r="H684" s="2" t="s">
        <v>1560</v>
      </c>
      <c r="I684" s="1" t="s">
        <v>1</v>
      </c>
      <c r="J684" s="1" t="s">
        <v>1</v>
      </c>
      <c r="K684" s="1" t="s">
        <v>1</v>
      </c>
      <c r="L684" s="1" t="s">
        <v>1</v>
      </c>
      <c r="M684" s="1">
        <v>0</v>
      </c>
      <c r="N684" s="2" t="s">
        <v>1</v>
      </c>
      <c r="O684" s="2" t="s">
        <v>2</v>
      </c>
      <c r="P684" s="2" t="s">
        <v>1</v>
      </c>
      <c r="Q684" s="3">
        <f t="shared" si="10"/>
        <v>93683465.2896</v>
      </c>
      <c r="R684" s="3">
        <v>0</v>
      </c>
      <c r="S684" s="3">
        <v>64507442.759999998</v>
      </c>
      <c r="T684" s="3">
        <v>0</v>
      </c>
      <c r="U684" s="3" t="s">
        <v>0</v>
      </c>
      <c r="V684" s="3">
        <v>0</v>
      </c>
      <c r="W684" s="3">
        <v>25151743.559999999</v>
      </c>
      <c r="X684" s="3" t="s">
        <v>0</v>
      </c>
      <c r="Y684" s="3">
        <v>4024278.9696</v>
      </c>
      <c r="Z684" s="3">
        <v>0</v>
      </c>
      <c r="AA684" s="2" t="s">
        <v>0</v>
      </c>
      <c r="AB684" s="1">
        <v>0</v>
      </c>
      <c r="AC684" s="1">
        <v>0</v>
      </c>
      <c r="AD684" s="2" t="s">
        <v>0</v>
      </c>
      <c r="AE684" s="1">
        <v>0</v>
      </c>
    </row>
    <row r="685" spans="1:31" hidden="1" x14ac:dyDescent="0.25">
      <c r="A685" s="49">
        <v>55</v>
      </c>
      <c r="B685" s="51">
        <v>43949</v>
      </c>
      <c r="C685" s="2" t="s">
        <v>8</v>
      </c>
      <c r="D685" s="2" t="s">
        <v>44</v>
      </c>
      <c r="E685" s="2" t="s">
        <v>516</v>
      </c>
      <c r="F685" s="2" t="s">
        <v>1561</v>
      </c>
      <c r="G685" s="2" t="s">
        <v>4</v>
      </c>
      <c r="H685" s="2" t="s">
        <v>1562</v>
      </c>
      <c r="I685" s="1" t="s">
        <v>1</v>
      </c>
      <c r="J685" s="1" t="s">
        <v>1</v>
      </c>
      <c r="K685" s="1" t="s">
        <v>1</v>
      </c>
      <c r="L685" s="1" t="s">
        <v>1</v>
      </c>
      <c r="M685" s="1">
        <v>0</v>
      </c>
      <c r="N685" s="2" t="s">
        <v>1</v>
      </c>
      <c r="O685" s="2" t="s">
        <v>2</v>
      </c>
      <c r="P685" s="2" t="s">
        <v>1</v>
      </c>
      <c r="Q685" s="3">
        <f t="shared" si="10"/>
        <v>58292138.733599998</v>
      </c>
      <c r="R685" s="3">
        <v>0</v>
      </c>
      <c r="S685" s="3">
        <v>43590855.869999997</v>
      </c>
      <c r="T685" s="3">
        <v>0</v>
      </c>
      <c r="U685" s="3" t="s">
        <v>0</v>
      </c>
      <c r="V685" s="3">
        <v>0</v>
      </c>
      <c r="W685" s="3">
        <v>12673519.710000001</v>
      </c>
      <c r="X685" s="3" t="s">
        <v>0</v>
      </c>
      <c r="Y685" s="3">
        <v>2027763.1536000001</v>
      </c>
      <c r="Z685" s="3">
        <v>0</v>
      </c>
      <c r="AA685" s="2" t="s">
        <v>0</v>
      </c>
      <c r="AB685" s="1">
        <v>0</v>
      </c>
      <c r="AC685" s="1">
        <v>0</v>
      </c>
      <c r="AD685" s="2" t="s">
        <v>0</v>
      </c>
      <c r="AE685" s="1">
        <v>0</v>
      </c>
    </row>
    <row r="686" spans="1:31" hidden="1" x14ac:dyDescent="0.25">
      <c r="A686" s="49">
        <v>56</v>
      </c>
      <c r="B686" s="51">
        <v>43949</v>
      </c>
      <c r="C686" s="2" t="s">
        <v>8</v>
      </c>
      <c r="D686" s="2" t="s">
        <v>40</v>
      </c>
      <c r="E686" s="2" t="s">
        <v>500</v>
      </c>
      <c r="F686" s="2" t="s">
        <v>1542</v>
      </c>
      <c r="G686" s="2" t="s">
        <v>4</v>
      </c>
      <c r="H686" s="2" t="s">
        <v>1563</v>
      </c>
      <c r="I686" s="1" t="s">
        <v>1</v>
      </c>
      <c r="J686" s="1" t="s">
        <v>1</v>
      </c>
      <c r="K686" s="1" t="s">
        <v>1</v>
      </c>
      <c r="L686" s="1" t="s">
        <v>1</v>
      </c>
      <c r="M686" s="1">
        <v>0</v>
      </c>
      <c r="N686" s="2" t="s">
        <v>1</v>
      </c>
      <c r="O686" s="2" t="s">
        <v>2</v>
      </c>
      <c r="P686" s="2" t="s">
        <v>1</v>
      </c>
      <c r="Q686" s="3">
        <f t="shared" si="10"/>
        <v>62736575.506399997</v>
      </c>
      <c r="R686" s="3">
        <v>0</v>
      </c>
      <c r="S686" s="3">
        <v>48840119.689999998</v>
      </c>
      <c r="T686" s="3">
        <v>0</v>
      </c>
      <c r="U686" s="3" t="s">
        <v>0</v>
      </c>
      <c r="V686" s="3">
        <v>0</v>
      </c>
      <c r="W686" s="3">
        <v>11979703.289999999</v>
      </c>
      <c r="X686" s="3" t="s">
        <v>0</v>
      </c>
      <c r="Y686" s="3">
        <v>1916752.5263999999</v>
      </c>
      <c r="Z686" s="3">
        <v>0</v>
      </c>
      <c r="AA686" s="2" t="s">
        <v>0</v>
      </c>
      <c r="AB686" s="1">
        <v>0</v>
      </c>
      <c r="AC686" s="1">
        <v>0</v>
      </c>
      <c r="AD686" s="2" t="s">
        <v>0</v>
      </c>
      <c r="AE686" s="1">
        <v>0</v>
      </c>
    </row>
    <row r="687" spans="1:31" hidden="1" x14ac:dyDescent="0.25">
      <c r="A687" s="49">
        <v>57</v>
      </c>
      <c r="B687" s="51">
        <v>43949</v>
      </c>
      <c r="C687" s="2" t="s">
        <v>8</v>
      </c>
      <c r="D687" s="2" t="s">
        <v>36</v>
      </c>
      <c r="E687" s="2" t="s">
        <v>497</v>
      </c>
      <c r="F687" s="2" t="s">
        <v>302</v>
      </c>
      <c r="G687" s="2" t="s">
        <v>4</v>
      </c>
      <c r="H687" s="2" t="s">
        <v>1564</v>
      </c>
      <c r="I687" s="1" t="s">
        <v>1</v>
      </c>
      <c r="J687" s="1" t="s">
        <v>1</v>
      </c>
      <c r="K687" s="1" t="s">
        <v>1</v>
      </c>
      <c r="L687" s="1" t="s">
        <v>1</v>
      </c>
      <c r="M687" s="1">
        <v>0</v>
      </c>
      <c r="N687" s="2" t="s">
        <v>1</v>
      </c>
      <c r="O687" s="2" t="s">
        <v>2</v>
      </c>
      <c r="P687" s="2" t="s">
        <v>1</v>
      </c>
      <c r="Q687" s="3">
        <f t="shared" si="10"/>
        <v>66787402.333999999</v>
      </c>
      <c r="R687" s="3">
        <v>0</v>
      </c>
      <c r="S687" s="3">
        <v>52002236.170000002</v>
      </c>
      <c r="T687" s="3">
        <v>0</v>
      </c>
      <c r="U687" s="3" t="s">
        <v>0</v>
      </c>
      <c r="V687" s="3">
        <v>0</v>
      </c>
      <c r="W687" s="3">
        <v>12745832.9</v>
      </c>
      <c r="X687" s="3" t="s">
        <v>0</v>
      </c>
      <c r="Y687" s="3">
        <v>2039333.2640000002</v>
      </c>
      <c r="Z687" s="3">
        <v>0</v>
      </c>
      <c r="AA687" s="2" t="s">
        <v>0</v>
      </c>
      <c r="AB687" s="1">
        <v>0</v>
      </c>
      <c r="AC687" s="1">
        <v>0</v>
      </c>
      <c r="AD687" s="2" t="s">
        <v>0</v>
      </c>
      <c r="AE687" s="1">
        <v>0</v>
      </c>
    </row>
    <row r="688" spans="1:31" hidden="1" x14ac:dyDescent="0.25">
      <c r="A688" s="49">
        <v>58</v>
      </c>
      <c r="B688" s="51">
        <v>43949</v>
      </c>
      <c r="C688" s="2" t="s">
        <v>8</v>
      </c>
      <c r="D688" s="2" t="s">
        <v>32</v>
      </c>
      <c r="E688" s="2" t="s">
        <v>493</v>
      </c>
      <c r="F688" s="2" t="s">
        <v>1565</v>
      </c>
      <c r="G688" s="2" t="s">
        <v>4</v>
      </c>
      <c r="H688" s="2" t="s">
        <v>1566</v>
      </c>
      <c r="I688" s="1" t="s">
        <v>1</v>
      </c>
      <c r="J688" s="1" t="s">
        <v>1</v>
      </c>
      <c r="K688" s="1" t="s">
        <v>1</v>
      </c>
      <c r="L688" s="1" t="s">
        <v>1</v>
      </c>
      <c r="M688" s="1">
        <v>0</v>
      </c>
      <c r="N688" s="2" t="s">
        <v>1</v>
      </c>
      <c r="O688" s="2" t="s">
        <v>2</v>
      </c>
      <c r="P688" s="2" t="s">
        <v>1</v>
      </c>
      <c r="Q688" s="3">
        <f t="shared" si="10"/>
        <v>63817623.770800009</v>
      </c>
      <c r="R688" s="3">
        <v>0</v>
      </c>
      <c r="S688" s="3">
        <v>47500919.200000003</v>
      </c>
      <c r="T688" s="3">
        <v>0</v>
      </c>
      <c r="U688" s="3" t="s">
        <v>0</v>
      </c>
      <c r="V688" s="3">
        <v>0</v>
      </c>
      <c r="W688" s="3">
        <v>14066124.630000001</v>
      </c>
      <c r="X688" s="3" t="s">
        <v>0</v>
      </c>
      <c r="Y688" s="3">
        <v>2250579.9408</v>
      </c>
      <c r="Z688" s="3">
        <v>0</v>
      </c>
      <c r="AA688" s="2" t="s">
        <v>0</v>
      </c>
      <c r="AB688" s="1">
        <v>0</v>
      </c>
      <c r="AC688" s="1">
        <v>0</v>
      </c>
      <c r="AD688" s="2" t="s">
        <v>0</v>
      </c>
      <c r="AE688" s="1">
        <v>0</v>
      </c>
    </row>
    <row r="689" spans="1:31" hidden="1" x14ac:dyDescent="0.25">
      <c r="A689" s="49">
        <v>59</v>
      </c>
      <c r="B689" s="51">
        <v>43949</v>
      </c>
      <c r="C689" s="2" t="s">
        <v>8</v>
      </c>
      <c r="D689" s="2" t="s">
        <v>26</v>
      </c>
      <c r="E689" s="2" t="s">
        <v>489</v>
      </c>
      <c r="F689" s="2" t="s">
        <v>1567</v>
      </c>
      <c r="G689" s="2" t="s">
        <v>4</v>
      </c>
      <c r="H689" s="2" t="s">
        <v>1568</v>
      </c>
      <c r="I689" s="1" t="s">
        <v>1</v>
      </c>
      <c r="J689" s="1" t="s">
        <v>1</v>
      </c>
      <c r="K689" s="1" t="s">
        <v>1</v>
      </c>
      <c r="L689" s="1" t="s">
        <v>1</v>
      </c>
      <c r="M689" s="1">
        <v>0</v>
      </c>
      <c r="N689" s="2" t="s">
        <v>1</v>
      </c>
      <c r="O689" s="2" t="s">
        <v>2</v>
      </c>
      <c r="P689" s="2" t="s">
        <v>1</v>
      </c>
      <c r="Q689" s="3">
        <f t="shared" si="10"/>
        <v>32848690.829999998</v>
      </c>
      <c r="R689" s="3">
        <v>0</v>
      </c>
      <c r="S689" s="3">
        <v>31871970.829999998</v>
      </c>
      <c r="T689" s="3">
        <v>0</v>
      </c>
      <c r="U689" s="3" t="s">
        <v>0</v>
      </c>
      <c r="V689" s="3">
        <v>0</v>
      </c>
      <c r="W689" s="3">
        <v>842000</v>
      </c>
      <c r="X689" s="3" t="s">
        <v>13</v>
      </c>
      <c r="Y689" s="3">
        <v>134720</v>
      </c>
      <c r="Z689" s="3">
        <v>0</v>
      </c>
      <c r="AA689" s="2" t="s">
        <v>0</v>
      </c>
      <c r="AB689" s="1">
        <v>0</v>
      </c>
      <c r="AC689" s="1">
        <v>0</v>
      </c>
      <c r="AD689" s="2" t="s">
        <v>0</v>
      </c>
      <c r="AE689" s="1">
        <v>0</v>
      </c>
    </row>
    <row r="690" spans="1:31" hidden="1" x14ac:dyDescent="0.25">
      <c r="A690" s="49">
        <v>60</v>
      </c>
      <c r="B690" s="51">
        <v>43949</v>
      </c>
      <c r="C690" s="2" t="s">
        <v>8</v>
      </c>
      <c r="D690" s="2" t="s">
        <v>16</v>
      </c>
      <c r="E690" s="2" t="s">
        <v>483</v>
      </c>
      <c r="F690" s="2" t="s">
        <v>1569</v>
      </c>
      <c r="G690" s="2" t="s">
        <v>4</v>
      </c>
      <c r="H690" s="2" t="s">
        <v>1570</v>
      </c>
      <c r="I690" s="1" t="s">
        <v>1</v>
      </c>
      <c r="J690" s="1" t="s">
        <v>1</v>
      </c>
      <c r="K690" s="1" t="s">
        <v>1</v>
      </c>
      <c r="L690" s="1" t="s">
        <v>1</v>
      </c>
      <c r="M690" s="1">
        <v>0</v>
      </c>
      <c r="N690" s="2" t="s">
        <v>1</v>
      </c>
      <c r="O690" s="2" t="s">
        <v>2</v>
      </c>
      <c r="P690" s="2" t="s">
        <v>1</v>
      </c>
      <c r="Q690" s="3">
        <f t="shared" si="10"/>
        <v>13744455.258000001</v>
      </c>
      <c r="R690" s="3">
        <v>0</v>
      </c>
      <c r="S690" s="3">
        <v>3409589.48</v>
      </c>
      <c r="T690" s="3">
        <v>0</v>
      </c>
      <c r="U690" s="3" t="s">
        <v>0</v>
      </c>
      <c r="V690" s="3">
        <v>0</v>
      </c>
      <c r="W690" s="3">
        <v>8909367.0500000007</v>
      </c>
      <c r="X690" s="3" t="s">
        <v>0</v>
      </c>
      <c r="Y690" s="3">
        <v>1425498.7280000001</v>
      </c>
      <c r="Z690" s="3">
        <v>0</v>
      </c>
      <c r="AA690" s="2" t="s">
        <v>0</v>
      </c>
      <c r="AB690" s="1">
        <v>0</v>
      </c>
      <c r="AC690" s="1">
        <v>0</v>
      </c>
      <c r="AD690" s="2" t="s">
        <v>0</v>
      </c>
      <c r="AE690" s="1">
        <v>0</v>
      </c>
    </row>
    <row r="691" spans="1:31" hidden="1" x14ac:dyDescent="0.25">
      <c r="A691" s="49">
        <v>61</v>
      </c>
      <c r="B691" s="51">
        <v>43949</v>
      </c>
      <c r="C691" s="2" t="s">
        <v>8</v>
      </c>
      <c r="D691" s="2" t="s">
        <v>1048</v>
      </c>
      <c r="E691" s="2" t="s">
        <v>538</v>
      </c>
      <c r="F691" s="2" t="s">
        <v>952</v>
      </c>
      <c r="G691" s="2" t="s">
        <v>4</v>
      </c>
      <c r="H691" s="2" t="s">
        <v>1571</v>
      </c>
      <c r="I691" s="1" t="s">
        <v>1</v>
      </c>
      <c r="J691" s="1" t="s">
        <v>1</v>
      </c>
      <c r="K691" s="1" t="s">
        <v>1</v>
      </c>
      <c r="L691" s="1" t="s">
        <v>1</v>
      </c>
      <c r="M691" s="1">
        <v>0</v>
      </c>
      <c r="N691" s="2" t="s">
        <v>1</v>
      </c>
      <c r="O691" s="2" t="s">
        <v>2</v>
      </c>
      <c r="P691" s="2" t="s">
        <v>1</v>
      </c>
      <c r="Q691" s="3">
        <f t="shared" si="10"/>
        <v>22637504.57</v>
      </c>
      <c r="R691" s="3">
        <v>0</v>
      </c>
      <c r="S691" s="3">
        <v>22175824.57</v>
      </c>
      <c r="T691" s="3">
        <v>0</v>
      </c>
      <c r="U691" s="3" t="s">
        <v>0</v>
      </c>
      <c r="V691" s="3">
        <v>0</v>
      </c>
      <c r="W691" s="3">
        <v>398000</v>
      </c>
      <c r="X691" s="3" t="s">
        <v>0</v>
      </c>
      <c r="Y691" s="3">
        <v>63680</v>
      </c>
      <c r="Z691" s="3">
        <v>0</v>
      </c>
      <c r="AA691" s="2" t="s">
        <v>0</v>
      </c>
      <c r="AB691" s="1">
        <v>0</v>
      </c>
      <c r="AC691" s="1">
        <v>0</v>
      </c>
      <c r="AD691" s="2" t="s">
        <v>0</v>
      </c>
      <c r="AE691" s="1">
        <v>0</v>
      </c>
    </row>
    <row r="692" spans="1:31" hidden="1" x14ac:dyDescent="0.25">
      <c r="A692" s="49">
        <v>62</v>
      </c>
      <c r="B692" s="51">
        <v>43949</v>
      </c>
      <c r="C692" s="2" t="s">
        <v>8</v>
      </c>
      <c r="D692" s="2" t="s">
        <v>1048</v>
      </c>
      <c r="E692" s="2" t="s">
        <v>538</v>
      </c>
      <c r="F692" s="2" t="s">
        <v>952</v>
      </c>
      <c r="G692" s="2" t="s">
        <v>24</v>
      </c>
      <c r="H692" s="2" t="s">
        <v>1</v>
      </c>
      <c r="I692" s="1" t="s">
        <v>1572</v>
      </c>
      <c r="J692" s="1" t="s">
        <v>1</v>
      </c>
      <c r="K692" s="1" t="s">
        <v>1573</v>
      </c>
      <c r="L692" s="1" t="s">
        <v>1574</v>
      </c>
      <c r="M692" s="1">
        <v>3110.72</v>
      </c>
      <c r="N692" s="2" t="s">
        <v>20</v>
      </c>
      <c r="O692" s="2" t="s">
        <v>1575</v>
      </c>
      <c r="P692" s="2" t="s">
        <v>1576</v>
      </c>
      <c r="Q692" s="3">
        <f t="shared" si="10"/>
        <v>-240000</v>
      </c>
      <c r="R692" s="3">
        <v>0</v>
      </c>
      <c r="S692" s="3">
        <v>-240000</v>
      </c>
      <c r="T692" s="3">
        <v>0</v>
      </c>
      <c r="U692" s="3" t="s">
        <v>0</v>
      </c>
      <c r="V692" s="3">
        <v>0</v>
      </c>
      <c r="W692" s="3">
        <v>0</v>
      </c>
      <c r="X692" s="3" t="s">
        <v>0</v>
      </c>
      <c r="Y692" s="3">
        <v>0</v>
      </c>
      <c r="Z692" s="3">
        <v>0</v>
      </c>
      <c r="AA692" s="2" t="s">
        <v>0</v>
      </c>
      <c r="AB692" s="1">
        <v>0</v>
      </c>
      <c r="AC692" s="1">
        <v>0</v>
      </c>
      <c r="AD692" s="2" t="s">
        <v>0</v>
      </c>
      <c r="AE692" s="1">
        <v>0</v>
      </c>
    </row>
    <row r="693" spans="1:31" hidden="1" x14ac:dyDescent="0.25">
      <c r="A693" s="49">
        <v>63</v>
      </c>
      <c r="B693" s="51">
        <v>43949</v>
      </c>
      <c r="C693" s="2" t="s">
        <v>8</v>
      </c>
      <c r="D693" s="2" t="s">
        <v>11</v>
      </c>
      <c r="E693" s="2" t="s">
        <v>476</v>
      </c>
      <c r="F693" s="2" t="s">
        <v>1577</v>
      </c>
      <c r="G693" s="2" t="s">
        <v>4</v>
      </c>
      <c r="H693" s="2" t="s">
        <v>1578</v>
      </c>
      <c r="I693" s="1" t="s">
        <v>1</v>
      </c>
      <c r="J693" s="1" t="s">
        <v>1</v>
      </c>
      <c r="K693" s="1" t="s">
        <v>1</v>
      </c>
      <c r="L693" s="1" t="s">
        <v>1</v>
      </c>
      <c r="M693" s="1">
        <v>0</v>
      </c>
      <c r="N693" s="2" t="s">
        <v>1</v>
      </c>
      <c r="O693" s="2" t="s">
        <v>2</v>
      </c>
      <c r="P693" s="2" t="s">
        <v>1</v>
      </c>
      <c r="Q693" s="3">
        <f t="shared" si="10"/>
        <v>2664801.0079999999</v>
      </c>
      <c r="R693" s="3">
        <v>0</v>
      </c>
      <c r="S693" s="3">
        <v>1351731.7</v>
      </c>
      <c r="T693" s="3">
        <v>0</v>
      </c>
      <c r="U693" s="3" t="s">
        <v>0</v>
      </c>
      <c r="V693" s="3">
        <v>0</v>
      </c>
      <c r="W693" s="3">
        <v>1131956.3</v>
      </c>
      <c r="X693" s="3" t="s">
        <v>0</v>
      </c>
      <c r="Y693" s="3">
        <v>181113.008</v>
      </c>
      <c r="Z693" s="3">
        <v>0</v>
      </c>
      <c r="AA693" s="2" t="s">
        <v>0</v>
      </c>
      <c r="AB693" s="1">
        <v>0</v>
      </c>
      <c r="AC693" s="1">
        <v>0</v>
      </c>
      <c r="AD693" s="2" t="s">
        <v>0</v>
      </c>
      <c r="AE693" s="1">
        <v>0</v>
      </c>
    </row>
    <row r="694" spans="1:31" hidden="1" x14ac:dyDescent="0.25">
      <c r="A694" s="49">
        <v>64</v>
      </c>
      <c r="B694" s="51">
        <v>43949</v>
      </c>
      <c r="C694" s="2" t="s">
        <v>8</v>
      </c>
      <c r="D694" s="2" t="s">
        <v>7</v>
      </c>
      <c r="E694" s="2" t="s">
        <v>471</v>
      </c>
      <c r="F694" s="2" t="s">
        <v>1579</v>
      </c>
      <c r="G694" s="2" t="s">
        <v>4</v>
      </c>
      <c r="H694" s="2" t="s">
        <v>1580</v>
      </c>
      <c r="I694" s="1" t="s">
        <v>1</v>
      </c>
      <c r="J694" s="1" t="s">
        <v>1</v>
      </c>
      <c r="K694" s="1" t="s">
        <v>1</v>
      </c>
      <c r="L694" s="1" t="s">
        <v>1</v>
      </c>
      <c r="M694" s="1">
        <v>0</v>
      </c>
      <c r="N694" s="2" t="s">
        <v>1</v>
      </c>
      <c r="O694" s="2" t="s">
        <v>2</v>
      </c>
      <c r="P694" s="2" t="s">
        <v>1</v>
      </c>
      <c r="Q694" s="3">
        <f t="shared" si="10"/>
        <v>117022263.47679999</v>
      </c>
      <c r="R694" s="3">
        <v>0</v>
      </c>
      <c r="S694" s="3">
        <v>76688925.459999993</v>
      </c>
      <c r="T694" s="3">
        <v>0</v>
      </c>
      <c r="U694" s="3" t="s">
        <v>0</v>
      </c>
      <c r="V694" s="3">
        <v>0</v>
      </c>
      <c r="W694" s="3">
        <v>34770118.979999997</v>
      </c>
      <c r="X694" s="3" t="s">
        <v>0</v>
      </c>
      <c r="Y694" s="3">
        <v>5563219.0367999999</v>
      </c>
      <c r="Z694" s="3">
        <v>0</v>
      </c>
      <c r="AA694" s="2" t="s">
        <v>0</v>
      </c>
      <c r="AB694" s="1">
        <v>0</v>
      </c>
      <c r="AC694" s="1">
        <v>0</v>
      </c>
      <c r="AD694" s="2" t="s">
        <v>0</v>
      </c>
      <c r="AE694" s="1">
        <v>0</v>
      </c>
    </row>
    <row r="695" spans="1:31" hidden="1" x14ac:dyDescent="0.25">
      <c r="A695" s="49">
        <v>65</v>
      </c>
      <c r="B695" s="51">
        <v>43950</v>
      </c>
      <c r="C695" s="2" t="s">
        <v>53</v>
      </c>
      <c r="D695" s="2" t="s">
        <v>107</v>
      </c>
      <c r="E695" s="2" t="s">
        <v>572</v>
      </c>
      <c r="F695" s="2" t="s">
        <v>1581</v>
      </c>
      <c r="G695" s="2" t="s">
        <v>4</v>
      </c>
      <c r="H695" s="2" t="s">
        <v>1582</v>
      </c>
      <c r="I695" s="1" t="s">
        <v>1</v>
      </c>
      <c r="J695" s="1" t="s">
        <v>1</v>
      </c>
      <c r="K695" s="1" t="s">
        <v>1</v>
      </c>
      <c r="L695" s="1" t="s">
        <v>1</v>
      </c>
      <c r="M695" s="1">
        <v>0</v>
      </c>
      <c r="N695" s="2" t="s">
        <v>1</v>
      </c>
      <c r="O695" s="2" t="s">
        <v>2</v>
      </c>
      <c r="P695" s="2" t="s">
        <v>1</v>
      </c>
      <c r="Q695" s="3">
        <f t="shared" si="10"/>
        <v>17791116.023800001</v>
      </c>
      <c r="R695" s="3">
        <v>0</v>
      </c>
      <c r="S695" s="3">
        <v>13970039.275000002</v>
      </c>
      <c r="T695" s="3">
        <v>0</v>
      </c>
      <c r="U695" s="3" t="s">
        <v>0</v>
      </c>
      <c r="V695" s="3">
        <v>0</v>
      </c>
      <c r="W695" s="3">
        <v>3294031.6799999997</v>
      </c>
      <c r="X695" s="3" t="s">
        <v>0</v>
      </c>
      <c r="Y695" s="3">
        <v>527045.06880000001</v>
      </c>
      <c r="Z695" s="3">
        <v>0</v>
      </c>
      <c r="AA695" s="2" t="s">
        <v>0</v>
      </c>
      <c r="AB695" s="1">
        <v>0</v>
      </c>
      <c r="AC695" s="1">
        <v>0</v>
      </c>
      <c r="AD695" s="2" t="s">
        <v>0</v>
      </c>
      <c r="AE695" s="1">
        <v>0</v>
      </c>
    </row>
    <row r="696" spans="1:31" hidden="1" x14ac:dyDescent="0.25">
      <c r="A696" s="49">
        <v>66</v>
      </c>
      <c r="B696" s="51">
        <v>43950</v>
      </c>
      <c r="C696" s="2" t="s">
        <v>53</v>
      </c>
      <c r="D696" s="2" t="s">
        <v>107</v>
      </c>
      <c r="E696" s="2" t="s">
        <v>572</v>
      </c>
      <c r="F696" s="2" t="s">
        <v>1581</v>
      </c>
      <c r="G696" s="2" t="s">
        <v>4</v>
      </c>
      <c r="H696" s="2" t="s">
        <v>1583</v>
      </c>
      <c r="I696" s="1" t="s">
        <v>1</v>
      </c>
      <c r="J696" s="1" t="s">
        <v>1</v>
      </c>
      <c r="K696" s="1" t="s">
        <v>1</v>
      </c>
      <c r="L696" s="1" t="s">
        <v>1</v>
      </c>
      <c r="M696" s="1">
        <v>0</v>
      </c>
      <c r="N696" s="2" t="s">
        <v>1</v>
      </c>
      <c r="O696" s="2" t="s">
        <v>461</v>
      </c>
      <c r="P696" s="2" t="s">
        <v>460</v>
      </c>
      <c r="Q696" s="3">
        <f t="shared" si="10"/>
        <v>2571661.9622</v>
      </c>
      <c r="R696" s="3">
        <v>0</v>
      </c>
      <c r="S696" s="3">
        <v>1239807.4750000001</v>
      </c>
      <c r="T696" s="3">
        <v>1148150.42</v>
      </c>
      <c r="U696" s="3" t="s">
        <v>13</v>
      </c>
      <c r="V696" s="3">
        <v>183704.06719999999</v>
      </c>
      <c r="W696" s="3">
        <v>0</v>
      </c>
      <c r="X696" s="3" t="s">
        <v>0</v>
      </c>
      <c r="Y696" s="3">
        <v>0</v>
      </c>
      <c r="Z696" s="3">
        <v>0</v>
      </c>
      <c r="AA696" s="2" t="s">
        <v>0</v>
      </c>
      <c r="AB696" s="1">
        <v>0</v>
      </c>
      <c r="AC696" s="1">
        <v>0</v>
      </c>
      <c r="AD696" s="2" t="s">
        <v>0</v>
      </c>
      <c r="AE696" s="1">
        <v>0</v>
      </c>
    </row>
    <row r="697" spans="1:31" hidden="1" x14ac:dyDescent="0.25">
      <c r="A697" s="49">
        <v>67</v>
      </c>
      <c r="B697" s="51">
        <v>43950</v>
      </c>
      <c r="C697" s="2" t="s">
        <v>53</v>
      </c>
      <c r="D697" s="2" t="s">
        <v>107</v>
      </c>
      <c r="E697" s="2" t="s">
        <v>572</v>
      </c>
      <c r="F697" s="2" t="s">
        <v>1581</v>
      </c>
      <c r="G697" s="2" t="s">
        <v>4</v>
      </c>
      <c r="H697" s="2" t="s">
        <v>1584</v>
      </c>
      <c r="I697" s="1" t="s">
        <v>1</v>
      </c>
      <c r="J697" s="1" t="s">
        <v>1</v>
      </c>
      <c r="K697" s="1" t="s">
        <v>1</v>
      </c>
      <c r="L697" s="1" t="s">
        <v>1</v>
      </c>
      <c r="M697" s="1">
        <v>0</v>
      </c>
      <c r="N697" s="2" t="s">
        <v>1</v>
      </c>
      <c r="O697" s="2" t="s">
        <v>2</v>
      </c>
      <c r="P697" s="2" t="s">
        <v>1</v>
      </c>
      <c r="Q697" s="3">
        <f t="shared" si="10"/>
        <v>68217722.378350005</v>
      </c>
      <c r="R697" s="3">
        <v>0</v>
      </c>
      <c r="S697" s="3">
        <v>55102671.86355</v>
      </c>
      <c r="T697" s="3">
        <v>0</v>
      </c>
      <c r="U697" s="3" t="s">
        <v>0</v>
      </c>
      <c r="V697" s="3">
        <v>0</v>
      </c>
      <c r="W697" s="3">
        <v>11306078.030000001</v>
      </c>
      <c r="X697" s="3" t="s">
        <v>0</v>
      </c>
      <c r="Y697" s="3">
        <v>1808972.4848000002</v>
      </c>
      <c r="Z697" s="3">
        <v>0</v>
      </c>
      <c r="AA697" s="2" t="s">
        <v>0</v>
      </c>
      <c r="AB697" s="1">
        <v>0</v>
      </c>
      <c r="AC697" s="1">
        <v>0</v>
      </c>
      <c r="AD697" s="2" t="s">
        <v>0</v>
      </c>
      <c r="AE697" s="1">
        <v>0</v>
      </c>
    </row>
    <row r="698" spans="1:31" hidden="1" x14ac:dyDescent="0.25">
      <c r="A698" s="49">
        <v>68</v>
      </c>
      <c r="B698" s="51">
        <v>43950</v>
      </c>
      <c r="C698" s="2" t="s">
        <v>8</v>
      </c>
      <c r="D698" s="2" t="s">
        <v>107</v>
      </c>
      <c r="E698" s="2" t="s">
        <v>596</v>
      </c>
      <c r="F698" s="2" t="s">
        <v>1585</v>
      </c>
      <c r="G698" s="2" t="s">
        <v>4</v>
      </c>
      <c r="H698" s="2" t="s">
        <v>1586</v>
      </c>
      <c r="I698" s="1" t="s">
        <v>1</v>
      </c>
      <c r="J698" s="1" t="s">
        <v>1</v>
      </c>
      <c r="K698" s="1" t="s">
        <v>1</v>
      </c>
      <c r="L698" s="1" t="s">
        <v>1</v>
      </c>
      <c r="M698" s="1">
        <v>0</v>
      </c>
      <c r="N698" s="2" t="s">
        <v>1</v>
      </c>
      <c r="O698" s="2" t="s">
        <v>2</v>
      </c>
      <c r="P698" s="2" t="s">
        <v>1</v>
      </c>
      <c r="Q698" s="3">
        <f t="shared" si="10"/>
        <v>41300566.718800001</v>
      </c>
      <c r="R698" s="3">
        <v>0</v>
      </c>
      <c r="S698" s="3">
        <v>35310425.399999999</v>
      </c>
      <c r="T698" s="3">
        <v>0</v>
      </c>
      <c r="U698" s="3" t="s">
        <v>0</v>
      </c>
      <c r="V698" s="3">
        <v>0</v>
      </c>
      <c r="W698" s="3">
        <v>5163914.93</v>
      </c>
      <c r="X698" s="3" t="s">
        <v>0</v>
      </c>
      <c r="Y698" s="3">
        <v>826226.38879999996</v>
      </c>
      <c r="Z698" s="3">
        <v>0</v>
      </c>
      <c r="AA698" s="2" t="s">
        <v>0</v>
      </c>
      <c r="AB698" s="1">
        <v>0</v>
      </c>
      <c r="AC698" s="1">
        <v>0</v>
      </c>
      <c r="AD698" s="2" t="s">
        <v>0</v>
      </c>
      <c r="AE698" s="1">
        <v>0</v>
      </c>
    </row>
    <row r="699" spans="1:31" hidden="1" x14ac:dyDescent="0.25">
      <c r="A699" s="49">
        <v>69</v>
      </c>
      <c r="B699" s="51">
        <v>43950</v>
      </c>
      <c r="C699" s="2" t="s">
        <v>53</v>
      </c>
      <c r="D699" s="2" t="s">
        <v>88</v>
      </c>
      <c r="E699" s="2" t="s">
        <v>558</v>
      </c>
      <c r="F699" s="2" t="s">
        <v>1581</v>
      </c>
      <c r="G699" s="2" t="s">
        <v>4</v>
      </c>
      <c r="H699" s="2" t="s">
        <v>1587</v>
      </c>
      <c r="I699" s="1" t="s">
        <v>1</v>
      </c>
      <c r="J699" s="1" t="s">
        <v>1</v>
      </c>
      <c r="K699" s="1" t="s">
        <v>1</v>
      </c>
      <c r="L699" s="1" t="s">
        <v>1</v>
      </c>
      <c r="M699" s="1">
        <v>0</v>
      </c>
      <c r="N699" s="2" t="s">
        <v>1</v>
      </c>
      <c r="O699" s="2" t="s">
        <v>2</v>
      </c>
      <c r="P699" s="2" t="s">
        <v>1</v>
      </c>
      <c r="Q699" s="3">
        <f t="shared" si="10"/>
        <v>32797304.0275</v>
      </c>
      <c r="R699" s="3">
        <v>0</v>
      </c>
      <c r="S699" s="3">
        <v>29973251.083500002</v>
      </c>
      <c r="T699" s="3">
        <v>0</v>
      </c>
      <c r="U699" s="3" t="s">
        <v>0</v>
      </c>
      <c r="V699" s="3">
        <v>0</v>
      </c>
      <c r="W699" s="3">
        <v>2434528.4</v>
      </c>
      <c r="X699" s="3" t="s">
        <v>0</v>
      </c>
      <c r="Y699" s="3">
        <v>389524.54399999999</v>
      </c>
      <c r="Z699" s="3">
        <v>0</v>
      </c>
      <c r="AA699" s="2" t="s">
        <v>0</v>
      </c>
      <c r="AB699" s="1">
        <v>0</v>
      </c>
      <c r="AC699" s="1">
        <v>0</v>
      </c>
      <c r="AD699" s="2" t="s">
        <v>0</v>
      </c>
      <c r="AE699" s="1">
        <v>0</v>
      </c>
    </row>
    <row r="700" spans="1:31" hidden="1" x14ac:dyDescent="0.25">
      <c r="A700" s="49">
        <v>70</v>
      </c>
      <c r="B700" s="51">
        <v>43950</v>
      </c>
      <c r="C700" s="2" t="s">
        <v>53</v>
      </c>
      <c r="D700" s="2" t="s">
        <v>88</v>
      </c>
      <c r="E700" s="2" t="s">
        <v>558</v>
      </c>
      <c r="F700" s="2" t="s">
        <v>1581</v>
      </c>
      <c r="G700" s="2" t="s">
        <v>4</v>
      </c>
      <c r="H700" s="2" t="s">
        <v>1588</v>
      </c>
      <c r="I700" s="1" t="s">
        <v>1</v>
      </c>
      <c r="J700" s="1" t="s">
        <v>1</v>
      </c>
      <c r="K700" s="1" t="s">
        <v>1</v>
      </c>
      <c r="L700" s="1" t="s">
        <v>1</v>
      </c>
      <c r="M700" s="1">
        <v>0</v>
      </c>
      <c r="N700" s="2" t="s">
        <v>1</v>
      </c>
      <c r="O700" s="2" t="s">
        <v>267</v>
      </c>
      <c r="P700" s="2" t="s">
        <v>266</v>
      </c>
      <c r="Q700" s="3">
        <f t="shared" si="10"/>
        <v>7113684.94845</v>
      </c>
      <c r="R700" s="3">
        <v>0</v>
      </c>
      <c r="S700" s="3">
        <v>5726042.9176500002</v>
      </c>
      <c r="T700" s="3">
        <v>1196243.1299999999</v>
      </c>
      <c r="U700" s="3" t="s">
        <v>13</v>
      </c>
      <c r="V700" s="3">
        <v>191398.9008</v>
      </c>
      <c r="W700" s="3">
        <v>0</v>
      </c>
      <c r="X700" s="3" t="s">
        <v>0</v>
      </c>
      <c r="Y700" s="3">
        <v>0</v>
      </c>
      <c r="Z700" s="3">
        <v>0</v>
      </c>
      <c r="AA700" s="2" t="s">
        <v>0</v>
      </c>
      <c r="AB700" s="1">
        <v>0</v>
      </c>
      <c r="AC700" s="1">
        <v>0</v>
      </c>
      <c r="AD700" s="2" t="s">
        <v>0</v>
      </c>
      <c r="AE700" s="1">
        <v>0</v>
      </c>
    </row>
    <row r="701" spans="1:31" hidden="1" x14ac:dyDescent="0.25">
      <c r="A701" s="49">
        <v>71</v>
      </c>
      <c r="B701" s="51">
        <v>43950</v>
      </c>
      <c r="C701" s="2" t="s">
        <v>53</v>
      </c>
      <c r="D701" s="2" t="s">
        <v>88</v>
      </c>
      <c r="E701" s="2" t="s">
        <v>558</v>
      </c>
      <c r="F701" s="2" t="s">
        <v>1581</v>
      </c>
      <c r="G701" s="2" t="s">
        <v>4</v>
      </c>
      <c r="H701" s="2" t="s">
        <v>1589</v>
      </c>
      <c r="I701" s="1" t="s">
        <v>1</v>
      </c>
      <c r="J701" s="1" t="s">
        <v>1</v>
      </c>
      <c r="K701" s="1" t="s">
        <v>1</v>
      </c>
      <c r="L701" s="1" t="s">
        <v>1</v>
      </c>
      <c r="M701" s="1">
        <v>0</v>
      </c>
      <c r="N701" s="2" t="s">
        <v>1</v>
      </c>
      <c r="O701" s="2" t="s">
        <v>2</v>
      </c>
      <c r="P701" s="2" t="s">
        <v>1</v>
      </c>
      <c r="Q701" s="3">
        <f t="shared" si="10"/>
        <v>7203262.7271759994</v>
      </c>
      <c r="R701" s="3">
        <v>0</v>
      </c>
      <c r="S701" s="3">
        <v>4862357.4581999993</v>
      </c>
      <c r="T701" s="3">
        <v>0</v>
      </c>
      <c r="U701" s="3" t="s">
        <v>0</v>
      </c>
      <c r="V701" s="3">
        <v>0</v>
      </c>
      <c r="W701" s="3">
        <v>2018021.7835999997</v>
      </c>
      <c r="X701" s="3" t="s">
        <v>13</v>
      </c>
      <c r="Y701" s="3">
        <v>322883.48537599994</v>
      </c>
      <c r="Z701" s="3">
        <v>0</v>
      </c>
      <c r="AA701" s="2" t="s">
        <v>0</v>
      </c>
      <c r="AB701" s="1">
        <v>0</v>
      </c>
      <c r="AC701" s="1">
        <v>0</v>
      </c>
      <c r="AD701" s="2" t="s">
        <v>0</v>
      </c>
      <c r="AE701" s="1">
        <v>0</v>
      </c>
    </row>
    <row r="702" spans="1:31" hidden="1" x14ac:dyDescent="0.25">
      <c r="A702" s="49">
        <v>72</v>
      </c>
      <c r="B702" s="51">
        <v>43950</v>
      </c>
      <c r="C702" s="2" t="s">
        <v>8</v>
      </c>
      <c r="D702" s="2" t="s">
        <v>88</v>
      </c>
      <c r="E702" s="2" t="s">
        <v>569</v>
      </c>
      <c r="F702" s="2" t="s">
        <v>1590</v>
      </c>
      <c r="G702" s="2" t="s">
        <v>4</v>
      </c>
      <c r="H702" s="2" t="s">
        <v>1591</v>
      </c>
      <c r="I702" s="1" t="s">
        <v>1</v>
      </c>
      <c r="J702" s="1" t="s">
        <v>1</v>
      </c>
      <c r="K702" s="1" t="s">
        <v>1</v>
      </c>
      <c r="L702" s="1" t="s">
        <v>1</v>
      </c>
      <c r="M702" s="1">
        <v>0</v>
      </c>
      <c r="N702" s="2" t="s">
        <v>1</v>
      </c>
      <c r="O702" s="2" t="s">
        <v>2</v>
      </c>
      <c r="P702" s="2" t="s">
        <v>1</v>
      </c>
      <c r="Q702" s="3">
        <f t="shared" si="10"/>
        <v>48574670.483600006</v>
      </c>
      <c r="R702" s="3">
        <v>0</v>
      </c>
      <c r="S702" s="3">
        <v>37737848.450000003</v>
      </c>
      <c r="T702" s="3">
        <v>0</v>
      </c>
      <c r="U702" s="3" t="s">
        <v>0</v>
      </c>
      <c r="V702" s="3">
        <v>0</v>
      </c>
      <c r="W702" s="3">
        <v>9342087.9600000009</v>
      </c>
      <c r="X702" s="3" t="s">
        <v>0</v>
      </c>
      <c r="Y702" s="3">
        <v>1494734.0736000002</v>
      </c>
      <c r="Z702" s="3">
        <v>0</v>
      </c>
      <c r="AA702" s="2" t="s">
        <v>0</v>
      </c>
      <c r="AB702" s="1">
        <v>0</v>
      </c>
      <c r="AC702" s="1">
        <v>0</v>
      </c>
      <c r="AD702" s="2" t="s">
        <v>0</v>
      </c>
      <c r="AE702" s="1">
        <v>0</v>
      </c>
    </row>
    <row r="703" spans="1:31" hidden="1" x14ac:dyDescent="0.25">
      <c r="A703" s="49">
        <v>73</v>
      </c>
      <c r="B703" s="51">
        <v>43950</v>
      </c>
      <c r="C703" s="2" t="s">
        <v>8</v>
      </c>
      <c r="D703" s="2" t="s">
        <v>88</v>
      </c>
      <c r="E703" s="2" t="s">
        <v>563</v>
      </c>
      <c r="F703" s="2" t="s">
        <v>1592</v>
      </c>
      <c r="G703" s="2" t="s">
        <v>4</v>
      </c>
      <c r="H703" s="2" t="s">
        <v>1593</v>
      </c>
      <c r="I703" s="1" t="s">
        <v>1</v>
      </c>
      <c r="J703" s="1" t="s">
        <v>1</v>
      </c>
      <c r="K703" s="1" t="s">
        <v>1</v>
      </c>
      <c r="L703" s="1" t="s">
        <v>1</v>
      </c>
      <c r="M703" s="1">
        <v>0</v>
      </c>
      <c r="N703" s="2" t="s">
        <v>1</v>
      </c>
      <c r="O703" s="2" t="s">
        <v>2</v>
      </c>
      <c r="P703" s="2" t="s">
        <v>1</v>
      </c>
      <c r="Q703" s="3">
        <f t="shared" si="10"/>
        <v>9888870.2400000002</v>
      </c>
      <c r="R703" s="3">
        <v>0</v>
      </c>
      <c r="S703" s="3">
        <v>9888870.2400000002</v>
      </c>
      <c r="T703" s="3">
        <v>0</v>
      </c>
      <c r="U703" s="3" t="s">
        <v>0</v>
      </c>
      <c r="V703" s="3">
        <v>0</v>
      </c>
      <c r="W703" s="3"/>
      <c r="X703" s="3"/>
      <c r="Y703" s="3">
        <v>0</v>
      </c>
      <c r="Z703" s="3">
        <v>0</v>
      </c>
      <c r="AA703" s="2" t="s">
        <v>0</v>
      </c>
      <c r="AB703" s="1">
        <v>0</v>
      </c>
      <c r="AC703" s="1">
        <v>0</v>
      </c>
      <c r="AD703" s="2" t="s">
        <v>0</v>
      </c>
      <c r="AE703" s="1">
        <v>0</v>
      </c>
    </row>
    <row r="704" spans="1:31" hidden="1" x14ac:dyDescent="0.25">
      <c r="A704" s="49">
        <v>74</v>
      </c>
      <c r="B704" s="51">
        <v>43950</v>
      </c>
      <c r="C704" s="2" t="s">
        <v>71</v>
      </c>
      <c r="D704" s="2" t="s">
        <v>88</v>
      </c>
      <c r="E704" s="2" t="s">
        <v>566</v>
      </c>
      <c r="F704" s="2" t="s">
        <v>1594</v>
      </c>
      <c r="G704" s="2" t="s">
        <v>4</v>
      </c>
      <c r="H704" s="2" t="s">
        <v>1595</v>
      </c>
      <c r="I704" s="1" t="s">
        <v>1</v>
      </c>
      <c r="J704" s="1" t="s">
        <v>1</v>
      </c>
      <c r="K704" s="1" t="s">
        <v>1</v>
      </c>
      <c r="L704" s="1" t="s">
        <v>1</v>
      </c>
      <c r="M704" s="1">
        <v>0</v>
      </c>
      <c r="N704" s="2" t="s">
        <v>1</v>
      </c>
      <c r="O704" s="2" t="s">
        <v>2</v>
      </c>
      <c r="P704" s="2" t="s">
        <v>1</v>
      </c>
      <c r="Q704" s="3">
        <f t="shared" si="10"/>
        <v>35926168.934</v>
      </c>
      <c r="R704" s="3">
        <v>0</v>
      </c>
      <c r="S704" s="3">
        <v>33341440.810000002</v>
      </c>
      <c r="T704" s="3">
        <v>0</v>
      </c>
      <c r="U704" s="3" t="s">
        <v>0</v>
      </c>
      <c r="V704" s="3">
        <v>0</v>
      </c>
      <c r="W704" s="3">
        <v>2228213.9</v>
      </c>
      <c r="X704" s="3" t="s">
        <v>13</v>
      </c>
      <c r="Y704" s="3">
        <v>356514.22399999999</v>
      </c>
      <c r="Z704" s="3">
        <v>0</v>
      </c>
      <c r="AA704" s="2" t="s">
        <v>0</v>
      </c>
      <c r="AB704" s="1">
        <v>0</v>
      </c>
      <c r="AC704" s="1">
        <v>0</v>
      </c>
      <c r="AD704" s="2" t="s">
        <v>0</v>
      </c>
      <c r="AE704" s="1">
        <v>0</v>
      </c>
    </row>
    <row r="705" spans="1:31" hidden="1" x14ac:dyDescent="0.25">
      <c r="A705" s="49">
        <v>75</v>
      </c>
      <c r="B705" s="51">
        <v>43950</v>
      </c>
      <c r="C705" s="2" t="s">
        <v>53</v>
      </c>
      <c r="D705" s="2" t="s">
        <v>78</v>
      </c>
      <c r="E705" s="2" t="s">
        <v>6</v>
      </c>
      <c r="F705" s="2" t="s">
        <v>175</v>
      </c>
      <c r="G705" s="2" t="s">
        <v>4</v>
      </c>
      <c r="H705" s="2" t="s">
        <v>1596</v>
      </c>
      <c r="I705" s="1" t="s">
        <v>1</v>
      </c>
      <c r="J705" s="1" t="s">
        <v>1</v>
      </c>
      <c r="K705" s="1" t="s">
        <v>1</v>
      </c>
      <c r="L705" s="1" t="s">
        <v>1</v>
      </c>
      <c r="M705" s="1">
        <v>0</v>
      </c>
      <c r="N705" s="2" t="s">
        <v>1</v>
      </c>
      <c r="O705" s="2" t="s">
        <v>2</v>
      </c>
      <c r="P705" s="2" t="s">
        <v>1</v>
      </c>
      <c r="Q705" s="3">
        <f t="shared" si="10"/>
        <v>69378793.169349998</v>
      </c>
      <c r="R705" s="3">
        <v>0</v>
      </c>
      <c r="S705" s="3">
        <v>53102263.841349997</v>
      </c>
      <c r="T705" s="3">
        <v>0</v>
      </c>
      <c r="U705" s="3" t="s">
        <v>0</v>
      </c>
      <c r="V705" s="3">
        <v>0</v>
      </c>
      <c r="W705" s="3">
        <v>14031490.800000003</v>
      </c>
      <c r="X705" s="3" t="s">
        <v>13</v>
      </c>
      <c r="Y705" s="3">
        <v>2245038.5280000004</v>
      </c>
      <c r="Z705" s="3">
        <v>0</v>
      </c>
      <c r="AA705" s="2" t="s">
        <v>0</v>
      </c>
      <c r="AB705" s="1">
        <v>0</v>
      </c>
      <c r="AC705" s="1">
        <v>0</v>
      </c>
      <c r="AD705" s="2" t="s">
        <v>0</v>
      </c>
      <c r="AE705" s="1">
        <v>0</v>
      </c>
    </row>
    <row r="706" spans="1:31" hidden="1" x14ac:dyDescent="0.25">
      <c r="A706" s="49">
        <v>76</v>
      </c>
      <c r="B706" s="51">
        <v>43950</v>
      </c>
      <c r="C706" s="2" t="s">
        <v>8</v>
      </c>
      <c r="D706" s="2" t="s">
        <v>78</v>
      </c>
      <c r="E706" s="2" t="s">
        <v>555</v>
      </c>
      <c r="F706" s="2" t="s">
        <v>1597</v>
      </c>
      <c r="G706" s="2" t="s">
        <v>4</v>
      </c>
      <c r="H706" s="2" t="s">
        <v>1598</v>
      </c>
      <c r="I706" s="1" t="s">
        <v>1</v>
      </c>
      <c r="J706" s="1" t="s">
        <v>1</v>
      </c>
      <c r="K706" s="1" t="s">
        <v>1</v>
      </c>
      <c r="L706" s="1" t="s">
        <v>1</v>
      </c>
      <c r="M706" s="1">
        <v>0</v>
      </c>
      <c r="N706" s="2" t="s">
        <v>1</v>
      </c>
      <c r="O706" s="2" t="s">
        <v>2</v>
      </c>
      <c r="P706" s="2" t="s">
        <v>1</v>
      </c>
      <c r="Q706" s="3">
        <f t="shared" si="10"/>
        <v>20863450.204399999</v>
      </c>
      <c r="R706" s="3">
        <v>0</v>
      </c>
      <c r="S706" s="3">
        <v>15800293.41</v>
      </c>
      <c r="T706" s="3">
        <v>0</v>
      </c>
      <c r="U706" s="3" t="s">
        <v>0</v>
      </c>
      <c r="V706" s="3">
        <v>0</v>
      </c>
      <c r="W706" s="3">
        <v>4364790.34</v>
      </c>
      <c r="X706" s="3" t="s">
        <v>0</v>
      </c>
      <c r="Y706" s="3">
        <v>698366.45440000005</v>
      </c>
      <c r="Z706" s="3">
        <v>0</v>
      </c>
      <c r="AA706" s="2" t="s">
        <v>0</v>
      </c>
      <c r="AB706" s="1">
        <v>0</v>
      </c>
      <c r="AC706" s="1">
        <v>0</v>
      </c>
      <c r="AD706" s="2" t="s">
        <v>0</v>
      </c>
      <c r="AE706" s="1">
        <v>0</v>
      </c>
    </row>
    <row r="707" spans="1:31" hidden="1" x14ac:dyDescent="0.25">
      <c r="A707" s="49">
        <v>77</v>
      </c>
      <c r="B707" s="51">
        <v>43950</v>
      </c>
      <c r="C707" s="2" t="s">
        <v>71</v>
      </c>
      <c r="D707" s="2" t="s">
        <v>78</v>
      </c>
      <c r="E707" s="2" t="s">
        <v>551</v>
      </c>
      <c r="F707" s="2" t="s">
        <v>259</v>
      </c>
      <c r="G707" s="2" t="s">
        <v>4</v>
      </c>
      <c r="H707" s="2" t="s">
        <v>1599</v>
      </c>
      <c r="I707" s="1" t="s">
        <v>1</v>
      </c>
      <c r="J707" s="1" t="s">
        <v>1</v>
      </c>
      <c r="K707" s="1" t="s">
        <v>1</v>
      </c>
      <c r="L707" s="1" t="s">
        <v>1</v>
      </c>
      <c r="M707" s="1">
        <v>0</v>
      </c>
      <c r="N707" s="2" t="s">
        <v>1</v>
      </c>
      <c r="O707" s="2" t="s">
        <v>2</v>
      </c>
      <c r="P707" s="2" t="s">
        <v>1</v>
      </c>
      <c r="Q707" s="3">
        <f t="shared" ref="Q707:Q770" si="11">SUM(R707:AE707)</f>
        <v>29313248.002400003</v>
      </c>
      <c r="R707" s="3">
        <v>0</v>
      </c>
      <c r="S707" s="3">
        <v>27757463.960000001</v>
      </c>
      <c r="T707" s="3">
        <v>0</v>
      </c>
      <c r="U707" s="3" t="s">
        <v>0</v>
      </c>
      <c r="V707" s="3">
        <v>0</v>
      </c>
      <c r="W707" s="3">
        <v>1341193.1400000001</v>
      </c>
      <c r="X707" s="3" t="s">
        <v>0</v>
      </c>
      <c r="Y707" s="3">
        <v>214590.90240000002</v>
      </c>
      <c r="Z707" s="3">
        <v>0</v>
      </c>
      <c r="AA707" s="2" t="s">
        <v>0</v>
      </c>
      <c r="AB707" s="1">
        <v>0</v>
      </c>
      <c r="AC707" s="1">
        <v>0</v>
      </c>
      <c r="AD707" s="2" t="s">
        <v>0</v>
      </c>
      <c r="AE707" s="1">
        <v>0</v>
      </c>
    </row>
    <row r="708" spans="1:31" hidden="1" x14ac:dyDescent="0.25">
      <c r="A708" s="49">
        <v>78</v>
      </c>
      <c r="B708" s="51">
        <v>43950</v>
      </c>
      <c r="C708" s="2" t="s">
        <v>8</v>
      </c>
      <c r="D708" s="2" t="s">
        <v>67</v>
      </c>
      <c r="E708" s="2" t="s">
        <v>542</v>
      </c>
      <c r="F708" s="2" t="s">
        <v>1489</v>
      </c>
      <c r="G708" s="2" t="s">
        <v>4</v>
      </c>
      <c r="H708" s="2" t="s">
        <v>1600</v>
      </c>
      <c r="I708" s="1" t="s">
        <v>1</v>
      </c>
      <c r="J708" s="1" t="s">
        <v>1</v>
      </c>
      <c r="K708" s="1" t="s">
        <v>1</v>
      </c>
      <c r="L708" s="1" t="s">
        <v>1</v>
      </c>
      <c r="M708" s="1">
        <v>0</v>
      </c>
      <c r="N708" s="2" t="s">
        <v>1</v>
      </c>
      <c r="O708" s="2" t="s">
        <v>2</v>
      </c>
      <c r="P708" s="2" t="s">
        <v>1</v>
      </c>
      <c r="Q708" s="3">
        <f t="shared" si="11"/>
        <v>74734920.941200018</v>
      </c>
      <c r="R708" s="3">
        <v>0</v>
      </c>
      <c r="S708" s="3">
        <v>64661573.950000003</v>
      </c>
      <c r="T708" s="3">
        <v>0</v>
      </c>
      <c r="U708" s="3" t="s">
        <v>0</v>
      </c>
      <c r="V708" s="3">
        <v>0</v>
      </c>
      <c r="W708" s="3">
        <v>8683919.8200000003</v>
      </c>
      <c r="X708" s="3" t="s">
        <v>0</v>
      </c>
      <c r="Y708" s="3">
        <v>1389427.1712</v>
      </c>
      <c r="Z708" s="3">
        <v>0</v>
      </c>
      <c r="AA708" s="2" t="s">
        <v>0</v>
      </c>
      <c r="AB708" s="1">
        <v>0</v>
      </c>
      <c r="AC708" s="1">
        <v>0</v>
      </c>
      <c r="AD708" s="2" t="s">
        <v>0</v>
      </c>
      <c r="AE708" s="1">
        <v>0</v>
      </c>
    </row>
    <row r="709" spans="1:31" hidden="1" x14ac:dyDescent="0.25">
      <c r="A709" s="49">
        <v>79</v>
      </c>
      <c r="B709" s="51">
        <v>43950</v>
      </c>
      <c r="C709" s="2" t="s">
        <v>53</v>
      </c>
      <c r="D709" s="2" t="s">
        <v>52</v>
      </c>
      <c r="E709" s="2" t="s">
        <v>651</v>
      </c>
      <c r="F709" s="2" t="s">
        <v>77</v>
      </c>
      <c r="G709" s="2" t="s">
        <v>4</v>
      </c>
      <c r="H709" s="2" t="s">
        <v>1601</v>
      </c>
      <c r="I709" s="1" t="s">
        <v>1</v>
      </c>
      <c r="J709" s="1" t="s">
        <v>1</v>
      </c>
      <c r="K709" s="1" t="s">
        <v>1</v>
      </c>
      <c r="L709" s="1" t="s">
        <v>1</v>
      </c>
      <c r="M709" s="1">
        <v>0</v>
      </c>
      <c r="N709" s="2" t="s">
        <v>1</v>
      </c>
      <c r="O709" s="2" t="s">
        <v>2</v>
      </c>
      <c r="P709" s="2" t="s">
        <v>1</v>
      </c>
      <c r="Q709" s="3">
        <f t="shared" si="11"/>
        <v>51004373.753848009</v>
      </c>
      <c r="R709" s="3">
        <v>0</v>
      </c>
      <c r="S709" s="3">
        <v>36099207.38750001</v>
      </c>
      <c r="T709" s="3">
        <v>0</v>
      </c>
      <c r="U709" s="3" t="s">
        <v>0</v>
      </c>
      <c r="V709" s="3">
        <v>0</v>
      </c>
      <c r="W709" s="3">
        <v>12849281.350300001</v>
      </c>
      <c r="X709" s="3" t="s">
        <v>0</v>
      </c>
      <c r="Y709" s="3">
        <v>2055885.0160480002</v>
      </c>
      <c r="Z709" s="3">
        <v>0</v>
      </c>
      <c r="AA709" s="2" t="s">
        <v>0</v>
      </c>
      <c r="AB709" s="1">
        <v>0</v>
      </c>
      <c r="AC709" s="1">
        <v>0</v>
      </c>
      <c r="AD709" s="2" t="s">
        <v>0</v>
      </c>
      <c r="AE709" s="1">
        <v>0</v>
      </c>
    </row>
    <row r="710" spans="1:31" hidden="1" x14ac:dyDescent="0.25">
      <c r="A710" s="49">
        <v>80</v>
      </c>
      <c r="B710" s="51">
        <v>43950</v>
      </c>
      <c r="C710" s="2" t="s">
        <v>8</v>
      </c>
      <c r="D710" s="2" t="s">
        <v>52</v>
      </c>
      <c r="E710" s="2" t="s">
        <v>530</v>
      </c>
      <c r="F710" s="2" t="s">
        <v>350</v>
      </c>
      <c r="G710" s="2" t="s">
        <v>4</v>
      </c>
      <c r="H710" s="2" t="s">
        <v>1602</v>
      </c>
      <c r="I710" s="1" t="s">
        <v>1</v>
      </c>
      <c r="J710" s="1" t="s">
        <v>1</v>
      </c>
      <c r="K710" s="1" t="s">
        <v>1</v>
      </c>
      <c r="L710" s="1" t="s">
        <v>1</v>
      </c>
      <c r="M710" s="1">
        <v>0</v>
      </c>
      <c r="N710" s="2" t="s">
        <v>1</v>
      </c>
      <c r="O710" s="2" t="s">
        <v>2</v>
      </c>
      <c r="P710" s="2" t="s">
        <v>1</v>
      </c>
      <c r="Q710" s="3">
        <f t="shared" si="11"/>
        <v>66581774.967999995</v>
      </c>
      <c r="R710" s="3">
        <v>0</v>
      </c>
      <c r="S710" s="3">
        <v>57352793.159999996</v>
      </c>
      <c r="T710" s="3">
        <v>0</v>
      </c>
      <c r="U710" s="3" t="s">
        <v>0</v>
      </c>
      <c r="V710" s="3">
        <v>0</v>
      </c>
      <c r="W710" s="3">
        <v>7956018.7999999998</v>
      </c>
      <c r="X710" s="3" t="s">
        <v>0</v>
      </c>
      <c r="Y710" s="3">
        <v>1272963.0079999999</v>
      </c>
      <c r="Z710" s="3">
        <v>0</v>
      </c>
      <c r="AA710" s="2" t="s">
        <v>0</v>
      </c>
      <c r="AB710" s="1">
        <v>0</v>
      </c>
      <c r="AC710" s="1">
        <v>0</v>
      </c>
      <c r="AD710" s="2" t="s">
        <v>0</v>
      </c>
      <c r="AE710" s="1">
        <v>0</v>
      </c>
    </row>
    <row r="711" spans="1:31" hidden="1" x14ac:dyDescent="0.25">
      <c r="A711" s="49">
        <v>81</v>
      </c>
      <c r="B711" s="51">
        <v>43950</v>
      </c>
      <c r="C711" s="2" t="s">
        <v>8</v>
      </c>
      <c r="D711" s="2" t="s">
        <v>48</v>
      </c>
      <c r="E711" s="2" t="s">
        <v>520</v>
      </c>
      <c r="F711" s="2" t="s">
        <v>10</v>
      </c>
      <c r="G711" s="2" t="s">
        <v>4</v>
      </c>
      <c r="H711" s="2" t="s">
        <v>1603</v>
      </c>
      <c r="I711" s="1" t="s">
        <v>1</v>
      </c>
      <c r="J711" s="1" t="s">
        <v>1</v>
      </c>
      <c r="K711" s="1" t="s">
        <v>1</v>
      </c>
      <c r="L711" s="1" t="s">
        <v>1</v>
      </c>
      <c r="M711" s="1">
        <v>0</v>
      </c>
      <c r="N711" s="2" t="s">
        <v>1</v>
      </c>
      <c r="O711" s="2" t="s">
        <v>2</v>
      </c>
      <c r="P711" s="2" t="s">
        <v>1</v>
      </c>
      <c r="Q711" s="3">
        <f t="shared" si="11"/>
        <v>48168964.301999994</v>
      </c>
      <c r="R711" s="3">
        <v>0</v>
      </c>
      <c r="S711" s="3">
        <v>36169319.710000001</v>
      </c>
      <c r="T711" s="3">
        <v>0</v>
      </c>
      <c r="U711" s="3" t="s">
        <v>0</v>
      </c>
      <c r="V711" s="3">
        <v>0</v>
      </c>
      <c r="W711" s="3">
        <v>10344521.199999999</v>
      </c>
      <c r="X711" s="3" t="s">
        <v>0</v>
      </c>
      <c r="Y711" s="3">
        <v>1655123.392</v>
      </c>
      <c r="Z711" s="3">
        <v>0</v>
      </c>
      <c r="AA711" s="2" t="s">
        <v>0</v>
      </c>
      <c r="AB711" s="1">
        <v>0</v>
      </c>
      <c r="AC711" s="1">
        <v>0</v>
      </c>
      <c r="AD711" s="2" t="s">
        <v>0</v>
      </c>
      <c r="AE711" s="1">
        <v>0</v>
      </c>
    </row>
    <row r="712" spans="1:31" hidden="1" x14ac:dyDescent="0.25">
      <c r="A712" s="49">
        <v>82</v>
      </c>
      <c r="B712" s="51">
        <v>43950</v>
      </c>
      <c r="C712" s="2" t="s">
        <v>8</v>
      </c>
      <c r="D712" s="2" t="s">
        <v>44</v>
      </c>
      <c r="E712" s="2" t="s">
        <v>516</v>
      </c>
      <c r="F712" s="2" t="s">
        <v>1604</v>
      </c>
      <c r="G712" s="2" t="s">
        <v>4</v>
      </c>
      <c r="H712" s="2" t="s">
        <v>1605</v>
      </c>
      <c r="I712" s="1" t="s">
        <v>1</v>
      </c>
      <c r="J712" s="1" t="s">
        <v>1</v>
      </c>
      <c r="K712" s="1" t="s">
        <v>1</v>
      </c>
      <c r="L712" s="1" t="s">
        <v>1</v>
      </c>
      <c r="M712" s="1">
        <v>0</v>
      </c>
      <c r="N712" s="2" t="s">
        <v>1</v>
      </c>
      <c r="O712" s="2" t="s">
        <v>2</v>
      </c>
      <c r="P712" s="2" t="s">
        <v>1</v>
      </c>
      <c r="Q712" s="3">
        <f t="shared" si="11"/>
        <v>58582566.807999998</v>
      </c>
      <c r="R712" s="3">
        <v>0</v>
      </c>
      <c r="S712" s="3">
        <v>49148331.700000003</v>
      </c>
      <c r="T712" s="3">
        <v>0</v>
      </c>
      <c r="U712" s="3" t="s">
        <v>0</v>
      </c>
      <c r="V712" s="3">
        <v>0</v>
      </c>
      <c r="W712" s="3">
        <v>8132961.2999999998</v>
      </c>
      <c r="X712" s="3" t="s">
        <v>0</v>
      </c>
      <c r="Y712" s="3">
        <v>1301273.808</v>
      </c>
      <c r="Z712" s="3">
        <v>0</v>
      </c>
      <c r="AA712" s="2" t="s">
        <v>0</v>
      </c>
      <c r="AB712" s="1">
        <v>0</v>
      </c>
      <c r="AC712" s="1">
        <v>0</v>
      </c>
      <c r="AD712" s="2" t="s">
        <v>0</v>
      </c>
      <c r="AE712" s="1">
        <v>0</v>
      </c>
    </row>
    <row r="713" spans="1:31" hidden="1" x14ac:dyDescent="0.25">
      <c r="A713" s="49">
        <v>83</v>
      </c>
      <c r="B713" s="51">
        <v>43950</v>
      </c>
      <c r="C713" s="2" t="s">
        <v>8</v>
      </c>
      <c r="D713" s="2" t="s">
        <v>40</v>
      </c>
      <c r="E713" s="2" t="s">
        <v>500</v>
      </c>
      <c r="F713" s="2" t="s">
        <v>1590</v>
      </c>
      <c r="G713" s="2" t="s">
        <v>4</v>
      </c>
      <c r="H713" s="2" t="s">
        <v>1606</v>
      </c>
      <c r="I713" s="1" t="s">
        <v>1</v>
      </c>
      <c r="J713" s="1" t="s">
        <v>1</v>
      </c>
      <c r="K713" s="1" t="s">
        <v>1</v>
      </c>
      <c r="L713" s="1" t="s">
        <v>1</v>
      </c>
      <c r="M713" s="1">
        <v>0</v>
      </c>
      <c r="N713" s="2" t="s">
        <v>1</v>
      </c>
      <c r="O713" s="2" t="s">
        <v>2</v>
      </c>
      <c r="P713" s="2" t="s">
        <v>1</v>
      </c>
      <c r="Q713" s="3">
        <f t="shared" si="11"/>
        <v>33884228.121600002</v>
      </c>
      <c r="R713" s="3">
        <v>0</v>
      </c>
      <c r="S713" s="3">
        <v>26938387.940000001</v>
      </c>
      <c r="T713" s="3">
        <v>0</v>
      </c>
      <c r="U713" s="3" t="s">
        <v>0</v>
      </c>
      <c r="V713" s="3">
        <v>0</v>
      </c>
      <c r="W713" s="3">
        <v>5987793.2599999998</v>
      </c>
      <c r="X713" s="3" t="s">
        <v>0</v>
      </c>
      <c r="Y713" s="3">
        <v>958046.9216</v>
      </c>
      <c r="Z713" s="3">
        <v>0</v>
      </c>
      <c r="AA713" s="2" t="s">
        <v>0</v>
      </c>
      <c r="AB713" s="1">
        <v>0</v>
      </c>
      <c r="AC713" s="1">
        <v>0</v>
      </c>
      <c r="AD713" s="2" t="s">
        <v>0</v>
      </c>
      <c r="AE713" s="1">
        <v>0</v>
      </c>
    </row>
    <row r="714" spans="1:31" hidden="1" x14ac:dyDescent="0.25">
      <c r="A714" s="49">
        <v>84</v>
      </c>
      <c r="B714" s="51">
        <v>43950</v>
      </c>
      <c r="C714" s="2" t="s">
        <v>8</v>
      </c>
      <c r="D714" s="2" t="s">
        <v>36</v>
      </c>
      <c r="E714" s="2" t="s">
        <v>497</v>
      </c>
      <c r="F714" s="2" t="s">
        <v>214</v>
      </c>
      <c r="G714" s="2" t="s">
        <v>4</v>
      </c>
      <c r="H714" s="2" t="s">
        <v>1607</v>
      </c>
      <c r="I714" s="1" t="s">
        <v>1</v>
      </c>
      <c r="J714" s="1" t="s">
        <v>1</v>
      </c>
      <c r="K714" s="1" t="s">
        <v>1</v>
      </c>
      <c r="L714" s="1" t="s">
        <v>1</v>
      </c>
      <c r="M714" s="1">
        <v>0</v>
      </c>
      <c r="N714" s="2" t="s">
        <v>1</v>
      </c>
      <c r="O714" s="2" t="s">
        <v>2</v>
      </c>
      <c r="P714" s="2" t="s">
        <v>1</v>
      </c>
      <c r="Q714" s="3">
        <f t="shared" si="11"/>
        <v>69121588.468400002</v>
      </c>
      <c r="R714" s="3">
        <v>0</v>
      </c>
      <c r="S714" s="3">
        <v>51758832.600000001</v>
      </c>
      <c r="T714" s="3">
        <v>0</v>
      </c>
      <c r="U714" s="3" t="s">
        <v>0</v>
      </c>
      <c r="V714" s="3">
        <v>0</v>
      </c>
      <c r="W714" s="3">
        <v>14967892.99</v>
      </c>
      <c r="X714" s="3" t="s">
        <v>0</v>
      </c>
      <c r="Y714" s="3">
        <v>2394862.8784000003</v>
      </c>
      <c r="Z714" s="3">
        <v>0</v>
      </c>
      <c r="AA714" s="2" t="s">
        <v>0</v>
      </c>
      <c r="AB714" s="1">
        <v>0</v>
      </c>
      <c r="AC714" s="1">
        <v>0</v>
      </c>
      <c r="AD714" s="2" t="s">
        <v>0</v>
      </c>
      <c r="AE714" s="1">
        <v>0</v>
      </c>
    </row>
    <row r="715" spans="1:31" hidden="1" x14ac:dyDescent="0.25">
      <c r="A715" s="49">
        <v>85</v>
      </c>
      <c r="B715" s="51">
        <v>43950</v>
      </c>
      <c r="C715" s="2" t="s">
        <v>8</v>
      </c>
      <c r="D715" s="2" t="s">
        <v>32</v>
      </c>
      <c r="E715" s="2" t="s">
        <v>493</v>
      </c>
      <c r="F715" s="2" t="s">
        <v>1608</v>
      </c>
      <c r="G715" s="2" t="s">
        <v>4</v>
      </c>
      <c r="H715" s="2" t="s">
        <v>1609</v>
      </c>
      <c r="I715" s="1" t="s">
        <v>1</v>
      </c>
      <c r="J715" s="1" t="s">
        <v>1</v>
      </c>
      <c r="K715" s="1" t="s">
        <v>1</v>
      </c>
      <c r="L715" s="1" t="s">
        <v>1</v>
      </c>
      <c r="M715" s="1">
        <v>0</v>
      </c>
      <c r="N715" s="2" t="s">
        <v>1</v>
      </c>
      <c r="O715" s="2" t="s">
        <v>2</v>
      </c>
      <c r="P715" s="2" t="s">
        <v>1</v>
      </c>
      <c r="Q715" s="3">
        <f t="shared" si="11"/>
        <v>37436840.676399998</v>
      </c>
      <c r="R715" s="3">
        <v>0</v>
      </c>
      <c r="S715" s="3">
        <v>28813551.43</v>
      </c>
      <c r="T715" s="3">
        <v>0</v>
      </c>
      <c r="U715" s="3" t="s">
        <v>0</v>
      </c>
      <c r="V715" s="3">
        <v>0</v>
      </c>
      <c r="W715" s="3">
        <v>7433870.04</v>
      </c>
      <c r="X715" s="3" t="s">
        <v>0</v>
      </c>
      <c r="Y715" s="3">
        <v>1189419.2064</v>
      </c>
      <c r="Z715" s="3">
        <v>0</v>
      </c>
      <c r="AA715" s="2" t="s">
        <v>0</v>
      </c>
      <c r="AB715" s="1">
        <v>0</v>
      </c>
      <c r="AC715" s="1">
        <v>0</v>
      </c>
      <c r="AD715" s="2" t="s">
        <v>0</v>
      </c>
      <c r="AE715" s="1">
        <v>0</v>
      </c>
    </row>
    <row r="716" spans="1:31" hidden="1" x14ac:dyDescent="0.25">
      <c r="A716" s="49">
        <v>86</v>
      </c>
      <c r="B716" s="51">
        <v>43950</v>
      </c>
      <c r="C716" s="2" t="s">
        <v>8</v>
      </c>
      <c r="D716" s="2" t="s">
        <v>26</v>
      </c>
      <c r="E716" s="2" t="s">
        <v>489</v>
      </c>
      <c r="F716" s="2" t="s">
        <v>1610</v>
      </c>
      <c r="G716" s="2" t="s">
        <v>4</v>
      </c>
      <c r="H716" s="2" t="s">
        <v>1611</v>
      </c>
      <c r="I716" s="1" t="s">
        <v>1</v>
      </c>
      <c r="J716" s="1" t="s">
        <v>1</v>
      </c>
      <c r="K716" s="1" t="s">
        <v>1</v>
      </c>
      <c r="L716" s="1" t="s">
        <v>1</v>
      </c>
      <c r="M716" s="1">
        <v>0</v>
      </c>
      <c r="N716" s="2" t="s">
        <v>1</v>
      </c>
      <c r="O716" s="2" t="s">
        <v>2</v>
      </c>
      <c r="P716" s="2" t="s">
        <v>1</v>
      </c>
      <c r="Q716" s="3">
        <f t="shared" si="11"/>
        <v>42062738.451799989</v>
      </c>
      <c r="R716" s="3">
        <v>0</v>
      </c>
      <c r="S716" s="3">
        <v>40653606.434999995</v>
      </c>
      <c r="T716" s="3">
        <v>0</v>
      </c>
      <c r="U716" s="3" t="s">
        <v>0</v>
      </c>
      <c r="V716" s="3">
        <v>0</v>
      </c>
      <c r="W716" s="3">
        <v>1214768.98</v>
      </c>
      <c r="X716" s="3" t="s">
        <v>0</v>
      </c>
      <c r="Y716" s="3">
        <v>194363.0368</v>
      </c>
      <c r="Z716" s="3">
        <v>0</v>
      </c>
      <c r="AA716" s="2" t="s">
        <v>0</v>
      </c>
      <c r="AB716" s="1">
        <v>0</v>
      </c>
      <c r="AC716" s="1">
        <v>0</v>
      </c>
      <c r="AD716" s="2" t="s">
        <v>0</v>
      </c>
      <c r="AE716" s="1">
        <v>0</v>
      </c>
    </row>
    <row r="717" spans="1:31" hidden="1" x14ac:dyDescent="0.25">
      <c r="A717" s="49">
        <v>87</v>
      </c>
      <c r="B717" s="51">
        <v>43950</v>
      </c>
      <c r="C717" s="2" t="s">
        <v>8</v>
      </c>
      <c r="D717" s="2" t="s">
        <v>16</v>
      </c>
      <c r="E717" s="2" t="s">
        <v>483</v>
      </c>
      <c r="F717" s="2" t="s">
        <v>1612</v>
      </c>
      <c r="G717" s="2" t="s">
        <v>4</v>
      </c>
      <c r="H717" s="2" t="s">
        <v>1613</v>
      </c>
      <c r="I717" s="1" t="s">
        <v>1</v>
      </c>
      <c r="J717" s="1" t="s">
        <v>1</v>
      </c>
      <c r="K717" s="1" t="s">
        <v>1</v>
      </c>
      <c r="L717" s="1" t="s">
        <v>1</v>
      </c>
      <c r="M717" s="1">
        <v>0</v>
      </c>
      <c r="N717" s="2" t="s">
        <v>1</v>
      </c>
      <c r="O717" s="2" t="s">
        <v>2</v>
      </c>
      <c r="P717" s="2" t="s">
        <v>1</v>
      </c>
      <c r="Q717" s="3">
        <f t="shared" si="11"/>
        <v>0</v>
      </c>
      <c r="R717" s="3">
        <v>0</v>
      </c>
      <c r="S717" s="3">
        <v>0</v>
      </c>
      <c r="T717" s="3">
        <v>0</v>
      </c>
      <c r="U717" s="3" t="s">
        <v>0</v>
      </c>
      <c r="V717" s="3">
        <v>0</v>
      </c>
      <c r="W717" s="3">
        <v>0</v>
      </c>
      <c r="X717" s="3" t="s">
        <v>0</v>
      </c>
      <c r="Y717" s="3">
        <v>0</v>
      </c>
      <c r="Z717" s="3">
        <v>0</v>
      </c>
      <c r="AA717" s="2" t="s">
        <v>0</v>
      </c>
      <c r="AB717" s="1">
        <v>0</v>
      </c>
      <c r="AC717" s="1">
        <v>0</v>
      </c>
      <c r="AD717" s="2" t="s">
        <v>0</v>
      </c>
      <c r="AE717" s="1">
        <v>0</v>
      </c>
    </row>
    <row r="718" spans="1:31" hidden="1" x14ac:dyDescent="0.25">
      <c r="A718" s="49">
        <v>88</v>
      </c>
      <c r="B718" s="51">
        <v>43950</v>
      </c>
      <c r="C718" s="2" t="s">
        <v>8</v>
      </c>
      <c r="D718" s="2" t="s">
        <v>1048</v>
      </c>
      <c r="E718" s="2" t="s">
        <v>538</v>
      </c>
      <c r="F718" s="2" t="s">
        <v>896</v>
      </c>
      <c r="G718" s="2" t="s">
        <v>4</v>
      </c>
      <c r="H718" s="2" t="s">
        <v>1614</v>
      </c>
      <c r="I718" s="1" t="s">
        <v>1</v>
      </c>
      <c r="J718" s="1" t="s">
        <v>1</v>
      </c>
      <c r="K718" s="1" t="s">
        <v>1</v>
      </c>
      <c r="L718" s="1" t="s">
        <v>1</v>
      </c>
      <c r="M718" s="1">
        <v>0</v>
      </c>
      <c r="N718" s="2" t="s">
        <v>1</v>
      </c>
      <c r="O718" s="2" t="s">
        <v>2</v>
      </c>
      <c r="P718" s="2" t="s">
        <v>1</v>
      </c>
      <c r="Q718" s="3">
        <f t="shared" si="11"/>
        <v>19099103.164600007</v>
      </c>
      <c r="R718" s="3">
        <v>0</v>
      </c>
      <c r="S718" s="3">
        <v>17451856.695000008</v>
      </c>
      <c r="T718" s="3">
        <v>0</v>
      </c>
      <c r="U718" s="3" t="s">
        <v>0</v>
      </c>
      <c r="V718" s="3">
        <v>0</v>
      </c>
      <c r="W718" s="3">
        <v>1420040.0599999998</v>
      </c>
      <c r="X718" s="3" t="s">
        <v>0</v>
      </c>
      <c r="Y718" s="3">
        <v>227206.40959999998</v>
      </c>
      <c r="Z718" s="3">
        <v>0</v>
      </c>
      <c r="AA718" s="2" t="s">
        <v>0</v>
      </c>
      <c r="AB718" s="1">
        <v>0</v>
      </c>
      <c r="AC718" s="1">
        <v>0</v>
      </c>
      <c r="AD718" s="2" t="s">
        <v>0</v>
      </c>
      <c r="AE718" s="1">
        <v>0</v>
      </c>
    </row>
    <row r="719" spans="1:31" hidden="1" x14ac:dyDescent="0.25">
      <c r="A719" s="49">
        <v>89</v>
      </c>
      <c r="B719" s="51">
        <v>43950</v>
      </c>
      <c r="C719" s="2" t="s">
        <v>8</v>
      </c>
      <c r="D719" s="2" t="s">
        <v>11</v>
      </c>
      <c r="E719" s="2" t="s">
        <v>476</v>
      </c>
      <c r="F719" s="2" t="s">
        <v>1615</v>
      </c>
      <c r="G719" s="2" t="s">
        <v>4</v>
      </c>
      <c r="H719" s="2" t="s">
        <v>1616</v>
      </c>
      <c r="I719" s="1" t="s">
        <v>1</v>
      </c>
      <c r="J719" s="1" t="s">
        <v>1</v>
      </c>
      <c r="K719" s="1" t="s">
        <v>1</v>
      </c>
      <c r="L719" s="1" t="s">
        <v>1</v>
      </c>
      <c r="M719" s="1">
        <v>0</v>
      </c>
      <c r="N719" s="2" t="s">
        <v>1</v>
      </c>
      <c r="O719" s="2" t="s">
        <v>2</v>
      </c>
      <c r="P719" s="2" t="s">
        <v>1</v>
      </c>
      <c r="Q719" s="3">
        <f t="shared" si="11"/>
        <v>0</v>
      </c>
      <c r="R719" s="3">
        <v>0</v>
      </c>
      <c r="S719" s="3">
        <v>0</v>
      </c>
      <c r="T719" s="3">
        <v>0</v>
      </c>
      <c r="U719" s="3" t="s">
        <v>0</v>
      </c>
      <c r="V719" s="3">
        <v>0</v>
      </c>
      <c r="W719" s="3">
        <v>0</v>
      </c>
      <c r="X719" s="3" t="s">
        <v>0</v>
      </c>
      <c r="Y719" s="3">
        <v>0</v>
      </c>
      <c r="Z719" s="3">
        <v>0</v>
      </c>
      <c r="AA719" s="2" t="s">
        <v>0</v>
      </c>
      <c r="AB719" s="1">
        <v>0</v>
      </c>
      <c r="AC719" s="1">
        <v>0</v>
      </c>
      <c r="AD719" s="2" t="s">
        <v>0</v>
      </c>
      <c r="AE719" s="1">
        <v>0</v>
      </c>
    </row>
    <row r="720" spans="1:31" hidden="1" x14ac:dyDescent="0.25">
      <c r="A720" s="49">
        <v>90</v>
      </c>
      <c r="B720" s="51">
        <v>43950</v>
      </c>
      <c r="C720" s="2" t="s">
        <v>8</v>
      </c>
      <c r="D720" s="2" t="s">
        <v>7</v>
      </c>
      <c r="E720" s="2" t="s">
        <v>471</v>
      </c>
      <c r="F720" s="2" t="s">
        <v>1617</v>
      </c>
      <c r="G720" s="2" t="s">
        <v>4</v>
      </c>
      <c r="H720" s="2" t="s">
        <v>1618</v>
      </c>
      <c r="I720" s="1" t="s">
        <v>1</v>
      </c>
      <c r="J720" s="1" t="s">
        <v>1</v>
      </c>
      <c r="K720" s="1" t="s">
        <v>1</v>
      </c>
      <c r="L720" s="1" t="s">
        <v>1</v>
      </c>
      <c r="M720" s="1">
        <v>0</v>
      </c>
      <c r="N720" s="2" t="s">
        <v>1</v>
      </c>
      <c r="O720" s="2" t="s">
        <v>2</v>
      </c>
      <c r="P720" s="2" t="s">
        <v>1</v>
      </c>
      <c r="Q720" s="3">
        <f t="shared" si="11"/>
        <v>30926427.654800002</v>
      </c>
      <c r="R720" s="3">
        <v>0</v>
      </c>
      <c r="S720" s="3">
        <v>26782572.379999999</v>
      </c>
      <c r="T720" s="3">
        <v>0</v>
      </c>
      <c r="U720" s="3" t="s">
        <v>0</v>
      </c>
      <c r="V720" s="3">
        <v>0</v>
      </c>
      <c r="W720" s="3">
        <v>3572289.03</v>
      </c>
      <c r="X720" s="3" t="s">
        <v>0</v>
      </c>
      <c r="Y720" s="3">
        <v>571566.24479999999</v>
      </c>
      <c r="Z720" s="3">
        <v>0</v>
      </c>
      <c r="AA720" s="2" t="s">
        <v>0</v>
      </c>
      <c r="AB720" s="1">
        <v>0</v>
      </c>
      <c r="AC720" s="1">
        <v>0</v>
      </c>
      <c r="AD720" s="2" t="s">
        <v>0</v>
      </c>
      <c r="AE720" s="1">
        <v>0</v>
      </c>
    </row>
    <row r="721" spans="1:31" hidden="1" x14ac:dyDescent="0.25">
      <c r="A721" s="49">
        <v>91</v>
      </c>
      <c r="B721" s="51">
        <v>43951</v>
      </c>
      <c r="C721" s="2" t="s">
        <v>53</v>
      </c>
      <c r="D721" s="2" t="s">
        <v>107</v>
      </c>
      <c r="E721" s="2" t="s">
        <v>572</v>
      </c>
      <c r="F721" s="2" t="s">
        <v>1619</v>
      </c>
      <c r="G721" s="2" t="s">
        <v>4</v>
      </c>
      <c r="H721" s="2" t="s">
        <v>1620</v>
      </c>
      <c r="I721" s="1" t="s">
        <v>1</v>
      </c>
      <c r="J721" s="1" t="s">
        <v>1</v>
      </c>
      <c r="K721" s="1" t="s">
        <v>1</v>
      </c>
      <c r="L721" s="1" t="s">
        <v>1</v>
      </c>
      <c r="M721" s="1">
        <v>0</v>
      </c>
      <c r="N721" s="2" t="s">
        <v>1</v>
      </c>
      <c r="O721" s="2" t="s">
        <v>2</v>
      </c>
      <c r="P721" s="2" t="s">
        <v>1</v>
      </c>
      <c r="Q721" s="3">
        <f t="shared" si="11"/>
        <v>17458120.488850001</v>
      </c>
      <c r="R721" s="3">
        <v>0</v>
      </c>
      <c r="S721" s="3">
        <v>17126302.001649998</v>
      </c>
      <c r="T721" s="3">
        <v>0</v>
      </c>
      <c r="U721" s="3" t="s">
        <v>0</v>
      </c>
      <c r="V721" s="3">
        <v>0</v>
      </c>
      <c r="W721" s="3">
        <v>286050.42</v>
      </c>
      <c r="X721" s="3" t="s">
        <v>13</v>
      </c>
      <c r="Y721" s="3">
        <v>45768.067199999998</v>
      </c>
      <c r="Z721" s="3">
        <v>0</v>
      </c>
      <c r="AA721" s="2" t="s">
        <v>0</v>
      </c>
      <c r="AB721" s="1">
        <v>0</v>
      </c>
      <c r="AC721" s="1">
        <v>0</v>
      </c>
      <c r="AD721" s="2" t="s">
        <v>0</v>
      </c>
      <c r="AE721" s="1">
        <v>0</v>
      </c>
    </row>
    <row r="722" spans="1:31" hidden="1" x14ac:dyDescent="0.25">
      <c r="A722" s="49">
        <v>92</v>
      </c>
      <c r="B722" s="51">
        <v>43951</v>
      </c>
      <c r="C722" s="2" t="s">
        <v>53</v>
      </c>
      <c r="D722" s="2" t="s">
        <v>107</v>
      </c>
      <c r="E722" s="2" t="s">
        <v>572</v>
      </c>
      <c r="F722" s="2" t="s">
        <v>1619</v>
      </c>
      <c r="G722" s="2" t="s">
        <v>4</v>
      </c>
      <c r="H722" s="2" t="s">
        <v>1621</v>
      </c>
      <c r="I722" s="1" t="s">
        <v>1</v>
      </c>
      <c r="J722" s="1" t="s">
        <v>1</v>
      </c>
      <c r="K722" s="1" t="s">
        <v>1</v>
      </c>
      <c r="L722" s="1" t="s">
        <v>1</v>
      </c>
      <c r="M722" s="1">
        <v>0</v>
      </c>
      <c r="N722" s="2" t="s">
        <v>1</v>
      </c>
      <c r="O722" s="2" t="s">
        <v>575</v>
      </c>
      <c r="P722" s="2" t="s">
        <v>574</v>
      </c>
      <c r="Q722" s="3">
        <f t="shared" si="11"/>
        <v>1438271.04</v>
      </c>
      <c r="R722" s="3">
        <v>0</v>
      </c>
      <c r="S722" s="3">
        <v>1238693.04</v>
      </c>
      <c r="T722" s="3">
        <v>172050</v>
      </c>
      <c r="U722" s="3" t="s">
        <v>13</v>
      </c>
      <c r="V722" s="3">
        <v>27528</v>
      </c>
      <c r="W722" s="3">
        <v>0</v>
      </c>
      <c r="X722" s="3" t="s">
        <v>0</v>
      </c>
      <c r="Y722" s="3">
        <v>0</v>
      </c>
      <c r="Z722" s="3">
        <v>0</v>
      </c>
      <c r="AA722" s="2" t="s">
        <v>0</v>
      </c>
      <c r="AB722" s="1">
        <v>0</v>
      </c>
      <c r="AC722" s="1">
        <v>0</v>
      </c>
      <c r="AD722" s="2" t="s">
        <v>0</v>
      </c>
      <c r="AE722" s="1">
        <v>0</v>
      </c>
    </row>
    <row r="723" spans="1:31" hidden="1" x14ac:dyDescent="0.25">
      <c r="A723" s="49">
        <v>93</v>
      </c>
      <c r="B723" s="51">
        <v>43951</v>
      </c>
      <c r="C723" s="2" t="s">
        <v>53</v>
      </c>
      <c r="D723" s="2" t="s">
        <v>107</v>
      </c>
      <c r="E723" s="2" t="s">
        <v>572</v>
      </c>
      <c r="F723" s="2" t="s">
        <v>1619</v>
      </c>
      <c r="G723" s="2" t="s">
        <v>4</v>
      </c>
      <c r="H723" s="2" t="s">
        <v>1622</v>
      </c>
      <c r="I723" s="1" t="s">
        <v>1</v>
      </c>
      <c r="J723" s="1" t="s">
        <v>1</v>
      </c>
      <c r="K723" s="1" t="s">
        <v>1</v>
      </c>
      <c r="L723" s="1" t="s">
        <v>1</v>
      </c>
      <c r="M723" s="1">
        <v>0</v>
      </c>
      <c r="N723" s="2" t="s">
        <v>1</v>
      </c>
      <c r="O723" s="2" t="s">
        <v>2</v>
      </c>
      <c r="P723" s="2" t="s">
        <v>1</v>
      </c>
      <c r="Q723" s="3">
        <f t="shared" si="11"/>
        <v>73668768.485399991</v>
      </c>
      <c r="R723" s="3">
        <v>0</v>
      </c>
      <c r="S723" s="3">
        <v>55791354.396199986</v>
      </c>
      <c r="T723" s="3">
        <v>0</v>
      </c>
      <c r="U723" s="3" t="s">
        <v>0</v>
      </c>
      <c r="V723" s="3">
        <v>0</v>
      </c>
      <c r="W723" s="3">
        <v>15411563.870000003</v>
      </c>
      <c r="X723" s="3" t="s">
        <v>13</v>
      </c>
      <c r="Y723" s="3">
        <v>2465850.2192000006</v>
      </c>
      <c r="Z723" s="3">
        <v>0</v>
      </c>
      <c r="AA723" s="2" t="s">
        <v>0</v>
      </c>
      <c r="AB723" s="1">
        <v>0</v>
      </c>
      <c r="AC723" s="1">
        <v>0</v>
      </c>
      <c r="AD723" s="2" t="s">
        <v>0</v>
      </c>
      <c r="AE723" s="1">
        <v>0</v>
      </c>
    </row>
    <row r="724" spans="1:31" hidden="1" x14ac:dyDescent="0.25">
      <c r="A724" s="49">
        <v>94</v>
      </c>
      <c r="B724" s="51">
        <v>43951</v>
      </c>
      <c r="C724" s="2" t="s">
        <v>8</v>
      </c>
      <c r="D724" s="2" t="s">
        <v>107</v>
      </c>
      <c r="E724" s="2" t="s">
        <v>596</v>
      </c>
      <c r="F724" s="2" t="s">
        <v>1338</v>
      </c>
      <c r="G724" s="2" t="s">
        <v>4</v>
      </c>
      <c r="H724" s="2" t="s">
        <v>1623</v>
      </c>
      <c r="I724" s="1" t="s">
        <v>1</v>
      </c>
      <c r="J724" s="1" t="s">
        <v>1</v>
      </c>
      <c r="K724" s="1" t="s">
        <v>1</v>
      </c>
      <c r="L724" s="1" t="s">
        <v>1</v>
      </c>
      <c r="M724" s="1">
        <v>0</v>
      </c>
      <c r="N724" s="2" t="s">
        <v>1</v>
      </c>
      <c r="O724" s="2" t="s">
        <v>2</v>
      </c>
      <c r="P724" s="2" t="s">
        <v>1</v>
      </c>
      <c r="Q724" s="3">
        <f t="shared" si="11"/>
        <v>51482224.028800003</v>
      </c>
      <c r="R724" s="3">
        <v>0</v>
      </c>
      <c r="S724" s="3">
        <v>38923517.170000002</v>
      </c>
      <c r="T724" s="3">
        <v>0</v>
      </c>
      <c r="U724" s="3" t="s">
        <v>0</v>
      </c>
      <c r="V724" s="3">
        <v>0</v>
      </c>
      <c r="W724" s="3">
        <v>10826471.43</v>
      </c>
      <c r="X724" s="3" t="s">
        <v>0</v>
      </c>
      <c r="Y724" s="3">
        <v>1732235.4287999999</v>
      </c>
      <c r="Z724" s="3">
        <v>0</v>
      </c>
      <c r="AA724" s="2" t="s">
        <v>0</v>
      </c>
      <c r="AB724" s="1">
        <v>0</v>
      </c>
      <c r="AC724" s="1">
        <v>0</v>
      </c>
      <c r="AD724" s="2" t="s">
        <v>0</v>
      </c>
      <c r="AE724" s="1">
        <v>0</v>
      </c>
    </row>
    <row r="725" spans="1:31" hidden="1" x14ac:dyDescent="0.25">
      <c r="A725" s="49">
        <v>95</v>
      </c>
      <c r="B725" s="51">
        <v>43951</v>
      </c>
      <c r="C725" s="2" t="s">
        <v>8</v>
      </c>
      <c r="D725" s="2" t="s">
        <v>88</v>
      </c>
      <c r="E725" s="2" t="s">
        <v>569</v>
      </c>
      <c r="F725" s="2" t="s">
        <v>1624</v>
      </c>
      <c r="G725" s="2" t="s">
        <v>4</v>
      </c>
      <c r="H725" s="2" t="s">
        <v>1625</v>
      </c>
      <c r="I725" s="1" t="s">
        <v>1</v>
      </c>
      <c r="J725" s="1" t="s">
        <v>1</v>
      </c>
      <c r="K725" s="1" t="s">
        <v>1</v>
      </c>
      <c r="L725" s="1" t="s">
        <v>1</v>
      </c>
      <c r="M725" s="1">
        <v>0</v>
      </c>
      <c r="N725" s="2" t="s">
        <v>1</v>
      </c>
      <c r="O725" s="2" t="s">
        <v>2</v>
      </c>
      <c r="P725" s="2" t="s">
        <v>1</v>
      </c>
      <c r="Q725" s="3">
        <f t="shared" si="11"/>
        <v>58565576.801200002</v>
      </c>
      <c r="R725" s="3">
        <v>0</v>
      </c>
      <c r="S725" s="3">
        <v>50779558.990000002</v>
      </c>
      <c r="T725" s="3">
        <v>0</v>
      </c>
      <c r="U725" s="3" t="s">
        <v>0</v>
      </c>
      <c r="V725" s="3">
        <v>0</v>
      </c>
      <c r="W725" s="3">
        <v>6712084.3200000003</v>
      </c>
      <c r="X725" s="3" t="s">
        <v>0</v>
      </c>
      <c r="Y725" s="3">
        <v>1073933.4912</v>
      </c>
      <c r="Z725" s="3">
        <v>0</v>
      </c>
      <c r="AA725" s="2" t="s">
        <v>0</v>
      </c>
      <c r="AB725" s="1">
        <v>0</v>
      </c>
      <c r="AC725" s="1">
        <v>0</v>
      </c>
      <c r="AD725" s="2" t="s">
        <v>0</v>
      </c>
      <c r="AE725" s="1">
        <v>0</v>
      </c>
    </row>
    <row r="726" spans="1:31" hidden="1" x14ac:dyDescent="0.25">
      <c r="A726" s="49">
        <v>96</v>
      </c>
      <c r="B726" s="51">
        <v>43951</v>
      </c>
      <c r="C726" s="2" t="s">
        <v>8</v>
      </c>
      <c r="D726" s="2" t="s">
        <v>88</v>
      </c>
      <c r="E726" s="2" t="s">
        <v>563</v>
      </c>
      <c r="F726" s="2" t="s">
        <v>1626</v>
      </c>
      <c r="G726" s="2" t="s">
        <v>4</v>
      </c>
      <c r="H726" s="2" t="s">
        <v>1627</v>
      </c>
      <c r="I726" s="1" t="s">
        <v>1</v>
      </c>
      <c r="J726" s="1" t="s">
        <v>1</v>
      </c>
      <c r="K726" s="1" t="s">
        <v>1</v>
      </c>
      <c r="L726" s="1" t="s">
        <v>1</v>
      </c>
      <c r="M726" s="1">
        <v>0</v>
      </c>
      <c r="N726" s="2" t="s">
        <v>1</v>
      </c>
      <c r="O726" s="2" t="s">
        <v>2</v>
      </c>
      <c r="P726" s="2" t="s">
        <v>1</v>
      </c>
      <c r="Q726" s="3">
        <f t="shared" si="11"/>
        <v>13458561.6</v>
      </c>
      <c r="R726" s="3">
        <v>0</v>
      </c>
      <c r="S726" s="3">
        <v>13458561.6</v>
      </c>
      <c r="T726" s="3">
        <v>0</v>
      </c>
      <c r="U726" s="3" t="s">
        <v>0</v>
      </c>
      <c r="V726" s="3">
        <v>0</v>
      </c>
      <c r="W726" s="3"/>
      <c r="X726" s="3"/>
      <c r="Y726" s="3">
        <v>0</v>
      </c>
      <c r="Z726" s="3">
        <v>0</v>
      </c>
      <c r="AA726" s="2" t="s">
        <v>0</v>
      </c>
      <c r="AB726" s="1">
        <v>0</v>
      </c>
      <c r="AC726" s="1">
        <v>0</v>
      </c>
      <c r="AD726" s="2" t="s">
        <v>0</v>
      </c>
      <c r="AE726" s="1">
        <v>0</v>
      </c>
    </row>
    <row r="727" spans="1:31" hidden="1" x14ac:dyDescent="0.25">
      <c r="A727" s="49">
        <v>97</v>
      </c>
      <c r="B727" s="51">
        <v>43951</v>
      </c>
      <c r="C727" s="2" t="s">
        <v>71</v>
      </c>
      <c r="D727" s="2" t="s">
        <v>88</v>
      </c>
      <c r="E727" s="2" t="s">
        <v>566</v>
      </c>
      <c r="F727" s="2" t="s">
        <v>1628</v>
      </c>
      <c r="G727" s="2" t="s">
        <v>4</v>
      </c>
      <c r="H727" s="2" t="s">
        <v>1629</v>
      </c>
      <c r="I727" s="1" t="s">
        <v>1</v>
      </c>
      <c r="J727" s="1" t="s">
        <v>1</v>
      </c>
      <c r="K727" s="1" t="s">
        <v>1</v>
      </c>
      <c r="L727" s="1" t="s">
        <v>1</v>
      </c>
      <c r="M727" s="1">
        <v>0</v>
      </c>
      <c r="N727" s="2" t="s">
        <v>1</v>
      </c>
      <c r="O727" s="2" t="s">
        <v>2</v>
      </c>
      <c r="P727" s="2" t="s">
        <v>1</v>
      </c>
      <c r="Q727" s="3">
        <f t="shared" si="11"/>
        <v>33322992.239999998</v>
      </c>
      <c r="R727" s="3">
        <v>0</v>
      </c>
      <c r="S727" s="3">
        <v>30606156.239999998</v>
      </c>
      <c r="T727" s="3">
        <v>0</v>
      </c>
      <c r="U727" s="3" t="s">
        <v>0</v>
      </c>
      <c r="V727" s="3">
        <v>0</v>
      </c>
      <c r="W727" s="3">
        <v>2342100</v>
      </c>
      <c r="X727" s="3" t="s">
        <v>0</v>
      </c>
      <c r="Y727" s="3">
        <v>374736</v>
      </c>
      <c r="Z727" s="3">
        <v>0</v>
      </c>
      <c r="AA727" s="2" t="s">
        <v>0</v>
      </c>
      <c r="AB727" s="1">
        <v>0</v>
      </c>
      <c r="AC727" s="1">
        <v>0</v>
      </c>
      <c r="AD727" s="2" t="s">
        <v>0</v>
      </c>
      <c r="AE727" s="1">
        <v>0</v>
      </c>
    </row>
    <row r="728" spans="1:31" hidden="1" x14ac:dyDescent="0.25">
      <c r="A728" s="49">
        <v>98</v>
      </c>
      <c r="B728" s="51">
        <v>43951</v>
      </c>
      <c r="C728" s="2" t="s">
        <v>53</v>
      </c>
      <c r="D728" s="2" t="s">
        <v>78</v>
      </c>
      <c r="E728" s="2" t="s">
        <v>6</v>
      </c>
      <c r="F728" s="2" t="s">
        <v>87</v>
      </c>
      <c r="G728" s="2" t="s">
        <v>4</v>
      </c>
      <c r="H728" s="2" t="s">
        <v>1630</v>
      </c>
      <c r="I728" s="1" t="s">
        <v>1</v>
      </c>
      <c r="J728" s="1" t="s">
        <v>1</v>
      </c>
      <c r="K728" s="1" t="s">
        <v>1</v>
      </c>
      <c r="L728" s="1" t="s">
        <v>1</v>
      </c>
      <c r="M728" s="1">
        <v>0</v>
      </c>
      <c r="N728" s="2" t="s">
        <v>1</v>
      </c>
      <c r="O728" s="2" t="s">
        <v>2</v>
      </c>
      <c r="P728" s="2" t="s">
        <v>1</v>
      </c>
      <c r="Q728" s="3">
        <f t="shared" si="11"/>
        <v>84518898.252785996</v>
      </c>
      <c r="R728" s="3">
        <v>0</v>
      </c>
      <c r="S728" s="3">
        <v>66250537.495650001</v>
      </c>
      <c r="T728" s="3">
        <v>0</v>
      </c>
      <c r="U728" s="3" t="s">
        <v>0</v>
      </c>
      <c r="V728" s="3">
        <v>0</v>
      </c>
      <c r="W728" s="3">
        <v>15748586.8596</v>
      </c>
      <c r="X728" s="3" t="s">
        <v>0</v>
      </c>
      <c r="Y728" s="3">
        <v>2519773.8975360002</v>
      </c>
      <c r="Z728" s="3">
        <v>0</v>
      </c>
      <c r="AA728" s="2" t="s">
        <v>0</v>
      </c>
      <c r="AB728" s="1">
        <v>0</v>
      </c>
      <c r="AC728" s="1">
        <v>0</v>
      </c>
      <c r="AD728" s="2" t="s">
        <v>0</v>
      </c>
      <c r="AE728" s="1">
        <v>0</v>
      </c>
    </row>
    <row r="729" spans="1:31" hidden="1" x14ac:dyDescent="0.25">
      <c r="A729" s="49">
        <v>99</v>
      </c>
      <c r="B729" s="51">
        <v>43951</v>
      </c>
      <c r="C729" s="2" t="s">
        <v>8</v>
      </c>
      <c r="D729" s="2" t="s">
        <v>78</v>
      </c>
      <c r="E729" s="2" t="s">
        <v>555</v>
      </c>
      <c r="F729" s="2" t="s">
        <v>1631</v>
      </c>
      <c r="G729" s="2" t="s">
        <v>4</v>
      </c>
      <c r="H729" s="2" t="s">
        <v>1632</v>
      </c>
      <c r="I729" s="1"/>
      <c r="J729" s="1" t="s">
        <v>1</v>
      </c>
      <c r="K729" s="1" t="s">
        <v>1</v>
      </c>
      <c r="L729" s="1" t="s">
        <v>1</v>
      </c>
      <c r="M729" s="1">
        <v>0</v>
      </c>
      <c r="N729" s="2" t="s">
        <v>1</v>
      </c>
      <c r="O729" s="2" t="s">
        <v>2</v>
      </c>
      <c r="P729" s="2" t="s">
        <v>1</v>
      </c>
      <c r="Q729" s="3">
        <f t="shared" si="11"/>
        <v>65912672.614</v>
      </c>
      <c r="R729" s="3">
        <v>0</v>
      </c>
      <c r="S729" s="3">
        <v>50607959.560000002</v>
      </c>
      <c r="T729" s="3">
        <v>0</v>
      </c>
      <c r="U729" s="3" t="s">
        <v>0</v>
      </c>
      <c r="V729" s="3">
        <v>0</v>
      </c>
      <c r="W729" s="3">
        <v>13193718.15</v>
      </c>
      <c r="X729" s="3" t="s">
        <v>0</v>
      </c>
      <c r="Y729" s="3">
        <v>2110994.9040000001</v>
      </c>
      <c r="Z729" s="3">
        <v>0</v>
      </c>
      <c r="AA729" s="2" t="s">
        <v>0</v>
      </c>
      <c r="AB729" s="1">
        <v>0</v>
      </c>
      <c r="AC729" s="1">
        <v>0</v>
      </c>
      <c r="AD729" s="2" t="s">
        <v>0</v>
      </c>
      <c r="AE729" s="1">
        <v>0</v>
      </c>
    </row>
    <row r="730" spans="1:31" hidden="1" x14ac:dyDescent="0.25">
      <c r="A730" s="49">
        <v>100</v>
      </c>
      <c r="B730" s="51">
        <v>43951</v>
      </c>
      <c r="C730" s="2" t="s">
        <v>71</v>
      </c>
      <c r="D730" s="2" t="s">
        <v>78</v>
      </c>
      <c r="E730" s="2" t="s">
        <v>551</v>
      </c>
      <c r="F730" s="2" t="s">
        <v>181</v>
      </c>
      <c r="G730" s="2" t="s">
        <v>4</v>
      </c>
      <c r="H730" s="2" t="s">
        <v>1633</v>
      </c>
      <c r="I730" s="1" t="s">
        <v>1</v>
      </c>
      <c r="J730" s="1" t="s">
        <v>1</v>
      </c>
      <c r="K730" s="1" t="s">
        <v>1</v>
      </c>
      <c r="L730" s="1" t="s">
        <v>1</v>
      </c>
      <c r="M730" s="1">
        <v>0</v>
      </c>
      <c r="N730" s="2" t="s">
        <v>1</v>
      </c>
      <c r="O730" s="2" t="s">
        <v>2</v>
      </c>
      <c r="P730" s="2" t="s">
        <v>1</v>
      </c>
      <c r="Q730" s="3">
        <f t="shared" si="11"/>
        <v>32478589</v>
      </c>
      <c r="R730" s="3">
        <v>0</v>
      </c>
      <c r="S730" s="3">
        <v>31716844.84</v>
      </c>
      <c r="T730" s="3">
        <v>0</v>
      </c>
      <c r="U730" s="3" t="s">
        <v>0</v>
      </c>
      <c r="V730" s="3">
        <v>0</v>
      </c>
      <c r="W730" s="3">
        <v>656676</v>
      </c>
      <c r="X730" s="3" t="s">
        <v>0</v>
      </c>
      <c r="Y730" s="3">
        <v>105068.16</v>
      </c>
      <c r="Z730" s="3">
        <v>0</v>
      </c>
      <c r="AA730" s="2" t="s">
        <v>0</v>
      </c>
      <c r="AB730" s="1">
        <v>0</v>
      </c>
      <c r="AC730" s="1">
        <v>0</v>
      </c>
      <c r="AD730" s="2" t="s">
        <v>0</v>
      </c>
      <c r="AE730" s="1">
        <v>0</v>
      </c>
    </row>
    <row r="731" spans="1:31" hidden="1" x14ac:dyDescent="0.25">
      <c r="A731" s="49">
        <v>101</v>
      </c>
      <c r="B731" s="51">
        <v>43951</v>
      </c>
      <c r="C731" s="2" t="s">
        <v>53</v>
      </c>
      <c r="D731" s="2" t="s">
        <v>67</v>
      </c>
      <c r="E731" s="2" t="s">
        <v>66</v>
      </c>
      <c r="F731" s="2" t="s">
        <v>1482</v>
      </c>
      <c r="G731" s="2" t="s">
        <v>4</v>
      </c>
      <c r="H731" s="2" t="s">
        <v>1634</v>
      </c>
      <c r="I731" s="1" t="s">
        <v>1</v>
      </c>
      <c r="J731" s="1" t="s">
        <v>1</v>
      </c>
      <c r="K731" s="1" t="s">
        <v>1</v>
      </c>
      <c r="L731" s="1" t="s">
        <v>1</v>
      </c>
      <c r="M731" s="1">
        <v>0</v>
      </c>
      <c r="N731" s="2" t="s">
        <v>1</v>
      </c>
      <c r="O731" s="2" t="s">
        <v>2</v>
      </c>
      <c r="P731" s="2" t="s">
        <v>1</v>
      </c>
      <c r="Q731" s="3">
        <f t="shared" si="11"/>
        <v>20580855.473850004</v>
      </c>
      <c r="R731" s="3">
        <v>0</v>
      </c>
      <c r="S731" s="3">
        <v>16852048.674650002</v>
      </c>
      <c r="T731" s="3">
        <v>0</v>
      </c>
      <c r="U731" s="3" t="s">
        <v>0</v>
      </c>
      <c r="V731" s="3">
        <v>0</v>
      </c>
      <c r="W731" s="3">
        <v>3214488.62</v>
      </c>
      <c r="X731" s="3" t="s">
        <v>13</v>
      </c>
      <c r="Y731" s="3">
        <v>514318.17920000001</v>
      </c>
      <c r="Z731" s="3">
        <v>0</v>
      </c>
      <c r="AA731" s="2" t="s">
        <v>0</v>
      </c>
      <c r="AB731" s="1">
        <v>0</v>
      </c>
      <c r="AC731" s="1">
        <v>0</v>
      </c>
      <c r="AD731" s="2" t="s">
        <v>0</v>
      </c>
      <c r="AE731" s="1">
        <v>0</v>
      </c>
    </row>
    <row r="732" spans="1:31" hidden="1" x14ac:dyDescent="0.25">
      <c r="A732" s="49">
        <v>102</v>
      </c>
      <c r="B732" s="51">
        <v>43951</v>
      </c>
      <c r="C732" s="2" t="s">
        <v>53</v>
      </c>
      <c r="D732" s="2" t="s">
        <v>67</v>
      </c>
      <c r="E732" s="2" t="s">
        <v>66</v>
      </c>
      <c r="F732" s="2" t="s">
        <v>1482</v>
      </c>
      <c r="G732" s="2" t="s">
        <v>4</v>
      </c>
      <c r="H732" s="2" t="s">
        <v>1635</v>
      </c>
      <c r="I732" s="1" t="s">
        <v>1</v>
      </c>
      <c r="J732" s="1" t="s">
        <v>1</v>
      </c>
      <c r="K732" s="1" t="s">
        <v>1</v>
      </c>
      <c r="L732" s="1" t="s">
        <v>1</v>
      </c>
      <c r="M732" s="1">
        <v>0</v>
      </c>
      <c r="N732" s="2" t="s">
        <v>1</v>
      </c>
      <c r="O732" s="2" t="s">
        <v>1636</v>
      </c>
      <c r="P732" s="2" t="s">
        <v>1637</v>
      </c>
      <c r="Q732" s="3">
        <f t="shared" si="11"/>
        <v>1519620</v>
      </c>
      <c r="R732" s="3">
        <v>0</v>
      </c>
      <c r="S732" s="3">
        <v>1519620</v>
      </c>
      <c r="T732" s="3">
        <v>0</v>
      </c>
      <c r="U732" s="3" t="s">
        <v>0</v>
      </c>
      <c r="V732" s="3">
        <v>0</v>
      </c>
      <c r="W732" s="3">
        <v>0</v>
      </c>
      <c r="X732" s="3" t="s">
        <v>0</v>
      </c>
      <c r="Y732" s="3">
        <v>0</v>
      </c>
      <c r="Z732" s="3">
        <v>0</v>
      </c>
      <c r="AA732" s="2" t="s">
        <v>0</v>
      </c>
      <c r="AB732" s="1">
        <v>0</v>
      </c>
      <c r="AC732" s="1">
        <v>0</v>
      </c>
      <c r="AD732" s="2" t="s">
        <v>0</v>
      </c>
      <c r="AE732" s="1">
        <v>0</v>
      </c>
    </row>
    <row r="733" spans="1:31" hidden="1" x14ac:dyDescent="0.25">
      <c r="A733" s="49">
        <v>103</v>
      </c>
      <c r="B733" s="51">
        <v>43951</v>
      </c>
      <c r="C733" s="2" t="s">
        <v>53</v>
      </c>
      <c r="D733" s="2" t="s">
        <v>67</v>
      </c>
      <c r="E733" s="2" t="s">
        <v>66</v>
      </c>
      <c r="F733" s="2" t="s">
        <v>1482</v>
      </c>
      <c r="G733" s="2" t="s">
        <v>4</v>
      </c>
      <c r="H733" s="2" t="s">
        <v>1638</v>
      </c>
      <c r="I733" s="1" t="s">
        <v>1</v>
      </c>
      <c r="J733" s="1" t="s">
        <v>1</v>
      </c>
      <c r="K733" s="1" t="s">
        <v>1</v>
      </c>
      <c r="L733" s="1" t="s">
        <v>1</v>
      </c>
      <c r="M733" s="1">
        <v>0</v>
      </c>
      <c r="N733" s="2" t="s">
        <v>1</v>
      </c>
      <c r="O733" s="2" t="s">
        <v>2</v>
      </c>
      <c r="P733" s="2" t="s">
        <v>1</v>
      </c>
      <c r="Q733" s="3">
        <f t="shared" si="11"/>
        <v>42502781.692699999</v>
      </c>
      <c r="R733" s="3">
        <v>0</v>
      </c>
      <c r="S733" s="3">
        <v>26943970.870699998</v>
      </c>
      <c r="T733" s="3">
        <v>0</v>
      </c>
      <c r="U733" s="3" t="s">
        <v>0</v>
      </c>
      <c r="V733" s="3">
        <v>0</v>
      </c>
      <c r="W733" s="3">
        <v>13412767.949999999</v>
      </c>
      <c r="X733" s="3" t="s">
        <v>13</v>
      </c>
      <c r="Y733" s="3">
        <v>2146042.872</v>
      </c>
      <c r="Z733" s="3">
        <v>0</v>
      </c>
      <c r="AA733" s="2" t="s">
        <v>0</v>
      </c>
      <c r="AB733" s="1">
        <v>0</v>
      </c>
      <c r="AC733" s="1">
        <v>0</v>
      </c>
      <c r="AD733" s="2" t="s">
        <v>0</v>
      </c>
      <c r="AE733" s="1">
        <v>0</v>
      </c>
    </row>
    <row r="734" spans="1:31" hidden="1" x14ac:dyDescent="0.25">
      <c r="A734" s="49">
        <v>104</v>
      </c>
      <c r="B734" s="51">
        <v>43951</v>
      </c>
      <c r="C734" s="2" t="s">
        <v>8</v>
      </c>
      <c r="D734" s="2" t="s">
        <v>67</v>
      </c>
      <c r="E734" s="2" t="s">
        <v>542</v>
      </c>
      <c r="F734" s="2" t="s">
        <v>1544</v>
      </c>
      <c r="G734" s="2" t="s">
        <v>4</v>
      </c>
      <c r="H734" s="2" t="s">
        <v>1639</v>
      </c>
      <c r="I734" s="1" t="s">
        <v>1</v>
      </c>
      <c r="J734" s="1" t="s">
        <v>1</v>
      </c>
      <c r="K734" s="1" t="s">
        <v>1</v>
      </c>
      <c r="L734" s="1" t="s">
        <v>1</v>
      </c>
      <c r="M734" s="1">
        <v>0</v>
      </c>
      <c r="N734" s="2" t="s">
        <v>1</v>
      </c>
      <c r="O734" s="2" t="s">
        <v>2</v>
      </c>
      <c r="P734" s="2" t="s">
        <v>1</v>
      </c>
      <c r="Q734" s="3">
        <f t="shared" si="11"/>
        <v>82441369.708799988</v>
      </c>
      <c r="R734" s="3">
        <v>0</v>
      </c>
      <c r="S734" s="3">
        <v>63007308.049999997</v>
      </c>
      <c r="T734" s="3">
        <v>0</v>
      </c>
      <c r="U734" s="3" t="s">
        <v>0</v>
      </c>
      <c r="V734" s="3">
        <v>0</v>
      </c>
      <c r="W734" s="3">
        <v>16753501.43</v>
      </c>
      <c r="X734" s="3" t="s">
        <v>0</v>
      </c>
      <c r="Y734" s="3">
        <v>2680560.2288000002</v>
      </c>
      <c r="Z734" s="3">
        <v>0</v>
      </c>
      <c r="AA734" s="2" t="s">
        <v>0</v>
      </c>
      <c r="AB734" s="1">
        <v>0</v>
      </c>
      <c r="AC734" s="1">
        <v>0</v>
      </c>
      <c r="AD734" s="2" t="s">
        <v>0</v>
      </c>
      <c r="AE734" s="1">
        <v>0</v>
      </c>
    </row>
    <row r="735" spans="1:31" hidden="1" x14ac:dyDescent="0.25">
      <c r="A735" s="49">
        <v>105</v>
      </c>
      <c r="B735" s="51">
        <v>43951</v>
      </c>
      <c r="C735" s="2" t="s">
        <v>53</v>
      </c>
      <c r="D735" s="2" t="s">
        <v>52</v>
      </c>
      <c r="E735" s="2" t="s">
        <v>651</v>
      </c>
      <c r="F735" s="2" t="s">
        <v>65</v>
      </c>
      <c r="G735" s="2" t="s">
        <v>4</v>
      </c>
      <c r="H735" s="2" t="s">
        <v>1640</v>
      </c>
      <c r="I735" s="1" t="s">
        <v>1</v>
      </c>
      <c r="J735" s="1" t="s">
        <v>1</v>
      </c>
      <c r="K735" s="1" t="s">
        <v>1</v>
      </c>
      <c r="L735" s="1" t="s">
        <v>1</v>
      </c>
      <c r="M735" s="1">
        <v>0</v>
      </c>
      <c r="N735" s="2" t="s">
        <v>1</v>
      </c>
      <c r="O735" s="2" t="s">
        <v>2</v>
      </c>
      <c r="P735" s="2" t="s">
        <v>1</v>
      </c>
      <c r="Q735" s="3">
        <f t="shared" si="11"/>
        <v>57664659.917000011</v>
      </c>
      <c r="R735" s="3">
        <v>0</v>
      </c>
      <c r="S735" s="3">
        <v>45662079.446200006</v>
      </c>
      <c r="T735" s="3">
        <v>0</v>
      </c>
      <c r="U735" s="3" t="s">
        <v>0</v>
      </c>
      <c r="V735" s="3">
        <v>0</v>
      </c>
      <c r="W735" s="3">
        <v>10347052.130000001</v>
      </c>
      <c r="X735" s="3" t="s">
        <v>13</v>
      </c>
      <c r="Y735" s="3">
        <v>1655528.3408000001</v>
      </c>
      <c r="Z735" s="3">
        <v>0</v>
      </c>
      <c r="AA735" s="2" t="s">
        <v>0</v>
      </c>
      <c r="AB735" s="1">
        <v>0</v>
      </c>
      <c r="AC735" s="1">
        <v>0</v>
      </c>
      <c r="AD735" s="2" t="s">
        <v>0</v>
      </c>
      <c r="AE735" s="1">
        <v>0</v>
      </c>
    </row>
    <row r="736" spans="1:31" hidden="1" x14ac:dyDescent="0.25">
      <c r="A736" s="49">
        <v>106</v>
      </c>
      <c r="B736" s="51">
        <v>43951</v>
      </c>
      <c r="C736" s="2" t="s">
        <v>8</v>
      </c>
      <c r="D736" s="2" t="s">
        <v>52</v>
      </c>
      <c r="E736" s="2" t="s">
        <v>530</v>
      </c>
      <c r="F736" s="2" t="s">
        <v>254</v>
      </c>
      <c r="G736" s="2" t="s">
        <v>4</v>
      </c>
      <c r="H736" s="2" t="s">
        <v>1641</v>
      </c>
      <c r="I736" s="1" t="s">
        <v>1</v>
      </c>
      <c r="J736" s="1" t="s">
        <v>1</v>
      </c>
      <c r="K736" s="1" t="s">
        <v>1</v>
      </c>
      <c r="L736" s="1" t="s">
        <v>1</v>
      </c>
      <c r="M736" s="1">
        <v>0</v>
      </c>
      <c r="N736" s="2" t="s">
        <v>1</v>
      </c>
      <c r="O736" s="2" t="s">
        <v>2</v>
      </c>
      <c r="P736" s="2" t="s">
        <v>1</v>
      </c>
      <c r="Q736" s="3">
        <f t="shared" si="11"/>
        <v>71302247.359599993</v>
      </c>
      <c r="R736" s="3">
        <v>0</v>
      </c>
      <c r="S736" s="3">
        <v>50156809.130000003</v>
      </c>
      <c r="T736" s="3">
        <v>0</v>
      </c>
      <c r="U736" s="3" t="s">
        <v>0</v>
      </c>
      <c r="V736" s="3">
        <v>0</v>
      </c>
      <c r="W736" s="3">
        <v>18228826.059999999</v>
      </c>
      <c r="X736" s="3" t="s">
        <v>0</v>
      </c>
      <c r="Y736" s="3">
        <v>2916612.1695999997</v>
      </c>
      <c r="Z736" s="3">
        <v>0</v>
      </c>
      <c r="AA736" s="2" t="s">
        <v>0</v>
      </c>
      <c r="AB736" s="1">
        <v>0</v>
      </c>
      <c r="AC736" s="1">
        <v>0</v>
      </c>
      <c r="AD736" s="2" t="s">
        <v>0</v>
      </c>
      <c r="AE736" s="1">
        <v>0</v>
      </c>
    </row>
    <row r="737" spans="1:31" hidden="1" x14ac:dyDescent="0.25">
      <c r="A737" s="49">
        <v>107</v>
      </c>
      <c r="B737" s="51">
        <v>43951</v>
      </c>
      <c r="C737" s="2" t="s">
        <v>8</v>
      </c>
      <c r="D737" s="2" t="s">
        <v>48</v>
      </c>
      <c r="E737" s="2" t="s">
        <v>520</v>
      </c>
      <c r="F737" s="2" t="s">
        <v>496</v>
      </c>
      <c r="G737" s="2" t="s">
        <v>4</v>
      </c>
      <c r="H737" s="2" t="s">
        <v>1642</v>
      </c>
      <c r="I737" s="1" t="s">
        <v>1</v>
      </c>
      <c r="J737" s="1" t="s">
        <v>1</v>
      </c>
      <c r="K737" s="1" t="s">
        <v>1</v>
      </c>
      <c r="L737" s="1" t="s">
        <v>1</v>
      </c>
      <c r="M737" s="1">
        <v>0</v>
      </c>
      <c r="N737" s="2" t="s">
        <v>1</v>
      </c>
      <c r="O737" s="2" t="s">
        <v>2</v>
      </c>
      <c r="P737" s="2" t="s">
        <v>1</v>
      </c>
      <c r="Q737" s="3">
        <f t="shared" si="11"/>
        <v>43807812.6932</v>
      </c>
      <c r="R737" s="3">
        <v>0</v>
      </c>
      <c r="S737" s="3">
        <v>36639808.140000001</v>
      </c>
      <c r="T737" s="3">
        <v>0</v>
      </c>
      <c r="U737" s="3" t="s">
        <v>0</v>
      </c>
      <c r="V737" s="3">
        <v>0</v>
      </c>
      <c r="W737" s="3">
        <v>6179314.2699999996</v>
      </c>
      <c r="X737" s="3" t="s">
        <v>0</v>
      </c>
      <c r="Y737" s="3">
        <v>988690.28319999995</v>
      </c>
      <c r="Z737" s="3">
        <v>0</v>
      </c>
      <c r="AA737" s="2" t="s">
        <v>0</v>
      </c>
      <c r="AB737" s="1">
        <v>0</v>
      </c>
      <c r="AC737" s="1">
        <v>0</v>
      </c>
      <c r="AD737" s="2" t="s">
        <v>0</v>
      </c>
      <c r="AE737" s="1">
        <v>0</v>
      </c>
    </row>
    <row r="738" spans="1:31" hidden="1" x14ac:dyDescent="0.25">
      <c r="A738" s="49">
        <v>108</v>
      </c>
      <c r="B738" s="51">
        <v>43951</v>
      </c>
      <c r="C738" s="2" t="s">
        <v>8</v>
      </c>
      <c r="D738" s="2" t="s">
        <v>44</v>
      </c>
      <c r="E738" s="2" t="s">
        <v>516</v>
      </c>
      <c r="F738" s="2" t="s">
        <v>1643</v>
      </c>
      <c r="G738" s="2" t="s">
        <v>4</v>
      </c>
      <c r="H738" s="2" t="s">
        <v>1644</v>
      </c>
      <c r="I738" s="1" t="s">
        <v>1</v>
      </c>
      <c r="J738" s="1" t="s">
        <v>1</v>
      </c>
      <c r="K738" s="1" t="s">
        <v>1</v>
      </c>
      <c r="L738" s="1" t="s">
        <v>1</v>
      </c>
      <c r="M738" s="1">
        <v>0</v>
      </c>
      <c r="N738" s="2" t="s">
        <v>1</v>
      </c>
      <c r="O738" s="2" t="s">
        <v>2</v>
      </c>
      <c r="P738" s="2" t="s">
        <v>1</v>
      </c>
      <c r="Q738" s="3">
        <f t="shared" si="11"/>
        <v>80710553.049600005</v>
      </c>
      <c r="R738" s="3">
        <v>0</v>
      </c>
      <c r="S738" s="3">
        <v>63313529.25</v>
      </c>
      <c r="T738" s="3">
        <v>0</v>
      </c>
      <c r="U738" s="3" t="s">
        <v>0</v>
      </c>
      <c r="V738" s="3">
        <v>0</v>
      </c>
      <c r="W738" s="3">
        <v>14997434.310000001</v>
      </c>
      <c r="X738" s="3" t="s">
        <v>0</v>
      </c>
      <c r="Y738" s="3">
        <v>2399589.4896</v>
      </c>
      <c r="Z738" s="3">
        <v>0</v>
      </c>
      <c r="AA738" s="2" t="s">
        <v>0</v>
      </c>
      <c r="AB738" s="1">
        <v>0</v>
      </c>
      <c r="AC738" s="1">
        <v>0</v>
      </c>
      <c r="AD738" s="2" t="s">
        <v>0</v>
      </c>
      <c r="AE738" s="1">
        <v>0</v>
      </c>
    </row>
    <row r="739" spans="1:31" hidden="1" x14ac:dyDescent="0.25">
      <c r="A739" s="49">
        <v>109</v>
      </c>
      <c r="B739" s="51">
        <v>43951</v>
      </c>
      <c r="C739" s="2" t="s">
        <v>8</v>
      </c>
      <c r="D739" s="2" t="s">
        <v>40</v>
      </c>
      <c r="E739" s="2" t="s">
        <v>500</v>
      </c>
      <c r="F739" s="2" t="s">
        <v>1624</v>
      </c>
      <c r="G739" s="2" t="s">
        <v>4</v>
      </c>
      <c r="H739" s="2" t="s">
        <v>1645</v>
      </c>
      <c r="I739" s="1" t="s">
        <v>1</v>
      </c>
      <c r="J739" s="1" t="s">
        <v>1</v>
      </c>
      <c r="K739" s="1" t="s">
        <v>1</v>
      </c>
      <c r="L739" s="1" t="s">
        <v>1</v>
      </c>
      <c r="M739" s="1">
        <v>0</v>
      </c>
      <c r="N739" s="2" t="s">
        <v>1</v>
      </c>
      <c r="O739" s="2" t="s">
        <v>2</v>
      </c>
      <c r="P739" s="2" t="s">
        <v>1</v>
      </c>
      <c r="Q739" s="3">
        <f t="shared" si="11"/>
        <v>109653672.0808</v>
      </c>
      <c r="R739" s="3">
        <v>0</v>
      </c>
      <c r="S739" s="3">
        <v>55463668.439999998</v>
      </c>
      <c r="T739" s="3">
        <v>0</v>
      </c>
      <c r="U739" s="3" t="s">
        <v>0</v>
      </c>
      <c r="V739" s="3">
        <v>0</v>
      </c>
      <c r="W739" s="3">
        <v>46715520.380000003</v>
      </c>
      <c r="X739" s="3" t="s">
        <v>0</v>
      </c>
      <c r="Y739" s="3">
        <v>7474483.2608000003</v>
      </c>
      <c r="Z739" s="3">
        <v>0</v>
      </c>
      <c r="AA739" s="2" t="s">
        <v>0</v>
      </c>
      <c r="AB739" s="1">
        <v>0</v>
      </c>
      <c r="AC739" s="1">
        <v>0</v>
      </c>
      <c r="AD739" s="2" t="s">
        <v>0</v>
      </c>
      <c r="AE739" s="1">
        <v>0</v>
      </c>
    </row>
    <row r="740" spans="1:31" hidden="1" x14ac:dyDescent="0.25">
      <c r="A740" s="49">
        <v>110</v>
      </c>
      <c r="B740" s="51">
        <v>43951</v>
      </c>
      <c r="C740" s="2" t="s">
        <v>8</v>
      </c>
      <c r="D740" s="2" t="s">
        <v>36</v>
      </c>
      <c r="E740" s="2" t="s">
        <v>497</v>
      </c>
      <c r="F740" s="2" t="s">
        <v>137</v>
      </c>
      <c r="G740" s="2" t="s">
        <v>4</v>
      </c>
      <c r="H740" s="2" t="s">
        <v>1646</v>
      </c>
      <c r="I740" s="1" t="s">
        <v>1</v>
      </c>
      <c r="J740" s="1" t="s">
        <v>1</v>
      </c>
      <c r="K740" s="1" t="s">
        <v>1</v>
      </c>
      <c r="L740" s="1" t="s">
        <v>1</v>
      </c>
      <c r="M740" s="1">
        <v>0</v>
      </c>
      <c r="N740" s="2" t="s">
        <v>1</v>
      </c>
      <c r="O740" s="2" t="s">
        <v>2</v>
      </c>
      <c r="P740" s="2" t="s">
        <v>1</v>
      </c>
      <c r="Q740" s="3">
        <f t="shared" si="11"/>
        <v>75365169.434400007</v>
      </c>
      <c r="R740" s="3">
        <v>0</v>
      </c>
      <c r="S740" s="3">
        <v>51672272.280000001</v>
      </c>
      <c r="T740" s="3">
        <v>0</v>
      </c>
      <c r="U740" s="3" t="s">
        <v>0</v>
      </c>
      <c r="V740" s="3">
        <v>0</v>
      </c>
      <c r="W740" s="3">
        <v>20424911.34</v>
      </c>
      <c r="X740" s="3" t="s">
        <v>0</v>
      </c>
      <c r="Y740" s="3">
        <v>3267985.8144</v>
      </c>
      <c r="Z740" s="3">
        <v>0</v>
      </c>
      <c r="AA740" s="2" t="s">
        <v>0</v>
      </c>
      <c r="AB740" s="1">
        <v>0</v>
      </c>
      <c r="AC740" s="1">
        <v>0</v>
      </c>
      <c r="AD740" s="2" t="s">
        <v>0</v>
      </c>
      <c r="AE740" s="1">
        <v>0</v>
      </c>
    </row>
    <row r="741" spans="1:31" hidden="1" x14ac:dyDescent="0.25">
      <c r="A741" s="49">
        <v>111</v>
      </c>
      <c r="B741" s="51">
        <v>43951</v>
      </c>
      <c r="C741" s="2" t="s">
        <v>8</v>
      </c>
      <c r="D741" s="2" t="s">
        <v>32</v>
      </c>
      <c r="E741" s="2" t="s">
        <v>493</v>
      </c>
      <c r="F741" s="2" t="s">
        <v>1647</v>
      </c>
      <c r="G741" s="2" t="s">
        <v>4</v>
      </c>
      <c r="H741" s="2" t="s">
        <v>1648</v>
      </c>
      <c r="I741" s="1" t="s">
        <v>1</v>
      </c>
      <c r="J741" s="1" t="s">
        <v>1</v>
      </c>
      <c r="K741" s="1" t="s">
        <v>1</v>
      </c>
      <c r="L741" s="1" t="s">
        <v>1</v>
      </c>
      <c r="M741" s="1">
        <v>0</v>
      </c>
      <c r="N741" s="2" t="s">
        <v>1</v>
      </c>
      <c r="O741" s="2" t="s">
        <v>2</v>
      </c>
      <c r="P741" s="2" t="s">
        <v>1</v>
      </c>
      <c r="Q741" s="3">
        <f t="shared" si="11"/>
        <v>74432755.247999996</v>
      </c>
      <c r="R741" s="3">
        <v>0</v>
      </c>
      <c r="S741" s="3">
        <v>56901740.149999999</v>
      </c>
      <c r="T741" s="3">
        <v>0</v>
      </c>
      <c r="U741" s="3" t="s">
        <v>0</v>
      </c>
      <c r="V741" s="3">
        <v>0</v>
      </c>
      <c r="W741" s="3">
        <v>15112944.050000001</v>
      </c>
      <c r="X741" s="3" t="s">
        <v>0</v>
      </c>
      <c r="Y741" s="3">
        <v>2418071.048</v>
      </c>
      <c r="Z741" s="3">
        <v>0</v>
      </c>
      <c r="AA741" s="2" t="s">
        <v>0</v>
      </c>
      <c r="AB741" s="1">
        <v>0</v>
      </c>
      <c r="AC741" s="1">
        <v>0</v>
      </c>
      <c r="AD741" s="2" t="s">
        <v>0</v>
      </c>
      <c r="AE741" s="1">
        <v>0</v>
      </c>
    </row>
    <row r="742" spans="1:31" hidden="1" x14ac:dyDescent="0.25">
      <c r="A742" s="49">
        <v>112</v>
      </c>
      <c r="B742" s="51">
        <v>43951</v>
      </c>
      <c r="C742" s="2" t="s">
        <v>8</v>
      </c>
      <c r="D742" s="2" t="s">
        <v>26</v>
      </c>
      <c r="E742" s="2" t="s">
        <v>489</v>
      </c>
      <c r="F742" s="2" t="s">
        <v>1649</v>
      </c>
      <c r="G742" s="2" t="s">
        <v>4</v>
      </c>
      <c r="H742" s="2" t="s">
        <v>1650</v>
      </c>
      <c r="I742" s="1" t="s">
        <v>1</v>
      </c>
      <c r="J742" s="1" t="s">
        <v>1</v>
      </c>
      <c r="K742" s="1" t="s">
        <v>1</v>
      </c>
      <c r="L742" s="1" t="s">
        <v>1</v>
      </c>
      <c r="M742" s="1">
        <v>0</v>
      </c>
      <c r="N742" s="2" t="s">
        <v>1</v>
      </c>
      <c r="O742" s="2" t="s">
        <v>2</v>
      </c>
      <c r="P742" s="2" t="s">
        <v>1</v>
      </c>
      <c r="Q742" s="3">
        <f t="shared" si="11"/>
        <v>29413436.104799997</v>
      </c>
      <c r="R742" s="3">
        <v>0</v>
      </c>
      <c r="S742" s="3">
        <v>28202737.109999996</v>
      </c>
      <c r="T742" s="3">
        <v>0</v>
      </c>
      <c r="U742" s="3" t="s">
        <v>0</v>
      </c>
      <c r="V742" s="3">
        <v>0</v>
      </c>
      <c r="W742" s="3">
        <v>1043706.03</v>
      </c>
      <c r="X742" s="3" t="s">
        <v>0</v>
      </c>
      <c r="Y742" s="3">
        <v>166992.96480000002</v>
      </c>
      <c r="Z742" s="3">
        <v>0</v>
      </c>
      <c r="AA742" s="2" t="s">
        <v>0</v>
      </c>
      <c r="AB742" s="1">
        <v>0</v>
      </c>
      <c r="AC742" s="1">
        <v>0</v>
      </c>
      <c r="AD742" s="2" t="s">
        <v>0</v>
      </c>
      <c r="AE742" s="1">
        <v>0</v>
      </c>
    </row>
    <row r="743" spans="1:31" hidden="1" x14ac:dyDescent="0.25">
      <c r="A743" s="49">
        <v>113</v>
      </c>
      <c r="B743" s="51">
        <v>43951</v>
      </c>
      <c r="C743" s="2" t="s">
        <v>8</v>
      </c>
      <c r="D743" s="2" t="s">
        <v>16</v>
      </c>
      <c r="E743" s="2" t="s">
        <v>483</v>
      </c>
      <c r="F743" s="2" t="s">
        <v>1651</v>
      </c>
      <c r="G743" s="2" t="s">
        <v>4</v>
      </c>
      <c r="H743" s="2" t="s">
        <v>1652</v>
      </c>
      <c r="I743" s="1" t="s">
        <v>1</v>
      </c>
      <c r="J743" s="1" t="s">
        <v>1</v>
      </c>
      <c r="K743" s="1" t="s">
        <v>1</v>
      </c>
      <c r="L743" s="1" t="s">
        <v>1</v>
      </c>
      <c r="M743" s="1">
        <v>0</v>
      </c>
      <c r="N743" s="2" t="s">
        <v>1</v>
      </c>
      <c r="O743" s="2" t="s">
        <v>2</v>
      </c>
      <c r="P743" s="2" t="s">
        <v>1</v>
      </c>
      <c r="Q743" s="3">
        <f t="shared" si="11"/>
        <v>9078490.8716000002</v>
      </c>
      <c r="R743" s="3">
        <v>0</v>
      </c>
      <c r="S743" s="3">
        <v>3560536.74</v>
      </c>
      <c r="T743" s="3">
        <v>0</v>
      </c>
      <c r="U743" s="3" t="s">
        <v>0</v>
      </c>
      <c r="V743" s="3">
        <v>0</v>
      </c>
      <c r="W743" s="3">
        <v>4756857.01</v>
      </c>
      <c r="X743" s="3" t="s">
        <v>0</v>
      </c>
      <c r="Y743" s="3">
        <v>761097.12159999995</v>
      </c>
      <c r="Z743" s="3">
        <v>0</v>
      </c>
      <c r="AA743" s="2" t="s">
        <v>0</v>
      </c>
      <c r="AB743" s="1">
        <v>0</v>
      </c>
      <c r="AC743" s="1">
        <v>0</v>
      </c>
      <c r="AD743" s="2" t="s">
        <v>0</v>
      </c>
      <c r="AE743" s="1">
        <v>0</v>
      </c>
    </row>
    <row r="744" spans="1:31" hidden="1" x14ac:dyDescent="0.25">
      <c r="A744" s="49">
        <v>114</v>
      </c>
      <c r="B744" s="51">
        <v>43951</v>
      </c>
      <c r="C744" s="2" t="s">
        <v>8</v>
      </c>
      <c r="D744" s="2" t="s">
        <v>1048</v>
      </c>
      <c r="E744" s="2" t="s">
        <v>538</v>
      </c>
      <c r="F744" s="2" t="s">
        <v>860</v>
      </c>
      <c r="G744" s="2" t="s">
        <v>4</v>
      </c>
      <c r="H744" s="2" t="s">
        <v>1653</v>
      </c>
      <c r="I744" s="1" t="s">
        <v>1</v>
      </c>
      <c r="J744" s="1" t="s">
        <v>1</v>
      </c>
      <c r="K744" s="1" t="s">
        <v>1</v>
      </c>
      <c r="L744" s="1" t="s">
        <v>1</v>
      </c>
      <c r="M744" s="1">
        <v>0</v>
      </c>
      <c r="N744" s="2" t="s">
        <v>1</v>
      </c>
      <c r="O744" s="2" t="s">
        <v>2</v>
      </c>
      <c r="P744" s="2" t="s">
        <v>1</v>
      </c>
      <c r="Q744" s="3">
        <f t="shared" si="11"/>
        <v>23357633.482799999</v>
      </c>
      <c r="R744" s="3">
        <v>0</v>
      </c>
      <c r="S744" s="3">
        <v>17619321.030000001</v>
      </c>
      <c r="T744" s="3">
        <v>0</v>
      </c>
      <c r="U744" s="3" t="s">
        <v>0</v>
      </c>
      <c r="V744" s="3">
        <v>0</v>
      </c>
      <c r="W744" s="3">
        <v>4946821.08</v>
      </c>
      <c r="X744" s="3" t="s">
        <v>0</v>
      </c>
      <c r="Y744" s="3">
        <v>791491.37280000001</v>
      </c>
      <c r="Z744" s="3">
        <v>0</v>
      </c>
      <c r="AA744" s="2" t="s">
        <v>0</v>
      </c>
      <c r="AB744" s="1">
        <v>0</v>
      </c>
      <c r="AC744" s="1">
        <v>0</v>
      </c>
      <c r="AD744" s="2" t="s">
        <v>0</v>
      </c>
      <c r="AE744" s="1">
        <v>0</v>
      </c>
    </row>
    <row r="745" spans="1:31" hidden="1" x14ac:dyDescent="0.25">
      <c r="A745" s="49">
        <v>115</v>
      </c>
      <c r="B745" s="51">
        <v>43951</v>
      </c>
      <c r="C745" s="2" t="s">
        <v>8</v>
      </c>
      <c r="D745" s="2" t="s">
        <v>11</v>
      </c>
      <c r="E745" s="2" t="s">
        <v>476</v>
      </c>
      <c r="F745" s="2" t="s">
        <v>1654</v>
      </c>
      <c r="G745" s="2" t="s">
        <v>4</v>
      </c>
      <c r="H745" s="2" t="s">
        <v>1655</v>
      </c>
      <c r="I745" s="1" t="s">
        <v>1</v>
      </c>
      <c r="J745" s="1" t="s">
        <v>1</v>
      </c>
      <c r="K745" s="1" t="s">
        <v>1</v>
      </c>
      <c r="L745" s="1" t="s">
        <v>1</v>
      </c>
      <c r="M745" s="1">
        <v>0</v>
      </c>
      <c r="N745" s="2" t="s">
        <v>1</v>
      </c>
      <c r="O745" s="2" t="s">
        <v>2</v>
      </c>
      <c r="P745" s="2" t="s">
        <v>1</v>
      </c>
      <c r="Q745" s="3">
        <f t="shared" si="11"/>
        <v>12771688.770400001</v>
      </c>
      <c r="R745" s="3">
        <v>0</v>
      </c>
      <c r="S745" s="3">
        <v>7643946.54</v>
      </c>
      <c r="T745" s="3">
        <v>0</v>
      </c>
      <c r="U745" s="3" t="s">
        <v>0</v>
      </c>
      <c r="V745" s="3">
        <v>0</v>
      </c>
      <c r="W745" s="3">
        <v>4420467.4400000004</v>
      </c>
      <c r="X745" s="3" t="s">
        <v>0</v>
      </c>
      <c r="Y745" s="3">
        <v>707274.79040000006</v>
      </c>
      <c r="Z745" s="3">
        <v>0</v>
      </c>
      <c r="AA745" s="2" t="s">
        <v>0</v>
      </c>
      <c r="AB745" s="1">
        <v>0</v>
      </c>
      <c r="AC745" s="1">
        <v>0</v>
      </c>
      <c r="AD745" s="2" t="s">
        <v>0</v>
      </c>
      <c r="AE745" s="1">
        <v>0</v>
      </c>
    </row>
    <row r="746" spans="1:31" hidden="1" x14ac:dyDescent="0.25">
      <c r="A746" s="49">
        <v>116</v>
      </c>
      <c r="B746" s="51">
        <v>43951</v>
      </c>
      <c r="C746" s="2" t="s">
        <v>8</v>
      </c>
      <c r="D746" s="2" t="s">
        <v>7</v>
      </c>
      <c r="E746" s="2" t="s">
        <v>471</v>
      </c>
      <c r="F746" s="2" t="s">
        <v>1656</v>
      </c>
      <c r="G746" s="2" t="s">
        <v>4</v>
      </c>
      <c r="H746" s="2" t="s">
        <v>1657</v>
      </c>
      <c r="I746" s="1" t="s">
        <v>1</v>
      </c>
      <c r="J746" s="1" t="s">
        <v>1</v>
      </c>
      <c r="K746" s="1" t="s">
        <v>1</v>
      </c>
      <c r="L746" s="1" t="s">
        <v>1</v>
      </c>
      <c r="M746" s="1">
        <v>0</v>
      </c>
      <c r="N746" s="2" t="s">
        <v>1</v>
      </c>
      <c r="O746" s="2" t="s">
        <v>2</v>
      </c>
      <c r="P746" s="2" t="s">
        <v>1</v>
      </c>
      <c r="Q746" s="3">
        <f t="shared" si="11"/>
        <v>76529890.606399998</v>
      </c>
      <c r="R746" s="3">
        <v>0</v>
      </c>
      <c r="S746" s="3">
        <v>66516356.149999999</v>
      </c>
      <c r="T746" s="3">
        <v>0</v>
      </c>
      <c r="U746" s="3" t="s">
        <v>0</v>
      </c>
      <c r="V746" s="3">
        <v>0</v>
      </c>
      <c r="W746" s="3">
        <v>8632357.2899999991</v>
      </c>
      <c r="X746" s="3" t="s">
        <v>0</v>
      </c>
      <c r="Y746" s="3">
        <v>1381177.1664</v>
      </c>
      <c r="Z746" s="3">
        <v>0</v>
      </c>
      <c r="AA746" s="2" t="s">
        <v>0</v>
      </c>
      <c r="AB746" s="1">
        <v>0</v>
      </c>
      <c r="AC746" s="1">
        <v>0</v>
      </c>
      <c r="AD746" s="2" t="s">
        <v>0</v>
      </c>
      <c r="AE746" s="1">
        <v>0</v>
      </c>
    </row>
    <row r="747" spans="1:31" hidden="1" x14ac:dyDescent="0.25">
      <c r="A747" s="49">
        <v>117</v>
      </c>
      <c r="B747" s="51">
        <v>43952</v>
      </c>
      <c r="C747" s="2" t="s">
        <v>53</v>
      </c>
      <c r="D747" s="2" t="s">
        <v>107</v>
      </c>
      <c r="E747" s="2" t="s">
        <v>572</v>
      </c>
      <c r="F747" s="2" t="s">
        <v>1658</v>
      </c>
      <c r="G747" s="2" t="s">
        <v>4</v>
      </c>
      <c r="H747" s="2" t="s">
        <v>1659</v>
      </c>
      <c r="I747" s="1" t="s">
        <v>1</v>
      </c>
      <c r="J747" s="1" t="s">
        <v>1</v>
      </c>
      <c r="K747" s="1" t="s">
        <v>1</v>
      </c>
      <c r="L747" s="1" t="s">
        <v>1</v>
      </c>
      <c r="M747" s="1">
        <v>0</v>
      </c>
      <c r="N747" s="2" t="s">
        <v>1</v>
      </c>
      <c r="O747" s="2" t="s">
        <v>2</v>
      </c>
      <c r="P747" s="2" t="s">
        <v>1</v>
      </c>
      <c r="Q747" s="3">
        <f t="shared" si="11"/>
        <v>91288149.456026003</v>
      </c>
      <c r="R747" s="3">
        <v>0</v>
      </c>
      <c r="S747" s="3">
        <v>60538936.546250001</v>
      </c>
      <c r="T747" s="3">
        <v>0</v>
      </c>
      <c r="U747" s="3" t="s">
        <v>0</v>
      </c>
      <c r="V747" s="3">
        <v>0</v>
      </c>
      <c r="W747" s="3">
        <v>26507942.163600001</v>
      </c>
      <c r="X747" s="3" t="s">
        <v>13</v>
      </c>
      <c r="Y747" s="3">
        <v>4241270.7461760007</v>
      </c>
      <c r="Z747" s="3">
        <v>0</v>
      </c>
      <c r="AA747" s="2" t="s">
        <v>0</v>
      </c>
      <c r="AB747" s="1">
        <v>0</v>
      </c>
      <c r="AC747" s="1">
        <v>0</v>
      </c>
      <c r="AD747" s="2" t="s">
        <v>0</v>
      </c>
      <c r="AE747" s="1">
        <v>0</v>
      </c>
    </row>
    <row r="748" spans="1:31" hidden="1" x14ac:dyDescent="0.25">
      <c r="A748" s="49">
        <v>118</v>
      </c>
      <c r="B748" s="51">
        <v>43952</v>
      </c>
      <c r="C748" s="2" t="s">
        <v>53</v>
      </c>
      <c r="D748" s="2" t="s">
        <v>107</v>
      </c>
      <c r="E748" s="2" t="s">
        <v>572</v>
      </c>
      <c r="F748" s="2" t="s">
        <v>1658</v>
      </c>
      <c r="G748" s="2" t="s">
        <v>4</v>
      </c>
      <c r="H748" s="2" t="s">
        <v>1660</v>
      </c>
      <c r="I748" s="1" t="s">
        <v>1</v>
      </c>
      <c r="J748" s="1" t="s">
        <v>1</v>
      </c>
      <c r="K748" s="1" t="s">
        <v>1</v>
      </c>
      <c r="L748" s="1" t="s">
        <v>1</v>
      </c>
      <c r="M748" s="1">
        <v>0</v>
      </c>
      <c r="N748" s="2" t="s">
        <v>1</v>
      </c>
      <c r="O748" s="2" t="s">
        <v>2</v>
      </c>
      <c r="P748" s="2" t="s">
        <v>1</v>
      </c>
      <c r="Q748" s="3">
        <f t="shared" si="11"/>
        <v>19182513.797649994</v>
      </c>
      <c r="R748" s="3">
        <v>0</v>
      </c>
      <c r="S748" s="3">
        <v>14625497.576049997</v>
      </c>
      <c r="T748" s="3">
        <v>0</v>
      </c>
      <c r="U748" s="3" t="s">
        <v>0</v>
      </c>
      <c r="V748" s="3">
        <v>0</v>
      </c>
      <c r="W748" s="3">
        <v>3928462.2600000002</v>
      </c>
      <c r="X748" s="3" t="s">
        <v>13</v>
      </c>
      <c r="Y748" s="3">
        <v>628553.96160000004</v>
      </c>
      <c r="Z748" s="3">
        <v>0</v>
      </c>
      <c r="AA748" s="2" t="s">
        <v>0</v>
      </c>
      <c r="AB748" s="1">
        <v>0</v>
      </c>
      <c r="AC748" s="1">
        <v>0</v>
      </c>
      <c r="AD748" s="2" t="s">
        <v>0</v>
      </c>
      <c r="AE748" s="1">
        <v>0</v>
      </c>
    </row>
    <row r="749" spans="1:31" x14ac:dyDescent="0.25">
      <c r="A749" s="49">
        <v>119</v>
      </c>
      <c r="B749" s="51">
        <v>43952</v>
      </c>
      <c r="C749" s="2" t="s">
        <v>8</v>
      </c>
      <c r="D749" s="2" t="s">
        <v>107</v>
      </c>
      <c r="E749" s="2" t="s">
        <v>596</v>
      </c>
      <c r="F749" s="2" t="s">
        <v>1296</v>
      </c>
      <c r="G749" s="2" t="s">
        <v>4</v>
      </c>
      <c r="H749" s="2" t="s">
        <v>1661</v>
      </c>
      <c r="I749" s="1" t="s">
        <v>1</v>
      </c>
      <c r="J749" s="1" t="s">
        <v>1</v>
      </c>
      <c r="K749" s="1" t="s">
        <v>1</v>
      </c>
      <c r="L749" s="1" t="s">
        <v>1</v>
      </c>
      <c r="M749" s="1">
        <v>0</v>
      </c>
      <c r="N749" s="2" t="s">
        <v>1</v>
      </c>
      <c r="O749" s="2" t="s">
        <v>2</v>
      </c>
      <c r="P749" s="2" t="s">
        <v>1</v>
      </c>
      <c r="Q749" s="3">
        <f t="shared" si="11"/>
        <v>85337560.547600001</v>
      </c>
      <c r="R749" s="3">
        <v>0</v>
      </c>
      <c r="S749" s="3">
        <v>70406812.689999998</v>
      </c>
      <c r="T749" s="3">
        <v>0</v>
      </c>
      <c r="U749" s="3" t="s">
        <v>0</v>
      </c>
      <c r="V749" s="3">
        <v>0</v>
      </c>
      <c r="W749" s="3">
        <v>12871334.359999999</v>
      </c>
      <c r="X749" s="3" t="s">
        <v>0</v>
      </c>
      <c r="Y749" s="3">
        <v>2059413.4975999999</v>
      </c>
      <c r="Z749" s="3">
        <v>0</v>
      </c>
      <c r="AA749" s="2" t="s">
        <v>0</v>
      </c>
      <c r="AB749" s="1">
        <v>0</v>
      </c>
      <c r="AC749" s="1">
        <v>0</v>
      </c>
      <c r="AD749" s="2" t="s">
        <v>0</v>
      </c>
      <c r="AE749" s="1">
        <v>0</v>
      </c>
    </row>
    <row r="750" spans="1:31" hidden="1" x14ac:dyDescent="0.25">
      <c r="A750" s="49">
        <v>120</v>
      </c>
      <c r="B750" s="51">
        <v>43952</v>
      </c>
      <c r="C750" s="2" t="s">
        <v>53</v>
      </c>
      <c r="D750" s="2" t="s">
        <v>88</v>
      </c>
      <c r="E750" s="2" t="s">
        <v>558</v>
      </c>
      <c r="F750" s="2" t="s">
        <v>1658</v>
      </c>
      <c r="G750" s="2" t="s">
        <v>4</v>
      </c>
      <c r="H750" s="2" t="s">
        <v>1662</v>
      </c>
      <c r="I750" s="1" t="s">
        <v>1</v>
      </c>
      <c r="J750" s="1" t="s">
        <v>1</v>
      </c>
      <c r="K750" s="1" t="s">
        <v>1</v>
      </c>
      <c r="L750" s="1" t="s">
        <v>1</v>
      </c>
      <c r="M750" s="1">
        <v>0</v>
      </c>
      <c r="N750" s="2" t="s">
        <v>1</v>
      </c>
      <c r="O750" s="2" t="s">
        <v>2</v>
      </c>
      <c r="P750" s="2" t="s">
        <v>1</v>
      </c>
      <c r="Q750" s="3">
        <f t="shared" si="11"/>
        <v>23767006.234099999</v>
      </c>
      <c r="R750" s="3">
        <v>0</v>
      </c>
      <c r="S750" s="3">
        <v>18809746.234099999</v>
      </c>
      <c r="T750" s="3">
        <v>0</v>
      </c>
      <c r="U750" s="3" t="s">
        <v>0</v>
      </c>
      <c r="V750" s="3">
        <v>0</v>
      </c>
      <c r="W750" s="3">
        <v>4273500</v>
      </c>
      <c r="X750" s="3" t="s">
        <v>13</v>
      </c>
      <c r="Y750" s="3">
        <v>683760</v>
      </c>
      <c r="Z750" s="3">
        <v>0</v>
      </c>
      <c r="AA750" s="2" t="s">
        <v>0</v>
      </c>
      <c r="AB750" s="1">
        <v>0</v>
      </c>
      <c r="AC750" s="1">
        <v>0</v>
      </c>
      <c r="AD750" s="2" t="s">
        <v>0</v>
      </c>
      <c r="AE750" s="1">
        <v>0</v>
      </c>
    </row>
    <row r="751" spans="1:31" hidden="1" x14ac:dyDescent="0.25">
      <c r="A751" s="49">
        <v>121</v>
      </c>
      <c r="B751" s="51">
        <v>43952</v>
      </c>
      <c r="C751" s="2" t="s">
        <v>53</v>
      </c>
      <c r="D751" s="2" t="s">
        <v>88</v>
      </c>
      <c r="E751" s="2" t="s">
        <v>558</v>
      </c>
      <c r="F751" s="2" t="s">
        <v>1658</v>
      </c>
      <c r="G751" s="2" t="s">
        <v>4</v>
      </c>
      <c r="H751" s="2" t="s">
        <v>1663</v>
      </c>
      <c r="I751" s="1" t="s">
        <v>1</v>
      </c>
      <c r="J751" s="1" t="s">
        <v>1</v>
      </c>
      <c r="K751" s="1" t="s">
        <v>1</v>
      </c>
      <c r="L751" s="1" t="s">
        <v>1</v>
      </c>
      <c r="M751" s="1">
        <v>0</v>
      </c>
      <c r="N751" s="2" t="s">
        <v>1</v>
      </c>
      <c r="O751" s="2" t="s">
        <v>2</v>
      </c>
      <c r="P751" s="2" t="s">
        <v>1</v>
      </c>
      <c r="Q751" s="3">
        <f t="shared" si="11"/>
        <v>1886320.25</v>
      </c>
      <c r="R751" s="3">
        <v>0</v>
      </c>
      <c r="S751" s="3">
        <v>1641676.25</v>
      </c>
      <c r="T751" s="3">
        <v>0</v>
      </c>
      <c r="U751" s="3" t="s">
        <v>0</v>
      </c>
      <c r="V751" s="3">
        <v>0</v>
      </c>
      <c r="W751" s="3">
        <v>210900</v>
      </c>
      <c r="X751" s="3" t="s">
        <v>0</v>
      </c>
      <c r="Y751" s="3">
        <v>33744</v>
      </c>
      <c r="Z751" s="3">
        <v>0</v>
      </c>
      <c r="AA751" s="2" t="s">
        <v>0</v>
      </c>
      <c r="AB751" s="1">
        <v>0</v>
      </c>
      <c r="AC751" s="1">
        <v>0</v>
      </c>
      <c r="AD751" s="2" t="s">
        <v>0</v>
      </c>
      <c r="AE751" s="1">
        <v>0</v>
      </c>
    </row>
    <row r="752" spans="1:31" x14ac:dyDescent="0.25">
      <c r="A752" s="49">
        <v>122</v>
      </c>
      <c r="B752" s="51">
        <v>43952</v>
      </c>
      <c r="C752" s="2" t="s">
        <v>8</v>
      </c>
      <c r="D752" s="2" t="s">
        <v>88</v>
      </c>
      <c r="E752" s="2" t="s">
        <v>569</v>
      </c>
      <c r="F752" s="2" t="s">
        <v>1664</v>
      </c>
      <c r="G752" s="2" t="s">
        <v>4</v>
      </c>
      <c r="H752" s="2" t="s">
        <v>1665</v>
      </c>
      <c r="I752" s="1" t="s">
        <v>1</v>
      </c>
      <c r="J752" s="1" t="s">
        <v>1</v>
      </c>
      <c r="K752" s="1" t="s">
        <v>1</v>
      </c>
      <c r="L752" s="1" t="s">
        <v>1</v>
      </c>
      <c r="M752" s="1">
        <v>0</v>
      </c>
      <c r="N752" s="2" t="s">
        <v>1</v>
      </c>
      <c r="O752" s="2" t="s">
        <v>2</v>
      </c>
      <c r="P752" s="2" t="s">
        <v>1</v>
      </c>
      <c r="Q752" s="3">
        <f t="shared" si="11"/>
        <v>90793277.094400004</v>
      </c>
      <c r="R752" s="3">
        <v>0</v>
      </c>
      <c r="S752" s="3">
        <v>79324056.549999997</v>
      </c>
      <c r="T752" s="3">
        <v>0</v>
      </c>
      <c r="U752" s="3" t="s">
        <v>0</v>
      </c>
      <c r="V752" s="3">
        <v>0</v>
      </c>
      <c r="W752" s="3">
        <v>9887259.0899999999</v>
      </c>
      <c r="X752" s="3" t="s">
        <v>0</v>
      </c>
      <c r="Y752" s="3">
        <v>1581961.4543999999</v>
      </c>
      <c r="Z752" s="3">
        <v>0</v>
      </c>
      <c r="AA752" s="2" t="s">
        <v>0</v>
      </c>
      <c r="AB752" s="1">
        <v>0</v>
      </c>
      <c r="AC752" s="1">
        <v>0</v>
      </c>
      <c r="AD752" s="2" t="s">
        <v>0</v>
      </c>
      <c r="AE752" s="1">
        <v>0</v>
      </c>
    </row>
    <row r="753" spans="1:31" x14ac:dyDescent="0.25">
      <c r="A753" s="49">
        <v>123</v>
      </c>
      <c r="B753" s="51">
        <v>43952</v>
      </c>
      <c r="C753" s="2" t="s">
        <v>8</v>
      </c>
      <c r="D753" s="2" t="s">
        <v>88</v>
      </c>
      <c r="E753" s="2" t="s">
        <v>563</v>
      </c>
      <c r="F753" s="2" t="s">
        <v>1666</v>
      </c>
      <c r="G753" s="2" t="s">
        <v>4</v>
      </c>
      <c r="H753" s="2" t="s">
        <v>1667</v>
      </c>
      <c r="I753" s="1" t="s">
        <v>1</v>
      </c>
      <c r="J753" s="1" t="s">
        <v>1</v>
      </c>
      <c r="K753" s="1" t="s">
        <v>1</v>
      </c>
      <c r="L753" s="1" t="s">
        <v>1</v>
      </c>
      <c r="M753" s="1">
        <v>0</v>
      </c>
      <c r="N753" s="2" t="s">
        <v>1</v>
      </c>
      <c r="O753" s="2" t="s">
        <v>2</v>
      </c>
      <c r="P753" s="2" t="s">
        <v>1</v>
      </c>
      <c r="Q753" s="3">
        <f t="shared" si="11"/>
        <v>26150127.120000001</v>
      </c>
      <c r="R753" s="3">
        <v>0</v>
      </c>
      <c r="S753" s="3">
        <v>26150127.120000001</v>
      </c>
      <c r="T753" s="3">
        <v>0</v>
      </c>
      <c r="U753" s="3" t="s">
        <v>0</v>
      </c>
      <c r="V753" s="3">
        <v>0</v>
      </c>
      <c r="W753" s="3"/>
      <c r="X753" s="3"/>
      <c r="Y753" s="3">
        <v>0</v>
      </c>
      <c r="Z753" s="3">
        <v>0</v>
      </c>
      <c r="AA753" s="2" t="s">
        <v>0</v>
      </c>
      <c r="AB753" s="1">
        <v>0</v>
      </c>
      <c r="AC753" s="1">
        <v>0</v>
      </c>
      <c r="AD753" s="2" t="s">
        <v>0</v>
      </c>
      <c r="AE753" s="1">
        <v>0</v>
      </c>
    </row>
    <row r="754" spans="1:31" hidden="1" x14ac:dyDescent="0.25">
      <c r="A754" s="49">
        <v>124</v>
      </c>
      <c r="B754" s="51">
        <v>43952</v>
      </c>
      <c r="C754" s="2" t="s">
        <v>71</v>
      </c>
      <c r="D754" s="2" t="s">
        <v>88</v>
      </c>
      <c r="E754" s="2" t="s">
        <v>566</v>
      </c>
      <c r="F754" s="2" t="s">
        <v>1668</v>
      </c>
      <c r="G754" s="2" t="s">
        <v>4</v>
      </c>
      <c r="H754" s="2" t="s">
        <v>1669</v>
      </c>
      <c r="I754" s="1" t="s">
        <v>1</v>
      </c>
      <c r="J754" s="1" t="s">
        <v>1</v>
      </c>
      <c r="K754" s="1" t="s">
        <v>1</v>
      </c>
      <c r="L754" s="1" t="s">
        <v>1</v>
      </c>
      <c r="M754" s="1">
        <v>0</v>
      </c>
      <c r="N754" s="2" t="s">
        <v>1</v>
      </c>
      <c r="O754" s="2" t="s">
        <v>2</v>
      </c>
      <c r="P754" s="2" t="s">
        <v>1</v>
      </c>
      <c r="Q754" s="3">
        <f t="shared" si="11"/>
        <v>1311600</v>
      </c>
      <c r="R754" s="3">
        <v>0</v>
      </c>
      <c r="S754" s="3">
        <v>1311600</v>
      </c>
      <c r="T754" s="3">
        <v>0</v>
      </c>
      <c r="U754" s="3" t="s">
        <v>0</v>
      </c>
      <c r="V754" s="3">
        <v>0</v>
      </c>
      <c r="W754" s="3">
        <v>0</v>
      </c>
      <c r="X754" s="3" t="s">
        <v>0</v>
      </c>
      <c r="Y754" s="3">
        <v>0</v>
      </c>
      <c r="Z754" s="3">
        <v>0</v>
      </c>
      <c r="AA754" s="2" t="s">
        <v>0</v>
      </c>
      <c r="AB754" s="1">
        <v>0</v>
      </c>
      <c r="AC754" s="1">
        <v>0</v>
      </c>
      <c r="AD754" s="2" t="s">
        <v>0</v>
      </c>
      <c r="AE754" s="1">
        <v>0</v>
      </c>
    </row>
    <row r="755" spans="1:31" hidden="1" x14ac:dyDescent="0.25">
      <c r="A755" s="49">
        <v>125</v>
      </c>
      <c r="B755" s="51">
        <v>43952</v>
      </c>
      <c r="C755" s="2" t="s">
        <v>71</v>
      </c>
      <c r="D755" s="2" t="s">
        <v>88</v>
      </c>
      <c r="E755" s="2" t="s">
        <v>566</v>
      </c>
      <c r="F755" s="2" t="s">
        <v>1668</v>
      </c>
      <c r="G755" s="2" t="s">
        <v>4</v>
      </c>
      <c r="H755" s="2" t="s">
        <v>1670</v>
      </c>
      <c r="I755" s="1" t="s">
        <v>1</v>
      </c>
      <c r="J755" s="1" t="s">
        <v>1</v>
      </c>
      <c r="K755" s="1" t="s">
        <v>1</v>
      </c>
      <c r="L755" s="1" t="s">
        <v>1</v>
      </c>
      <c r="M755" s="1">
        <v>0</v>
      </c>
      <c r="N755" s="2" t="s">
        <v>1</v>
      </c>
      <c r="O755" s="2" t="s">
        <v>1671</v>
      </c>
      <c r="P755" s="2" t="s">
        <v>1672</v>
      </c>
      <c r="Q755" s="3">
        <f t="shared" si="11"/>
        <v>456192.92</v>
      </c>
      <c r="R755" s="3">
        <v>0</v>
      </c>
      <c r="S755" s="3">
        <v>456192.92</v>
      </c>
      <c r="T755" s="3">
        <v>0</v>
      </c>
      <c r="U755" s="3" t="s">
        <v>0</v>
      </c>
      <c r="V755" s="3">
        <v>0</v>
      </c>
      <c r="W755" s="3">
        <v>0</v>
      </c>
      <c r="X755" s="3" t="s">
        <v>0</v>
      </c>
      <c r="Y755" s="3">
        <v>0</v>
      </c>
      <c r="Z755" s="3">
        <v>0</v>
      </c>
      <c r="AA755" s="2" t="s">
        <v>0</v>
      </c>
      <c r="AB755" s="1">
        <v>0</v>
      </c>
      <c r="AC755" s="1">
        <v>0</v>
      </c>
      <c r="AD755" s="2" t="s">
        <v>0</v>
      </c>
      <c r="AE755" s="1">
        <v>0</v>
      </c>
    </row>
    <row r="756" spans="1:31" hidden="1" x14ac:dyDescent="0.25">
      <c r="A756" s="49">
        <v>126</v>
      </c>
      <c r="B756" s="51">
        <v>43952</v>
      </c>
      <c r="C756" s="2" t="s">
        <v>71</v>
      </c>
      <c r="D756" s="2" t="s">
        <v>88</v>
      </c>
      <c r="E756" s="2" t="s">
        <v>566</v>
      </c>
      <c r="F756" s="2" t="s">
        <v>1668</v>
      </c>
      <c r="G756" s="2" t="s">
        <v>4</v>
      </c>
      <c r="H756" s="2" t="s">
        <v>1673</v>
      </c>
      <c r="I756" s="1" t="s">
        <v>1</v>
      </c>
      <c r="J756" s="1" t="s">
        <v>1</v>
      </c>
      <c r="K756" s="1" t="s">
        <v>1</v>
      </c>
      <c r="L756" s="1" t="s">
        <v>1</v>
      </c>
      <c r="M756" s="1">
        <v>0</v>
      </c>
      <c r="N756" s="2" t="s">
        <v>1</v>
      </c>
      <c r="O756" s="2" t="s">
        <v>2</v>
      </c>
      <c r="P756" s="2" t="s">
        <v>1</v>
      </c>
      <c r="Q756" s="3">
        <f t="shared" si="11"/>
        <v>43977115.295799993</v>
      </c>
      <c r="R756" s="3">
        <v>0</v>
      </c>
      <c r="S756" s="3">
        <v>42635905.652199991</v>
      </c>
      <c r="T756" s="3">
        <v>0</v>
      </c>
      <c r="U756" s="3" t="s">
        <v>0</v>
      </c>
      <c r="V756" s="3">
        <v>0</v>
      </c>
      <c r="W756" s="3">
        <v>1156215.21</v>
      </c>
      <c r="X756" s="3" t="s">
        <v>0</v>
      </c>
      <c r="Y756" s="3">
        <v>184994.43359999999</v>
      </c>
      <c r="Z756" s="3">
        <v>0</v>
      </c>
      <c r="AA756" s="2" t="s">
        <v>0</v>
      </c>
      <c r="AB756" s="1">
        <v>0</v>
      </c>
      <c r="AC756" s="1">
        <v>0</v>
      </c>
      <c r="AD756" s="2" t="s">
        <v>0</v>
      </c>
      <c r="AE756" s="1">
        <v>0</v>
      </c>
    </row>
    <row r="757" spans="1:31" hidden="1" x14ac:dyDescent="0.25">
      <c r="A757" s="49">
        <v>127</v>
      </c>
      <c r="B757" s="51">
        <v>43952</v>
      </c>
      <c r="C757" s="2" t="s">
        <v>71</v>
      </c>
      <c r="D757" s="2" t="s">
        <v>88</v>
      </c>
      <c r="E757" s="2" t="s">
        <v>566</v>
      </c>
      <c r="F757" s="2" t="s">
        <v>1668</v>
      </c>
      <c r="G757" s="2" t="s">
        <v>24</v>
      </c>
      <c r="H757" s="2" t="s">
        <v>1</v>
      </c>
      <c r="I757" s="1" t="s">
        <v>1674</v>
      </c>
      <c r="J757" s="1" t="s">
        <v>1</v>
      </c>
      <c r="K757" s="1" t="s">
        <v>1675</v>
      </c>
      <c r="L757" s="1" t="s">
        <v>1676</v>
      </c>
      <c r="M757" s="1">
        <v>684457.99</v>
      </c>
      <c r="N757" s="2" t="s">
        <v>20</v>
      </c>
      <c r="O757" s="2" t="s">
        <v>1677</v>
      </c>
      <c r="P757" s="2" t="s">
        <v>1678</v>
      </c>
      <c r="Q757" s="3">
        <f t="shared" si="11"/>
        <v>-40396.785000000003</v>
      </c>
      <c r="R757" s="3">
        <v>0</v>
      </c>
      <c r="S757" s="3">
        <v>-40396.785000000003</v>
      </c>
      <c r="T757" s="3">
        <v>0</v>
      </c>
      <c r="U757" s="3" t="s">
        <v>0</v>
      </c>
      <c r="V757" s="3">
        <v>0</v>
      </c>
      <c r="W757" s="3">
        <v>0</v>
      </c>
      <c r="X757" s="3" t="s">
        <v>0</v>
      </c>
      <c r="Y757" s="3">
        <v>0</v>
      </c>
      <c r="Z757" s="3">
        <v>0</v>
      </c>
      <c r="AA757" s="2" t="s">
        <v>0</v>
      </c>
      <c r="AB757" s="1">
        <v>0</v>
      </c>
      <c r="AC757" s="1">
        <v>0</v>
      </c>
      <c r="AD757" s="2" t="s">
        <v>0</v>
      </c>
      <c r="AE757" s="1">
        <v>0</v>
      </c>
    </row>
    <row r="758" spans="1:31" hidden="1" x14ac:dyDescent="0.25">
      <c r="A758" s="49">
        <v>128</v>
      </c>
      <c r="B758" s="51">
        <v>43952</v>
      </c>
      <c r="C758" s="2" t="s">
        <v>53</v>
      </c>
      <c r="D758" s="2" t="s">
        <v>78</v>
      </c>
      <c r="E758" s="2" t="s">
        <v>6</v>
      </c>
      <c r="F758" s="2" t="s">
        <v>1482</v>
      </c>
      <c r="G758" s="2" t="s">
        <v>4</v>
      </c>
      <c r="H758" s="2" t="s">
        <v>1679</v>
      </c>
      <c r="I758" s="1" t="s">
        <v>1</v>
      </c>
      <c r="J758" s="1" t="s">
        <v>1</v>
      </c>
      <c r="K758" s="1" t="s">
        <v>1</v>
      </c>
      <c r="L758" s="1" t="s">
        <v>1</v>
      </c>
      <c r="M758" s="1">
        <v>0</v>
      </c>
      <c r="N758" s="2" t="s">
        <v>1</v>
      </c>
      <c r="O758" s="2" t="s">
        <v>2</v>
      </c>
      <c r="P758" s="2" t="s">
        <v>1</v>
      </c>
      <c r="Q758" s="3">
        <f t="shared" si="11"/>
        <v>32087381.451300003</v>
      </c>
      <c r="R758" s="3">
        <v>0</v>
      </c>
      <c r="S758" s="3">
        <v>27471518.835700002</v>
      </c>
      <c r="T758" s="3">
        <v>0</v>
      </c>
      <c r="U758" s="3" t="s">
        <v>0</v>
      </c>
      <c r="V758" s="3">
        <v>0</v>
      </c>
      <c r="W758" s="3">
        <v>3979191.91</v>
      </c>
      <c r="X758" s="3" t="s">
        <v>13</v>
      </c>
      <c r="Y758" s="3">
        <v>636670.70559999999</v>
      </c>
      <c r="Z758" s="3">
        <v>0</v>
      </c>
      <c r="AA758" s="2" t="s">
        <v>0</v>
      </c>
      <c r="AB758" s="1">
        <v>0</v>
      </c>
      <c r="AC758" s="1">
        <v>0</v>
      </c>
      <c r="AD758" s="2" t="s">
        <v>0</v>
      </c>
      <c r="AE758" s="1">
        <v>0</v>
      </c>
    </row>
    <row r="759" spans="1:31" hidden="1" x14ac:dyDescent="0.25">
      <c r="A759" s="49">
        <v>129</v>
      </c>
      <c r="B759" s="51">
        <v>43952</v>
      </c>
      <c r="C759" s="2" t="s">
        <v>53</v>
      </c>
      <c r="D759" s="2" t="s">
        <v>78</v>
      </c>
      <c r="E759" s="2" t="s">
        <v>6</v>
      </c>
      <c r="F759" s="2" t="s">
        <v>1482</v>
      </c>
      <c r="G759" s="2" t="s">
        <v>4</v>
      </c>
      <c r="H759" s="2" t="s">
        <v>1680</v>
      </c>
      <c r="I759" s="1" t="s">
        <v>1</v>
      </c>
      <c r="J759" s="1" t="s">
        <v>1</v>
      </c>
      <c r="K759" s="1" t="s">
        <v>1</v>
      </c>
      <c r="L759" s="1" t="s">
        <v>1</v>
      </c>
      <c r="M759" s="1">
        <v>0</v>
      </c>
      <c r="N759" s="2" t="s">
        <v>1</v>
      </c>
      <c r="O759" s="2" t="s">
        <v>2</v>
      </c>
      <c r="P759" s="2" t="s">
        <v>1</v>
      </c>
      <c r="Q759" s="3">
        <f t="shared" si="11"/>
        <v>1778955.325</v>
      </c>
      <c r="R759" s="3">
        <v>0</v>
      </c>
      <c r="S759" s="3">
        <v>1688823.325</v>
      </c>
      <c r="T759" s="3">
        <v>0</v>
      </c>
      <c r="U759" s="3" t="s">
        <v>0</v>
      </c>
      <c r="V759" s="3">
        <v>0</v>
      </c>
      <c r="W759" s="3">
        <v>77700</v>
      </c>
      <c r="X759" s="3" t="s">
        <v>13</v>
      </c>
      <c r="Y759" s="3">
        <v>12432</v>
      </c>
      <c r="Z759" s="3">
        <v>0</v>
      </c>
      <c r="AA759" s="2" t="s">
        <v>0</v>
      </c>
      <c r="AB759" s="1">
        <v>0</v>
      </c>
      <c r="AC759" s="1">
        <v>0</v>
      </c>
      <c r="AD759" s="2" t="s">
        <v>0</v>
      </c>
      <c r="AE759" s="1">
        <v>0</v>
      </c>
    </row>
    <row r="760" spans="1:31" x14ac:dyDescent="0.25">
      <c r="A760" s="49">
        <v>130</v>
      </c>
      <c r="B760" s="51">
        <v>43952</v>
      </c>
      <c r="C760" s="2" t="s">
        <v>8</v>
      </c>
      <c r="D760" s="2" t="s">
        <v>78</v>
      </c>
      <c r="E760" s="2" t="s">
        <v>555</v>
      </c>
      <c r="F760" s="2" t="s">
        <v>1681</v>
      </c>
      <c r="G760" s="2" t="s">
        <v>4</v>
      </c>
      <c r="H760" s="2" t="s">
        <v>1682</v>
      </c>
      <c r="I760" s="1" t="s">
        <v>1</v>
      </c>
      <c r="J760" s="1" t="s">
        <v>1</v>
      </c>
      <c r="K760" s="1" t="s">
        <v>1</v>
      </c>
      <c r="L760" s="1" t="s">
        <v>1</v>
      </c>
      <c r="M760" s="1">
        <v>0</v>
      </c>
      <c r="N760" s="2" t="s">
        <v>1</v>
      </c>
      <c r="O760" s="2" t="s">
        <v>2</v>
      </c>
      <c r="P760" s="2" t="s">
        <v>1</v>
      </c>
      <c r="Q760" s="3">
        <f t="shared" si="11"/>
        <v>47274732.690800004</v>
      </c>
      <c r="R760" s="3">
        <v>0</v>
      </c>
      <c r="S760" s="3">
        <v>36542673.539999999</v>
      </c>
      <c r="T760" s="3">
        <v>0</v>
      </c>
      <c r="U760" s="3" t="s">
        <v>0</v>
      </c>
      <c r="V760" s="3">
        <v>0</v>
      </c>
      <c r="W760" s="3">
        <v>9251775.1300000008</v>
      </c>
      <c r="X760" s="3" t="s">
        <v>0</v>
      </c>
      <c r="Y760" s="3">
        <v>1480284.0208000001</v>
      </c>
      <c r="Z760" s="3">
        <v>0</v>
      </c>
      <c r="AA760" s="2" t="s">
        <v>0</v>
      </c>
      <c r="AB760" s="1">
        <v>0</v>
      </c>
      <c r="AC760" s="1">
        <v>0</v>
      </c>
      <c r="AD760" s="2" t="s">
        <v>0</v>
      </c>
      <c r="AE760" s="1">
        <v>0</v>
      </c>
    </row>
    <row r="761" spans="1:31" hidden="1" x14ac:dyDescent="0.25">
      <c r="A761" s="49">
        <v>131</v>
      </c>
      <c r="B761" s="51">
        <v>43952</v>
      </c>
      <c r="C761" s="2" t="s">
        <v>71</v>
      </c>
      <c r="D761" s="2" t="s">
        <v>78</v>
      </c>
      <c r="E761" s="2" t="s">
        <v>551</v>
      </c>
      <c r="F761" s="2" t="s">
        <v>96</v>
      </c>
      <c r="G761" s="2" t="s">
        <v>4</v>
      </c>
      <c r="H761" s="2" t="s">
        <v>1683</v>
      </c>
      <c r="I761" s="1" t="s">
        <v>1</v>
      </c>
      <c r="J761" s="1" t="s">
        <v>1</v>
      </c>
      <c r="K761" s="1" t="s">
        <v>1</v>
      </c>
      <c r="L761" s="1" t="s">
        <v>1</v>
      </c>
      <c r="M761" s="1">
        <v>0</v>
      </c>
      <c r="N761" s="2" t="s">
        <v>1</v>
      </c>
      <c r="O761" s="2" t="s">
        <v>2</v>
      </c>
      <c r="P761" s="2" t="s">
        <v>1</v>
      </c>
      <c r="Q761" s="3">
        <f t="shared" si="11"/>
        <v>31369144.526100002</v>
      </c>
      <c r="R761" s="3">
        <v>0</v>
      </c>
      <c r="S761" s="3">
        <v>29032129.066100001</v>
      </c>
      <c r="T761" s="3">
        <v>0</v>
      </c>
      <c r="U761" s="3" t="s">
        <v>0</v>
      </c>
      <c r="V761" s="3">
        <v>0</v>
      </c>
      <c r="W761" s="3">
        <v>2014668.5</v>
      </c>
      <c r="X761" s="3" t="s">
        <v>0</v>
      </c>
      <c r="Y761" s="3">
        <v>322346.96000000002</v>
      </c>
      <c r="Z761" s="3">
        <v>0</v>
      </c>
      <c r="AA761" s="2" t="s">
        <v>0</v>
      </c>
      <c r="AB761" s="1">
        <v>0</v>
      </c>
      <c r="AC761" s="1">
        <v>0</v>
      </c>
      <c r="AD761" s="2" t="s">
        <v>0</v>
      </c>
      <c r="AE761" s="1">
        <v>0</v>
      </c>
    </row>
    <row r="762" spans="1:31" hidden="1" x14ac:dyDescent="0.25">
      <c r="A762" s="49">
        <v>132</v>
      </c>
      <c r="B762" s="51">
        <v>43952</v>
      </c>
      <c r="C762" s="2" t="s">
        <v>53</v>
      </c>
      <c r="D762" s="2" t="s">
        <v>67</v>
      </c>
      <c r="E762" s="2" t="s">
        <v>66</v>
      </c>
      <c r="F762" s="2" t="s">
        <v>1529</v>
      </c>
      <c r="G762" s="2" t="s">
        <v>4</v>
      </c>
      <c r="H762" s="2" t="s">
        <v>1684</v>
      </c>
      <c r="I762" s="1" t="s">
        <v>1</v>
      </c>
      <c r="J762" s="1" t="s">
        <v>1</v>
      </c>
      <c r="K762" s="1" t="s">
        <v>1</v>
      </c>
      <c r="L762" s="1" t="s">
        <v>1</v>
      </c>
      <c r="M762" s="1">
        <v>0</v>
      </c>
      <c r="N762" s="2" t="s">
        <v>1</v>
      </c>
      <c r="O762" s="2" t="s">
        <v>2</v>
      </c>
      <c r="P762" s="2" t="s">
        <v>1</v>
      </c>
      <c r="Q762" s="3">
        <f t="shared" si="11"/>
        <v>14817632.565000001</v>
      </c>
      <c r="R762" s="3">
        <v>0</v>
      </c>
      <c r="S762" s="3">
        <v>12892670.565000001</v>
      </c>
      <c r="T762" s="3">
        <v>0</v>
      </c>
      <c r="U762" s="3" t="s">
        <v>0</v>
      </c>
      <c r="V762" s="3">
        <v>0</v>
      </c>
      <c r="W762" s="3">
        <v>1659450</v>
      </c>
      <c r="X762" s="3" t="s">
        <v>0</v>
      </c>
      <c r="Y762" s="3">
        <v>265512</v>
      </c>
      <c r="Z762" s="3">
        <v>0</v>
      </c>
      <c r="AA762" s="2" t="s">
        <v>0</v>
      </c>
      <c r="AB762" s="1">
        <v>0</v>
      </c>
      <c r="AC762" s="1">
        <v>0</v>
      </c>
      <c r="AD762" s="2" t="s">
        <v>0</v>
      </c>
      <c r="AE762" s="1">
        <v>0</v>
      </c>
    </row>
    <row r="763" spans="1:31" hidden="1" x14ac:dyDescent="0.25">
      <c r="A763" s="49">
        <v>133</v>
      </c>
      <c r="B763" s="51">
        <v>43952</v>
      </c>
      <c r="C763" s="2" t="s">
        <v>53</v>
      </c>
      <c r="D763" s="2" t="s">
        <v>67</v>
      </c>
      <c r="E763" s="2" t="s">
        <v>66</v>
      </c>
      <c r="F763" s="2" t="s">
        <v>1529</v>
      </c>
      <c r="G763" s="2" t="s">
        <v>4</v>
      </c>
      <c r="H763" s="2" t="s">
        <v>1685</v>
      </c>
      <c r="I763" s="1" t="s">
        <v>1</v>
      </c>
      <c r="J763" s="1" t="s">
        <v>1</v>
      </c>
      <c r="K763" s="1" t="s">
        <v>1</v>
      </c>
      <c r="L763" s="1" t="s">
        <v>1</v>
      </c>
      <c r="M763" s="1">
        <v>0</v>
      </c>
      <c r="N763" s="2" t="s">
        <v>1</v>
      </c>
      <c r="O763" s="2" t="s">
        <v>2</v>
      </c>
      <c r="P763" s="2" t="s">
        <v>1</v>
      </c>
      <c r="Q763" s="3">
        <f t="shared" si="11"/>
        <v>5157274.7792499997</v>
      </c>
      <c r="R763" s="3">
        <v>0</v>
      </c>
      <c r="S763" s="3">
        <v>3939945.9088499998</v>
      </c>
      <c r="T763" s="3">
        <v>0</v>
      </c>
      <c r="U763" s="3" t="s">
        <v>0</v>
      </c>
      <c r="V763" s="3">
        <v>0</v>
      </c>
      <c r="W763" s="3">
        <v>1049421.44</v>
      </c>
      <c r="X763" s="3" t="s">
        <v>13</v>
      </c>
      <c r="Y763" s="3">
        <v>167907.43039999998</v>
      </c>
      <c r="Z763" s="3">
        <v>0</v>
      </c>
      <c r="AA763" s="2" t="s">
        <v>0</v>
      </c>
      <c r="AB763" s="1">
        <v>0</v>
      </c>
      <c r="AC763" s="1">
        <v>0</v>
      </c>
      <c r="AD763" s="2" t="s">
        <v>0</v>
      </c>
      <c r="AE763" s="1">
        <v>0</v>
      </c>
    </row>
    <row r="764" spans="1:31" x14ac:dyDescent="0.25">
      <c r="A764" s="49">
        <v>134</v>
      </c>
      <c r="B764" s="51">
        <v>43952</v>
      </c>
      <c r="C764" s="2" t="s">
        <v>8</v>
      </c>
      <c r="D764" s="2" t="s">
        <v>67</v>
      </c>
      <c r="E764" s="2" t="s">
        <v>542</v>
      </c>
      <c r="F764" s="2" t="s">
        <v>1592</v>
      </c>
      <c r="G764" s="2" t="s">
        <v>4</v>
      </c>
      <c r="H764" s="2" t="s">
        <v>1686</v>
      </c>
      <c r="I764" s="1" t="s">
        <v>1</v>
      </c>
      <c r="J764" s="1" t="s">
        <v>1</v>
      </c>
      <c r="K764" s="1" t="s">
        <v>1</v>
      </c>
      <c r="L764" s="1" t="s">
        <v>1</v>
      </c>
      <c r="M764" s="1">
        <v>0</v>
      </c>
      <c r="N764" s="2" t="s">
        <v>1</v>
      </c>
      <c r="O764" s="2" t="s">
        <v>2</v>
      </c>
      <c r="P764" s="2" t="s">
        <v>1</v>
      </c>
      <c r="Q764" s="3">
        <f t="shared" si="11"/>
        <v>88913999.048000008</v>
      </c>
      <c r="R764" s="3">
        <v>0</v>
      </c>
      <c r="S764" s="3">
        <v>66210254.240000002</v>
      </c>
      <c r="T764" s="3">
        <v>0</v>
      </c>
      <c r="U764" s="3" t="s">
        <v>0</v>
      </c>
      <c r="V764" s="3">
        <v>0</v>
      </c>
      <c r="W764" s="3">
        <v>19572193.800000001</v>
      </c>
      <c r="X764" s="3" t="s">
        <v>0</v>
      </c>
      <c r="Y764" s="3">
        <v>3131551.0080000004</v>
      </c>
      <c r="Z764" s="3">
        <v>0</v>
      </c>
      <c r="AA764" s="2" t="s">
        <v>0</v>
      </c>
      <c r="AB764" s="1">
        <v>0</v>
      </c>
      <c r="AC764" s="1">
        <v>0</v>
      </c>
      <c r="AD764" s="2" t="s">
        <v>0</v>
      </c>
      <c r="AE764" s="1">
        <v>0</v>
      </c>
    </row>
    <row r="765" spans="1:31" hidden="1" x14ac:dyDescent="0.25">
      <c r="A765" s="49">
        <v>135</v>
      </c>
      <c r="B765" s="51">
        <v>43952</v>
      </c>
      <c r="C765" s="2" t="s">
        <v>53</v>
      </c>
      <c r="D765" s="2" t="s">
        <v>52</v>
      </c>
      <c r="E765" s="2" t="s">
        <v>651</v>
      </c>
      <c r="F765" s="2" t="s">
        <v>264</v>
      </c>
      <c r="G765" s="2" t="s">
        <v>4</v>
      </c>
      <c r="H765" s="2" t="s">
        <v>1687</v>
      </c>
      <c r="I765" s="1" t="s">
        <v>1</v>
      </c>
      <c r="J765" s="1" t="s">
        <v>1</v>
      </c>
      <c r="K765" s="1" t="s">
        <v>1</v>
      </c>
      <c r="L765" s="1" t="s">
        <v>1</v>
      </c>
      <c r="M765" s="1">
        <v>0</v>
      </c>
      <c r="N765" s="2" t="s">
        <v>1</v>
      </c>
      <c r="O765" s="2" t="s">
        <v>2</v>
      </c>
      <c r="P765" s="2" t="s">
        <v>1</v>
      </c>
      <c r="Q765" s="3">
        <f t="shared" si="11"/>
        <v>51761476.815600008</v>
      </c>
      <c r="R765" s="3">
        <v>0</v>
      </c>
      <c r="S765" s="3">
        <v>38689509.710000001</v>
      </c>
      <c r="T765" s="3">
        <v>0</v>
      </c>
      <c r="U765" s="3" t="s">
        <v>0</v>
      </c>
      <c r="V765" s="3">
        <v>0</v>
      </c>
      <c r="W765" s="3">
        <v>11268937.16</v>
      </c>
      <c r="X765" s="3" t="s">
        <v>0</v>
      </c>
      <c r="Y765" s="3">
        <v>1803029.9456</v>
      </c>
      <c r="Z765" s="3">
        <v>0</v>
      </c>
      <c r="AA765" s="2" t="s">
        <v>0</v>
      </c>
      <c r="AB765" s="1">
        <v>0</v>
      </c>
      <c r="AC765" s="1">
        <v>0</v>
      </c>
      <c r="AD765" s="2" t="s">
        <v>0</v>
      </c>
      <c r="AE765" s="1">
        <v>0</v>
      </c>
    </row>
    <row r="766" spans="1:31" hidden="1" x14ac:dyDescent="0.25">
      <c r="A766" s="49">
        <v>136</v>
      </c>
      <c r="B766" s="51">
        <v>43952</v>
      </c>
      <c r="C766" s="2" t="s">
        <v>53</v>
      </c>
      <c r="D766" s="2" t="s">
        <v>52</v>
      </c>
      <c r="E766" s="2" t="s">
        <v>651</v>
      </c>
      <c r="F766" s="2" t="s">
        <v>264</v>
      </c>
      <c r="G766" s="2" t="s">
        <v>4</v>
      </c>
      <c r="H766" s="2" t="s">
        <v>1688</v>
      </c>
      <c r="I766" s="1" t="s">
        <v>1</v>
      </c>
      <c r="J766" s="1" t="s">
        <v>1</v>
      </c>
      <c r="K766" s="1" t="s">
        <v>1</v>
      </c>
      <c r="L766" s="1" t="s">
        <v>1</v>
      </c>
      <c r="M766" s="1">
        <v>0</v>
      </c>
      <c r="N766" s="2" t="s">
        <v>1</v>
      </c>
      <c r="O766" s="2" t="s">
        <v>2</v>
      </c>
      <c r="P766" s="2" t="s">
        <v>1</v>
      </c>
      <c r="Q766" s="3">
        <f t="shared" si="11"/>
        <v>17890647.193750005</v>
      </c>
      <c r="R766" s="3">
        <v>0</v>
      </c>
      <c r="S766" s="3">
        <v>14793820.226550004</v>
      </c>
      <c r="T766" s="3">
        <v>0</v>
      </c>
      <c r="U766" s="3" t="s">
        <v>0</v>
      </c>
      <c r="V766" s="3">
        <v>0</v>
      </c>
      <c r="W766" s="3">
        <v>2669678.42</v>
      </c>
      <c r="X766" s="3" t="s">
        <v>13</v>
      </c>
      <c r="Y766" s="3">
        <v>427148.54719999997</v>
      </c>
      <c r="Z766" s="3">
        <v>0</v>
      </c>
      <c r="AA766" s="2" t="s">
        <v>0</v>
      </c>
      <c r="AB766" s="1">
        <v>0</v>
      </c>
      <c r="AC766" s="1">
        <v>0</v>
      </c>
      <c r="AD766" s="2" t="s">
        <v>0</v>
      </c>
      <c r="AE766" s="1">
        <v>0</v>
      </c>
    </row>
    <row r="767" spans="1:31" x14ac:dyDescent="0.25">
      <c r="A767" s="49">
        <v>137</v>
      </c>
      <c r="B767" s="51">
        <v>43952</v>
      </c>
      <c r="C767" s="2" t="s">
        <v>8</v>
      </c>
      <c r="D767" s="2" t="s">
        <v>52</v>
      </c>
      <c r="E767" s="2" t="s">
        <v>530</v>
      </c>
      <c r="F767" s="2" t="s">
        <v>251</v>
      </c>
      <c r="G767" s="2" t="s">
        <v>4</v>
      </c>
      <c r="H767" s="2" t="s">
        <v>1689</v>
      </c>
      <c r="I767" s="1" t="s">
        <v>1</v>
      </c>
      <c r="J767" s="1" t="s">
        <v>1</v>
      </c>
      <c r="K767" s="1" t="s">
        <v>1</v>
      </c>
      <c r="L767" s="1" t="s">
        <v>1</v>
      </c>
      <c r="M767" s="1">
        <v>0</v>
      </c>
      <c r="N767" s="2" t="s">
        <v>1</v>
      </c>
      <c r="O767" s="2" t="s">
        <v>2</v>
      </c>
      <c r="P767" s="2" t="s">
        <v>1</v>
      </c>
      <c r="Q767" s="3">
        <f t="shared" si="11"/>
        <v>74898832.494800001</v>
      </c>
      <c r="R767" s="3">
        <v>0</v>
      </c>
      <c r="S767" s="3">
        <v>51469364.450000003</v>
      </c>
      <c r="T767" s="3">
        <v>0</v>
      </c>
      <c r="U767" s="3" t="s">
        <v>0</v>
      </c>
      <c r="V767" s="3">
        <v>0</v>
      </c>
      <c r="W767" s="3">
        <v>20197817.280000001</v>
      </c>
      <c r="X767" s="3" t="s">
        <v>0</v>
      </c>
      <c r="Y767" s="3">
        <v>3231650.7648000005</v>
      </c>
      <c r="Z767" s="3">
        <v>0</v>
      </c>
      <c r="AA767" s="2" t="s">
        <v>0</v>
      </c>
      <c r="AB767" s="1">
        <v>0</v>
      </c>
      <c r="AC767" s="1">
        <v>0</v>
      </c>
      <c r="AD767" s="2" t="s">
        <v>0</v>
      </c>
      <c r="AE767" s="1">
        <v>0</v>
      </c>
    </row>
    <row r="768" spans="1:31" x14ac:dyDescent="0.25">
      <c r="A768" s="49">
        <v>138</v>
      </c>
      <c r="B768" s="51">
        <v>43952</v>
      </c>
      <c r="C768" s="2" t="s">
        <v>8</v>
      </c>
      <c r="D768" s="2" t="s">
        <v>48</v>
      </c>
      <c r="E768" s="2" t="s">
        <v>520</v>
      </c>
      <c r="F768" s="2" t="s">
        <v>401</v>
      </c>
      <c r="G768" s="2" t="s">
        <v>4</v>
      </c>
      <c r="H768" s="2" t="s">
        <v>1690</v>
      </c>
      <c r="I768" s="1" t="s">
        <v>1</v>
      </c>
      <c r="J768" s="1" t="s">
        <v>1</v>
      </c>
      <c r="K768" s="1" t="s">
        <v>1</v>
      </c>
      <c r="L768" s="1" t="s">
        <v>1</v>
      </c>
      <c r="M768" s="1">
        <v>0</v>
      </c>
      <c r="N768" s="2" t="s">
        <v>1</v>
      </c>
      <c r="O768" s="2" t="s">
        <v>2</v>
      </c>
      <c r="P768" s="2" t="s">
        <v>1</v>
      </c>
      <c r="Q768" s="3">
        <f t="shared" si="11"/>
        <v>76764484.864000008</v>
      </c>
      <c r="R768" s="3">
        <v>0</v>
      </c>
      <c r="S768" s="3">
        <v>61868995.450000003</v>
      </c>
      <c r="T768" s="3">
        <v>0</v>
      </c>
      <c r="U768" s="3" t="s">
        <v>0</v>
      </c>
      <c r="V768" s="3">
        <v>0</v>
      </c>
      <c r="W768" s="3">
        <v>12840939.15</v>
      </c>
      <c r="X768" s="3" t="s">
        <v>0</v>
      </c>
      <c r="Y768" s="3">
        <v>2054550.2640000002</v>
      </c>
      <c r="Z768" s="3">
        <v>0</v>
      </c>
      <c r="AA768" s="2" t="s">
        <v>0</v>
      </c>
      <c r="AB768" s="1">
        <v>0</v>
      </c>
      <c r="AC768" s="1">
        <v>0</v>
      </c>
      <c r="AD768" s="2" t="s">
        <v>0</v>
      </c>
      <c r="AE768" s="1">
        <v>0</v>
      </c>
    </row>
    <row r="769" spans="1:31" x14ac:dyDescent="0.25">
      <c r="A769" s="49">
        <v>139</v>
      </c>
      <c r="B769" s="51">
        <v>43952</v>
      </c>
      <c r="C769" s="2" t="s">
        <v>8</v>
      </c>
      <c r="D769" s="2" t="s">
        <v>44</v>
      </c>
      <c r="E769" s="2" t="s">
        <v>516</v>
      </c>
      <c r="F769" s="2" t="s">
        <v>1691</v>
      </c>
      <c r="G769" s="2" t="s">
        <v>4</v>
      </c>
      <c r="H769" s="2" t="s">
        <v>1692</v>
      </c>
      <c r="I769" s="1" t="s">
        <v>1</v>
      </c>
      <c r="J769" s="1" t="s">
        <v>1</v>
      </c>
      <c r="K769" s="1" t="s">
        <v>1</v>
      </c>
      <c r="L769" s="1" t="s">
        <v>1</v>
      </c>
      <c r="M769" s="1">
        <v>0</v>
      </c>
      <c r="N769" s="2" t="s">
        <v>1</v>
      </c>
      <c r="O769" s="2" t="s">
        <v>2</v>
      </c>
      <c r="P769" s="2" t="s">
        <v>1</v>
      </c>
      <c r="Q769" s="3">
        <f t="shared" si="11"/>
        <v>86366760.087600008</v>
      </c>
      <c r="R769" s="3">
        <v>0</v>
      </c>
      <c r="S769" s="3">
        <v>68389539.900000006</v>
      </c>
      <c r="T769" s="3">
        <v>0</v>
      </c>
      <c r="U769" s="3" t="s">
        <v>0</v>
      </c>
      <c r="V769" s="3">
        <v>0</v>
      </c>
      <c r="W769" s="3">
        <v>15497603.609999999</v>
      </c>
      <c r="X769" s="3" t="s">
        <v>0</v>
      </c>
      <c r="Y769" s="3">
        <v>2479616.5776</v>
      </c>
      <c r="Z769" s="3">
        <v>0</v>
      </c>
      <c r="AA769" s="2" t="s">
        <v>0</v>
      </c>
      <c r="AB769" s="1">
        <v>0</v>
      </c>
      <c r="AC769" s="1">
        <v>0</v>
      </c>
      <c r="AD769" s="2" t="s">
        <v>0</v>
      </c>
      <c r="AE769" s="1">
        <v>0</v>
      </c>
    </row>
    <row r="770" spans="1:31" x14ac:dyDescent="0.25">
      <c r="A770" s="49">
        <v>140</v>
      </c>
      <c r="B770" s="51">
        <v>43952</v>
      </c>
      <c r="C770" s="2" t="s">
        <v>8</v>
      </c>
      <c r="D770" s="2" t="s">
        <v>40</v>
      </c>
      <c r="E770" s="2" t="s">
        <v>500</v>
      </c>
      <c r="F770" s="2" t="s">
        <v>1664</v>
      </c>
      <c r="G770" s="2" t="s">
        <v>4</v>
      </c>
      <c r="H770" s="2" t="s">
        <v>1693</v>
      </c>
      <c r="I770" s="1" t="s">
        <v>1</v>
      </c>
      <c r="J770" s="1" t="s">
        <v>1</v>
      </c>
      <c r="K770" s="1" t="s">
        <v>1</v>
      </c>
      <c r="L770" s="1" t="s">
        <v>1</v>
      </c>
      <c r="M770" s="1">
        <v>0</v>
      </c>
      <c r="N770" s="2" t="s">
        <v>1</v>
      </c>
      <c r="O770" s="2" t="s">
        <v>2</v>
      </c>
      <c r="P770" s="2" t="s">
        <v>1</v>
      </c>
      <c r="Q770" s="3">
        <f t="shared" si="11"/>
        <v>50116488.943600006</v>
      </c>
      <c r="R770" s="3">
        <v>0</v>
      </c>
      <c r="S770" s="3">
        <v>34981217.310000002</v>
      </c>
      <c r="T770" s="3">
        <v>0</v>
      </c>
      <c r="U770" s="3" t="s">
        <v>0</v>
      </c>
      <c r="V770" s="3">
        <v>0</v>
      </c>
      <c r="W770" s="3">
        <v>13047647.960000001</v>
      </c>
      <c r="X770" s="3" t="s">
        <v>0</v>
      </c>
      <c r="Y770" s="3">
        <v>2087623.6736000001</v>
      </c>
      <c r="Z770" s="3">
        <v>0</v>
      </c>
      <c r="AA770" s="2" t="s">
        <v>0</v>
      </c>
      <c r="AB770" s="1">
        <v>0</v>
      </c>
      <c r="AC770" s="1">
        <v>0</v>
      </c>
      <c r="AD770" s="2" t="s">
        <v>0</v>
      </c>
      <c r="AE770" s="1">
        <v>0</v>
      </c>
    </row>
    <row r="771" spans="1:31" x14ac:dyDescent="0.25">
      <c r="A771" s="49">
        <v>141</v>
      </c>
      <c r="B771" s="51">
        <v>43952</v>
      </c>
      <c r="C771" s="2" t="s">
        <v>8</v>
      </c>
      <c r="D771" s="2" t="s">
        <v>36</v>
      </c>
      <c r="E771" s="2" t="s">
        <v>497</v>
      </c>
      <c r="F771" s="2" t="s">
        <v>39</v>
      </c>
      <c r="G771" s="2" t="s">
        <v>4</v>
      </c>
      <c r="H771" s="2" t="s">
        <v>1694</v>
      </c>
      <c r="I771" s="1" t="s">
        <v>1</v>
      </c>
      <c r="J771" s="1" t="s">
        <v>1</v>
      </c>
      <c r="K771" s="1" t="s">
        <v>1</v>
      </c>
      <c r="L771" s="1" t="s">
        <v>1</v>
      </c>
      <c r="M771" s="1">
        <v>0</v>
      </c>
      <c r="N771" s="2" t="s">
        <v>1</v>
      </c>
      <c r="O771" s="2" t="s">
        <v>2</v>
      </c>
      <c r="P771" s="2" t="s">
        <v>1</v>
      </c>
      <c r="Q771" s="3">
        <f t="shared" ref="Q771:Q834" si="12">SUM(R771:AE771)</f>
        <v>77804542.380800009</v>
      </c>
      <c r="R771" s="3">
        <v>0</v>
      </c>
      <c r="S771" s="3">
        <v>62333630.350000001</v>
      </c>
      <c r="T771" s="3">
        <v>0</v>
      </c>
      <c r="U771" s="3" t="s">
        <v>0</v>
      </c>
      <c r="V771" s="3">
        <v>0</v>
      </c>
      <c r="W771" s="3">
        <v>13336993.130000001</v>
      </c>
      <c r="X771" s="3" t="s">
        <v>0</v>
      </c>
      <c r="Y771" s="3">
        <v>2133918.9007999999</v>
      </c>
      <c r="Z771" s="3">
        <v>0</v>
      </c>
      <c r="AA771" s="2" t="s">
        <v>0</v>
      </c>
      <c r="AB771" s="1">
        <v>0</v>
      </c>
      <c r="AC771" s="1">
        <v>0</v>
      </c>
      <c r="AD771" s="2" t="s">
        <v>0</v>
      </c>
      <c r="AE771" s="1">
        <v>0</v>
      </c>
    </row>
    <row r="772" spans="1:31" x14ac:dyDescent="0.25">
      <c r="A772" s="49">
        <v>142</v>
      </c>
      <c r="B772" s="51">
        <v>43952</v>
      </c>
      <c r="C772" s="2" t="s">
        <v>8</v>
      </c>
      <c r="D772" s="2" t="s">
        <v>32</v>
      </c>
      <c r="E772" s="2" t="s">
        <v>493</v>
      </c>
      <c r="F772" s="2" t="s">
        <v>1695</v>
      </c>
      <c r="G772" s="2" t="s">
        <v>4</v>
      </c>
      <c r="H772" s="2" t="s">
        <v>1696</v>
      </c>
      <c r="I772" s="1" t="s">
        <v>1</v>
      </c>
      <c r="J772" s="1" t="s">
        <v>1</v>
      </c>
      <c r="K772" s="1" t="s">
        <v>1</v>
      </c>
      <c r="L772" s="1" t="s">
        <v>1</v>
      </c>
      <c r="M772" s="1">
        <v>0</v>
      </c>
      <c r="N772" s="2" t="s">
        <v>1</v>
      </c>
      <c r="O772" s="2" t="s">
        <v>2</v>
      </c>
      <c r="P772" s="2" t="s">
        <v>1</v>
      </c>
      <c r="Q772" s="3">
        <f t="shared" si="12"/>
        <v>77653027.023599997</v>
      </c>
      <c r="R772" s="3">
        <v>0</v>
      </c>
      <c r="S772" s="3">
        <v>57809656.140000001</v>
      </c>
      <c r="T772" s="3">
        <v>0</v>
      </c>
      <c r="U772" s="3" t="s">
        <v>0</v>
      </c>
      <c r="V772" s="3">
        <v>0</v>
      </c>
      <c r="W772" s="3">
        <v>17106354.210000001</v>
      </c>
      <c r="X772" s="3" t="s">
        <v>0</v>
      </c>
      <c r="Y772" s="3">
        <v>2737016.6736000003</v>
      </c>
      <c r="Z772" s="3">
        <v>0</v>
      </c>
      <c r="AA772" s="2" t="s">
        <v>0</v>
      </c>
      <c r="AB772" s="1">
        <v>0</v>
      </c>
      <c r="AC772" s="1">
        <v>0</v>
      </c>
      <c r="AD772" s="2" t="s">
        <v>0</v>
      </c>
      <c r="AE772" s="1">
        <v>0</v>
      </c>
    </row>
    <row r="773" spans="1:31" x14ac:dyDescent="0.25">
      <c r="A773" s="49">
        <v>143</v>
      </c>
      <c r="B773" s="51">
        <v>43952</v>
      </c>
      <c r="C773" s="2" t="s">
        <v>8</v>
      </c>
      <c r="D773" s="2" t="s">
        <v>26</v>
      </c>
      <c r="E773" s="2" t="s">
        <v>489</v>
      </c>
      <c r="F773" s="2" t="s">
        <v>1697</v>
      </c>
      <c r="G773" s="2" t="s">
        <v>4</v>
      </c>
      <c r="H773" s="2" t="s">
        <v>1698</v>
      </c>
      <c r="I773" s="1" t="s">
        <v>1</v>
      </c>
      <c r="J773" s="1" t="s">
        <v>1</v>
      </c>
      <c r="K773" s="1" t="s">
        <v>1</v>
      </c>
      <c r="L773" s="1" t="s">
        <v>1</v>
      </c>
      <c r="M773" s="1">
        <v>0</v>
      </c>
      <c r="N773" s="2" t="s">
        <v>1</v>
      </c>
      <c r="O773" s="2" t="s">
        <v>2</v>
      </c>
      <c r="P773" s="2" t="s">
        <v>1</v>
      </c>
      <c r="Q773" s="3">
        <f t="shared" si="12"/>
        <v>42887897.75395</v>
      </c>
      <c r="R773" s="3">
        <v>0</v>
      </c>
      <c r="S773" s="3">
        <v>38406767.746349998</v>
      </c>
      <c r="T773" s="3">
        <v>0</v>
      </c>
      <c r="U773" s="3" t="s">
        <v>0</v>
      </c>
      <c r="V773" s="3">
        <v>0</v>
      </c>
      <c r="W773" s="3">
        <v>3863043.11</v>
      </c>
      <c r="X773" s="3" t="s">
        <v>0</v>
      </c>
      <c r="Y773" s="3">
        <v>618086.89760000003</v>
      </c>
      <c r="Z773" s="3">
        <v>0</v>
      </c>
      <c r="AA773" s="2" t="s">
        <v>0</v>
      </c>
      <c r="AB773" s="1">
        <v>0</v>
      </c>
      <c r="AC773" s="1">
        <v>0</v>
      </c>
      <c r="AD773" s="2" t="s">
        <v>0</v>
      </c>
      <c r="AE773" s="1">
        <v>0</v>
      </c>
    </row>
    <row r="774" spans="1:31" x14ac:dyDescent="0.25">
      <c r="A774" s="49">
        <v>144</v>
      </c>
      <c r="B774" s="51">
        <v>43952</v>
      </c>
      <c r="C774" s="2" t="s">
        <v>8</v>
      </c>
      <c r="D774" s="2" t="s">
        <v>16</v>
      </c>
      <c r="E774" s="2" t="s">
        <v>483</v>
      </c>
      <c r="F774" s="2" t="s">
        <v>1699</v>
      </c>
      <c r="G774" s="2" t="s">
        <v>4</v>
      </c>
      <c r="H774" s="2" t="s">
        <v>1700</v>
      </c>
      <c r="I774" s="1" t="s">
        <v>1</v>
      </c>
      <c r="J774" s="1" t="s">
        <v>1</v>
      </c>
      <c r="K774" s="1" t="s">
        <v>1</v>
      </c>
      <c r="L774" s="1" t="s">
        <v>1</v>
      </c>
      <c r="M774" s="1">
        <v>0</v>
      </c>
      <c r="N774" s="2" t="s">
        <v>1</v>
      </c>
      <c r="O774" s="2" t="s">
        <v>2</v>
      </c>
      <c r="P774" s="2" t="s">
        <v>1</v>
      </c>
      <c r="Q774" s="3">
        <f t="shared" si="12"/>
        <v>5762543.8547999999</v>
      </c>
      <c r="R774" s="3">
        <v>0</v>
      </c>
      <c r="S774" s="3">
        <v>3327816.05</v>
      </c>
      <c r="T774" s="3">
        <v>0</v>
      </c>
      <c r="U774" s="3" t="s">
        <v>0</v>
      </c>
      <c r="V774" s="3">
        <v>0</v>
      </c>
      <c r="W774" s="3">
        <v>2098903.2799999998</v>
      </c>
      <c r="X774" s="3" t="s">
        <v>0</v>
      </c>
      <c r="Y774" s="3">
        <v>335824.52479999996</v>
      </c>
      <c r="Z774" s="3">
        <v>0</v>
      </c>
      <c r="AA774" s="2" t="s">
        <v>0</v>
      </c>
      <c r="AB774" s="1">
        <v>0</v>
      </c>
      <c r="AC774" s="1">
        <v>0</v>
      </c>
      <c r="AD774" s="2" t="s">
        <v>0</v>
      </c>
      <c r="AE774" s="1">
        <v>0</v>
      </c>
    </row>
    <row r="775" spans="1:31" x14ac:dyDescent="0.25">
      <c r="A775" s="49">
        <v>145</v>
      </c>
      <c r="B775" s="51">
        <v>43952</v>
      </c>
      <c r="C775" s="2" t="s">
        <v>8</v>
      </c>
      <c r="D775" s="2" t="s">
        <v>1048</v>
      </c>
      <c r="E775" s="2" t="s">
        <v>538</v>
      </c>
      <c r="F775" s="2" t="s">
        <v>800</v>
      </c>
      <c r="G775" s="2" t="s">
        <v>4</v>
      </c>
      <c r="H775" s="2" t="s">
        <v>1701</v>
      </c>
      <c r="I775" s="1" t="s">
        <v>1</v>
      </c>
      <c r="J775" s="1" t="s">
        <v>1</v>
      </c>
      <c r="K775" s="1" t="s">
        <v>1</v>
      </c>
      <c r="L775" s="1" t="s">
        <v>1</v>
      </c>
      <c r="M775" s="1">
        <v>0</v>
      </c>
      <c r="N775" s="2" t="s">
        <v>1</v>
      </c>
      <c r="O775" s="2" t="s">
        <v>2</v>
      </c>
      <c r="P775" s="2" t="s">
        <v>1</v>
      </c>
      <c r="Q775" s="3">
        <f t="shared" si="12"/>
        <v>4917070.59</v>
      </c>
      <c r="R775" s="3">
        <v>0</v>
      </c>
      <c r="S775" s="3">
        <v>4728222.59</v>
      </c>
      <c r="T775" s="3">
        <v>0</v>
      </c>
      <c r="U775" s="3" t="s">
        <v>0</v>
      </c>
      <c r="V775" s="3">
        <v>0</v>
      </c>
      <c r="W775" s="3">
        <v>162800</v>
      </c>
      <c r="X775" s="3" t="s">
        <v>0</v>
      </c>
      <c r="Y775" s="3">
        <v>26048</v>
      </c>
      <c r="Z775" s="3">
        <v>0</v>
      </c>
      <c r="AA775" s="2" t="s">
        <v>0</v>
      </c>
      <c r="AB775" s="1">
        <v>0</v>
      </c>
      <c r="AC775" s="1">
        <v>0</v>
      </c>
      <c r="AD775" s="2" t="s">
        <v>0</v>
      </c>
      <c r="AE775" s="1">
        <v>0</v>
      </c>
    </row>
    <row r="776" spans="1:31" x14ac:dyDescent="0.25">
      <c r="A776" s="49">
        <v>146</v>
      </c>
      <c r="B776" s="51">
        <v>43952</v>
      </c>
      <c r="C776" s="2" t="s">
        <v>8</v>
      </c>
      <c r="D776" s="2" t="s">
        <v>1048</v>
      </c>
      <c r="E776" s="2" t="s">
        <v>538</v>
      </c>
      <c r="F776" s="2" t="s">
        <v>759</v>
      </c>
      <c r="G776" s="2" t="s">
        <v>4</v>
      </c>
      <c r="H776" s="2" t="s">
        <v>1701</v>
      </c>
      <c r="I776" s="1" t="s">
        <v>1</v>
      </c>
      <c r="J776" s="1" t="s">
        <v>1</v>
      </c>
      <c r="K776" s="1" t="s">
        <v>1</v>
      </c>
      <c r="L776" s="1" t="s">
        <v>1</v>
      </c>
      <c r="M776" s="1">
        <v>0</v>
      </c>
      <c r="N776" s="2" t="s">
        <v>1</v>
      </c>
      <c r="O776" s="2" t="s">
        <v>2</v>
      </c>
      <c r="P776" s="2" t="s">
        <v>1</v>
      </c>
      <c r="Q776" s="3">
        <f t="shared" si="12"/>
        <v>22208524.649999999</v>
      </c>
      <c r="R776" s="3">
        <v>0</v>
      </c>
      <c r="S776" s="3">
        <v>21426329.109999999</v>
      </c>
      <c r="T776" s="3">
        <v>0</v>
      </c>
      <c r="U776" s="3" t="s">
        <v>0</v>
      </c>
      <c r="V776" s="3">
        <v>0</v>
      </c>
      <c r="W776" s="3">
        <v>674306.5</v>
      </c>
      <c r="X776" s="3" t="s">
        <v>0</v>
      </c>
      <c r="Y776" s="3">
        <v>107889.04000000001</v>
      </c>
      <c r="Z776" s="3">
        <v>0</v>
      </c>
      <c r="AA776" s="2" t="s">
        <v>0</v>
      </c>
      <c r="AB776" s="1">
        <v>0</v>
      </c>
      <c r="AC776" s="1">
        <v>0</v>
      </c>
      <c r="AD776" s="2" t="s">
        <v>0</v>
      </c>
      <c r="AE776" s="1">
        <v>0</v>
      </c>
    </row>
    <row r="777" spans="1:31" x14ac:dyDescent="0.25">
      <c r="A777" s="49">
        <v>147</v>
      </c>
      <c r="B777" s="51">
        <v>43952</v>
      </c>
      <c r="C777" s="2" t="s">
        <v>8</v>
      </c>
      <c r="D777" s="2" t="s">
        <v>11</v>
      </c>
      <c r="E777" s="2" t="s">
        <v>476</v>
      </c>
      <c r="F777" s="2" t="s">
        <v>1702</v>
      </c>
      <c r="G777" s="2" t="s">
        <v>4</v>
      </c>
      <c r="H777" s="2" t="s">
        <v>1703</v>
      </c>
      <c r="I777" s="1" t="s">
        <v>1</v>
      </c>
      <c r="J777" s="1" t="s">
        <v>1</v>
      </c>
      <c r="K777" s="1" t="s">
        <v>1</v>
      </c>
      <c r="L777" s="1" t="s">
        <v>1</v>
      </c>
      <c r="M777" s="1">
        <v>0</v>
      </c>
      <c r="N777" s="2" t="s">
        <v>1</v>
      </c>
      <c r="O777" s="2" t="s">
        <v>2</v>
      </c>
      <c r="P777" s="2" t="s">
        <v>1</v>
      </c>
      <c r="Q777" s="3">
        <f t="shared" si="12"/>
        <v>11271088.928000001</v>
      </c>
      <c r="R777" s="3">
        <v>0</v>
      </c>
      <c r="S777" s="3">
        <v>6981879.25</v>
      </c>
      <c r="T777" s="3">
        <v>0</v>
      </c>
      <c r="U777" s="3" t="s">
        <v>0</v>
      </c>
      <c r="V777" s="3">
        <v>0</v>
      </c>
      <c r="W777" s="3">
        <v>3697594.55</v>
      </c>
      <c r="X777" s="3" t="s">
        <v>0</v>
      </c>
      <c r="Y777" s="3">
        <v>591615.12800000003</v>
      </c>
      <c r="Z777" s="3">
        <v>0</v>
      </c>
      <c r="AA777" s="2" t="s">
        <v>0</v>
      </c>
      <c r="AB777" s="1">
        <v>0</v>
      </c>
      <c r="AC777" s="1">
        <v>0</v>
      </c>
      <c r="AD777" s="2" t="s">
        <v>0</v>
      </c>
      <c r="AE777" s="1">
        <v>0</v>
      </c>
    </row>
    <row r="778" spans="1:31" x14ac:dyDescent="0.25">
      <c r="A778" s="49">
        <v>148</v>
      </c>
      <c r="B778" s="51">
        <v>43952</v>
      </c>
      <c r="C778" s="2" t="s">
        <v>8</v>
      </c>
      <c r="D778" s="2" t="s">
        <v>7</v>
      </c>
      <c r="E778" s="2" t="s">
        <v>471</v>
      </c>
      <c r="F778" s="2" t="s">
        <v>1704</v>
      </c>
      <c r="G778" s="2" t="s">
        <v>4</v>
      </c>
      <c r="H778" s="2" t="s">
        <v>1705</v>
      </c>
      <c r="I778" s="1" t="s">
        <v>1</v>
      </c>
      <c r="J778" s="1" t="s">
        <v>1</v>
      </c>
      <c r="K778" s="1" t="s">
        <v>1</v>
      </c>
      <c r="L778" s="1" t="s">
        <v>1</v>
      </c>
      <c r="M778" s="1">
        <v>0</v>
      </c>
      <c r="N778" s="2" t="s">
        <v>1</v>
      </c>
      <c r="O778" s="2" t="s">
        <v>2</v>
      </c>
      <c r="P778" s="2" t="s">
        <v>1</v>
      </c>
      <c r="Q778" s="3">
        <f t="shared" si="12"/>
        <v>51767813.423600003</v>
      </c>
      <c r="R778" s="3">
        <v>0</v>
      </c>
      <c r="S778" s="3">
        <v>44162858.109999999</v>
      </c>
      <c r="T778" s="3">
        <v>0</v>
      </c>
      <c r="U778" s="3" t="s">
        <v>0</v>
      </c>
      <c r="V778" s="3">
        <v>0</v>
      </c>
      <c r="W778" s="3">
        <v>6555995.96</v>
      </c>
      <c r="X778" s="3" t="s">
        <v>0</v>
      </c>
      <c r="Y778" s="3">
        <v>1048959.3536</v>
      </c>
      <c r="Z778" s="3">
        <v>0</v>
      </c>
      <c r="AA778" s="2" t="s">
        <v>0</v>
      </c>
      <c r="AB778" s="1">
        <v>0</v>
      </c>
      <c r="AC778" s="1">
        <v>0</v>
      </c>
      <c r="AD778" s="2" t="s">
        <v>0</v>
      </c>
      <c r="AE778" s="1">
        <v>0</v>
      </c>
    </row>
    <row r="779" spans="1:31" hidden="1" x14ac:dyDescent="0.25">
      <c r="A779" s="49">
        <v>149</v>
      </c>
      <c r="B779" s="51">
        <v>43953</v>
      </c>
      <c r="C779" s="2" t="s">
        <v>53</v>
      </c>
      <c r="D779" s="2" t="s">
        <v>107</v>
      </c>
      <c r="E779" s="2" t="s">
        <v>572</v>
      </c>
      <c r="F779" s="2" t="s">
        <v>1706</v>
      </c>
      <c r="G779" s="2" t="s">
        <v>4</v>
      </c>
      <c r="H779" s="2" t="s">
        <v>1707</v>
      </c>
      <c r="I779" s="1" t="s">
        <v>1</v>
      </c>
      <c r="J779" s="1" t="s">
        <v>1</v>
      </c>
      <c r="K779" s="1" t="s">
        <v>1</v>
      </c>
      <c r="L779" s="1" t="s">
        <v>1</v>
      </c>
      <c r="M779" s="1">
        <v>0</v>
      </c>
      <c r="N779" s="2" t="s">
        <v>1</v>
      </c>
      <c r="O779" s="2" t="s">
        <v>2</v>
      </c>
      <c r="P779" s="2" t="s">
        <v>1</v>
      </c>
      <c r="Q779" s="3">
        <f t="shared" si="12"/>
        <v>52171161.324049994</v>
      </c>
      <c r="R779" s="3">
        <v>0</v>
      </c>
      <c r="S779" s="3">
        <v>40160952.206049994</v>
      </c>
      <c r="T779" s="3">
        <v>0</v>
      </c>
      <c r="U779" s="3" t="s">
        <v>0</v>
      </c>
      <c r="V779" s="3">
        <v>0</v>
      </c>
      <c r="W779" s="3">
        <v>10353628.549999999</v>
      </c>
      <c r="X779" s="3" t="s">
        <v>0</v>
      </c>
      <c r="Y779" s="3">
        <v>1656580.568</v>
      </c>
      <c r="Z779" s="3">
        <v>0</v>
      </c>
      <c r="AA779" s="2" t="s">
        <v>0</v>
      </c>
      <c r="AB779" s="1">
        <v>0</v>
      </c>
      <c r="AC779" s="1">
        <v>0</v>
      </c>
      <c r="AD779" s="2" t="s">
        <v>0</v>
      </c>
      <c r="AE779" s="1">
        <v>0</v>
      </c>
    </row>
    <row r="780" spans="1:31" hidden="1" x14ac:dyDescent="0.25">
      <c r="A780" s="49">
        <v>150</v>
      </c>
      <c r="B780" s="51">
        <v>43953</v>
      </c>
      <c r="C780" s="2" t="s">
        <v>53</v>
      </c>
      <c r="D780" s="2" t="s">
        <v>107</v>
      </c>
      <c r="E780" s="2" t="s">
        <v>572</v>
      </c>
      <c r="F780" s="2" t="s">
        <v>1706</v>
      </c>
      <c r="G780" s="2" t="s">
        <v>4</v>
      </c>
      <c r="H780" s="2" t="s">
        <v>1708</v>
      </c>
      <c r="I780" s="1" t="s">
        <v>1</v>
      </c>
      <c r="J780" s="1" t="s">
        <v>1</v>
      </c>
      <c r="K780" s="1" t="s">
        <v>1</v>
      </c>
      <c r="L780" s="1" t="s">
        <v>1</v>
      </c>
      <c r="M780" s="1">
        <v>0</v>
      </c>
      <c r="N780" s="2" t="s">
        <v>1</v>
      </c>
      <c r="O780" s="2" t="s">
        <v>1709</v>
      </c>
      <c r="P780" s="2" t="s">
        <v>1710</v>
      </c>
      <c r="Q780" s="3">
        <f t="shared" si="12"/>
        <v>949456.93880000012</v>
      </c>
      <c r="R780" s="3">
        <v>0</v>
      </c>
      <c r="S780" s="3">
        <v>549456.946</v>
      </c>
      <c r="T780" s="3">
        <v>344827.58</v>
      </c>
      <c r="U780" s="3" t="s">
        <v>13</v>
      </c>
      <c r="V780" s="3">
        <v>55172.412799999998</v>
      </c>
      <c r="W780" s="3">
        <v>0</v>
      </c>
      <c r="X780" s="3" t="s">
        <v>0</v>
      </c>
      <c r="Y780" s="3">
        <v>0</v>
      </c>
      <c r="Z780" s="3">
        <v>0</v>
      </c>
      <c r="AA780" s="2" t="s">
        <v>0</v>
      </c>
      <c r="AB780" s="1">
        <v>0</v>
      </c>
      <c r="AC780" s="1">
        <v>0</v>
      </c>
      <c r="AD780" s="2" t="s">
        <v>0</v>
      </c>
      <c r="AE780" s="1">
        <v>0</v>
      </c>
    </row>
    <row r="781" spans="1:31" hidden="1" x14ac:dyDescent="0.25">
      <c r="A781" s="49">
        <v>151</v>
      </c>
      <c r="B781" s="51">
        <v>43953</v>
      </c>
      <c r="C781" s="2" t="s">
        <v>53</v>
      </c>
      <c r="D781" s="2" t="s">
        <v>107</v>
      </c>
      <c r="E781" s="2" t="s">
        <v>572</v>
      </c>
      <c r="F781" s="2" t="s">
        <v>1706</v>
      </c>
      <c r="G781" s="2" t="s">
        <v>4</v>
      </c>
      <c r="H781" s="2" t="s">
        <v>1711</v>
      </c>
      <c r="I781" s="1" t="s">
        <v>1</v>
      </c>
      <c r="J781" s="1" t="s">
        <v>1</v>
      </c>
      <c r="K781" s="1" t="s">
        <v>1</v>
      </c>
      <c r="L781" s="1" t="s">
        <v>1</v>
      </c>
      <c r="M781" s="1">
        <v>0</v>
      </c>
      <c r="N781" s="2" t="s">
        <v>1</v>
      </c>
      <c r="O781" s="2" t="s">
        <v>2</v>
      </c>
      <c r="P781" s="2" t="s">
        <v>1</v>
      </c>
      <c r="Q781" s="3">
        <f t="shared" si="12"/>
        <v>31876131.091900002</v>
      </c>
      <c r="R781" s="3">
        <v>0</v>
      </c>
      <c r="S781" s="3">
        <v>24113340.911900003</v>
      </c>
      <c r="T781" s="3">
        <v>0</v>
      </c>
      <c r="U781" s="3" t="s">
        <v>0</v>
      </c>
      <c r="V781" s="3">
        <v>0</v>
      </c>
      <c r="W781" s="3">
        <v>6692060.5</v>
      </c>
      <c r="X781" s="3" t="s">
        <v>13</v>
      </c>
      <c r="Y781" s="3">
        <v>1070729.68</v>
      </c>
      <c r="Z781" s="3">
        <v>0</v>
      </c>
      <c r="AA781" s="2" t="s">
        <v>0</v>
      </c>
      <c r="AB781" s="1">
        <v>0</v>
      </c>
      <c r="AC781" s="1">
        <v>0</v>
      </c>
      <c r="AD781" s="2" t="s">
        <v>0</v>
      </c>
      <c r="AE781" s="1">
        <v>0</v>
      </c>
    </row>
    <row r="782" spans="1:31" x14ac:dyDescent="0.25">
      <c r="A782" s="49">
        <v>152</v>
      </c>
      <c r="B782" s="51">
        <v>43953</v>
      </c>
      <c r="C782" s="2" t="s">
        <v>8</v>
      </c>
      <c r="D782" s="2" t="s">
        <v>107</v>
      </c>
      <c r="E782" s="2" t="s">
        <v>596</v>
      </c>
      <c r="F782" s="2" t="s">
        <v>1257</v>
      </c>
      <c r="G782" s="2" t="s">
        <v>4</v>
      </c>
      <c r="H782" s="2" t="s">
        <v>1712</v>
      </c>
      <c r="I782" s="1" t="s">
        <v>1</v>
      </c>
      <c r="J782" s="1" t="s">
        <v>1</v>
      </c>
      <c r="K782" s="1" t="s">
        <v>1</v>
      </c>
      <c r="L782" s="1" t="s">
        <v>1</v>
      </c>
      <c r="M782" s="1">
        <v>0</v>
      </c>
      <c r="N782" s="2" t="s">
        <v>1</v>
      </c>
      <c r="O782" s="2" t="s">
        <v>2</v>
      </c>
      <c r="P782" s="2" t="s">
        <v>1</v>
      </c>
      <c r="Q782" s="3">
        <f t="shared" si="12"/>
        <v>79649868.048799992</v>
      </c>
      <c r="R782" s="3">
        <v>0</v>
      </c>
      <c r="S782" s="3">
        <v>67840564.109999999</v>
      </c>
      <c r="T782" s="3">
        <v>0</v>
      </c>
      <c r="U782" s="3" t="s">
        <v>0</v>
      </c>
      <c r="V782" s="3">
        <v>0</v>
      </c>
      <c r="W782" s="3">
        <v>10180434.43</v>
      </c>
      <c r="X782" s="3" t="s">
        <v>0</v>
      </c>
      <c r="Y782" s="3">
        <v>1628869.5088</v>
      </c>
      <c r="Z782" s="3">
        <v>0</v>
      </c>
      <c r="AA782" s="2" t="s">
        <v>0</v>
      </c>
      <c r="AB782" s="1">
        <v>0</v>
      </c>
      <c r="AC782" s="1">
        <v>0</v>
      </c>
      <c r="AD782" s="2" t="s">
        <v>0</v>
      </c>
      <c r="AE782" s="1">
        <v>0</v>
      </c>
    </row>
    <row r="783" spans="1:31" hidden="1" x14ac:dyDescent="0.25">
      <c r="A783" s="49">
        <v>153</v>
      </c>
      <c r="B783" s="51">
        <v>43953</v>
      </c>
      <c r="C783" s="2" t="s">
        <v>53</v>
      </c>
      <c r="D783" s="2" t="s">
        <v>88</v>
      </c>
      <c r="E783" s="2" t="s">
        <v>558</v>
      </c>
      <c r="F783" s="2" t="s">
        <v>1706</v>
      </c>
      <c r="G783" s="2" t="s">
        <v>4</v>
      </c>
      <c r="H783" s="2" t="s">
        <v>1713</v>
      </c>
      <c r="I783" s="1" t="s">
        <v>1</v>
      </c>
      <c r="J783" s="1" t="s">
        <v>1</v>
      </c>
      <c r="K783" s="1" t="s">
        <v>1</v>
      </c>
      <c r="L783" s="1" t="s">
        <v>1</v>
      </c>
      <c r="M783" s="1">
        <v>0</v>
      </c>
      <c r="N783" s="2" t="s">
        <v>1</v>
      </c>
      <c r="O783" s="2" t="s">
        <v>1714</v>
      </c>
      <c r="P783" s="2" t="s">
        <v>1715</v>
      </c>
      <c r="Q783" s="3">
        <f t="shared" si="12"/>
        <v>9069226.5659999996</v>
      </c>
      <c r="R783" s="3">
        <v>0</v>
      </c>
      <c r="S783" s="3">
        <v>5690565.6392000001</v>
      </c>
      <c r="T783" s="3">
        <v>0</v>
      </c>
      <c r="U783" s="3" t="s">
        <v>0</v>
      </c>
      <c r="V783" s="3">
        <v>0</v>
      </c>
      <c r="W783" s="3">
        <v>2912638.73</v>
      </c>
      <c r="X783" s="3" t="s">
        <v>13</v>
      </c>
      <c r="Y783" s="3">
        <v>466022.19680000003</v>
      </c>
      <c r="Z783" s="3">
        <v>0</v>
      </c>
      <c r="AA783" s="2" t="s">
        <v>0</v>
      </c>
      <c r="AB783" s="1">
        <v>0</v>
      </c>
      <c r="AC783" s="1">
        <v>0</v>
      </c>
      <c r="AD783" s="2" t="s">
        <v>0</v>
      </c>
      <c r="AE783" s="1">
        <v>0</v>
      </c>
    </row>
    <row r="784" spans="1:31" x14ac:dyDescent="0.25">
      <c r="A784" s="49">
        <v>154</v>
      </c>
      <c r="B784" s="51">
        <v>43953</v>
      </c>
      <c r="C784" s="2" t="s">
        <v>8</v>
      </c>
      <c r="D784" s="2" t="s">
        <v>88</v>
      </c>
      <c r="E784" s="2" t="s">
        <v>569</v>
      </c>
      <c r="F784" s="2" t="s">
        <v>1716</v>
      </c>
      <c r="G784" s="2" t="s">
        <v>4</v>
      </c>
      <c r="H784" s="2" t="s">
        <v>1717</v>
      </c>
      <c r="I784" s="1" t="s">
        <v>1</v>
      </c>
      <c r="J784" s="1" t="s">
        <v>1</v>
      </c>
      <c r="K784" s="1" t="s">
        <v>1</v>
      </c>
      <c r="L784" s="1" t="s">
        <v>1</v>
      </c>
      <c r="M784" s="1">
        <v>0</v>
      </c>
      <c r="N784" s="2" t="s">
        <v>1</v>
      </c>
      <c r="O784" s="2" t="s">
        <v>2</v>
      </c>
      <c r="P784" s="2" t="s">
        <v>1</v>
      </c>
      <c r="Q784" s="3">
        <f t="shared" si="12"/>
        <v>129590685.02960001</v>
      </c>
      <c r="R784" s="3">
        <v>0</v>
      </c>
      <c r="S784" s="3">
        <v>101391608.12</v>
      </c>
      <c r="T784" s="3">
        <v>0</v>
      </c>
      <c r="U784" s="3" t="s">
        <v>0</v>
      </c>
      <c r="V784" s="3">
        <v>0</v>
      </c>
      <c r="W784" s="3">
        <v>24309549.059999999</v>
      </c>
      <c r="X784" s="3" t="s">
        <v>0</v>
      </c>
      <c r="Y784" s="3">
        <v>3889527.8495999998</v>
      </c>
      <c r="Z784" s="3">
        <v>0</v>
      </c>
      <c r="AA784" s="2" t="s">
        <v>0</v>
      </c>
      <c r="AB784" s="1">
        <v>0</v>
      </c>
      <c r="AC784" s="1">
        <v>0</v>
      </c>
      <c r="AD784" s="2" t="s">
        <v>0</v>
      </c>
      <c r="AE784" s="1">
        <v>0</v>
      </c>
    </row>
    <row r="785" spans="1:31" x14ac:dyDescent="0.25">
      <c r="A785" s="49">
        <v>155</v>
      </c>
      <c r="B785" s="51">
        <v>43953</v>
      </c>
      <c r="C785" s="2" t="s">
        <v>8</v>
      </c>
      <c r="D785" s="2" t="s">
        <v>88</v>
      </c>
      <c r="E785" s="2" t="s">
        <v>563</v>
      </c>
      <c r="F785" s="2" t="s">
        <v>1718</v>
      </c>
      <c r="G785" s="2" t="s">
        <v>4</v>
      </c>
      <c r="H785" s="2" t="s">
        <v>1719</v>
      </c>
      <c r="I785" s="1" t="s">
        <v>1</v>
      </c>
      <c r="J785" s="1" t="s">
        <v>1</v>
      </c>
      <c r="K785" s="1" t="s">
        <v>1</v>
      </c>
      <c r="L785" s="1" t="s">
        <v>1</v>
      </c>
      <c r="M785" s="1">
        <v>0</v>
      </c>
      <c r="N785" s="2" t="s">
        <v>1</v>
      </c>
      <c r="O785" s="2" t="s">
        <v>2</v>
      </c>
      <c r="P785" s="2" t="s">
        <v>1</v>
      </c>
      <c r="Q785" s="3">
        <f t="shared" si="12"/>
        <v>29261660.18</v>
      </c>
      <c r="R785" s="3">
        <v>0</v>
      </c>
      <c r="S785" s="3">
        <v>29261660.18</v>
      </c>
      <c r="T785" s="3">
        <v>0</v>
      </c>
      <c r="U785" s="3" t="s">
        <v>0</v>
      </c>
      <c r="V785" s="3">
        <v>0</v>
      </c>
      <c r="W785" s="3"/>
      <c r="X785" s="3"/>
      <c r="Y785" s="3">
        <v>0</v>
      </c>
      <c r="Z785" s="3">
        <v>0</v>
      </c>
      <c r="AA785" s="2" t="s">
        <v>0</v>
      </c>
      <c r="AB785" s="1">
        <v>0</v>
      </c>
      <c r="AC785" s="1">
        <v>0</v>
      </c>
      <c r="AD785" s="2" t="s">
        <v>0</v>
      </c>
      <c r="AE785" s="1">
        <v>0</v>
      </c>
    </row>
    <row r="786" spans="1:31" hidden="1" x14ac:dyDescent="0.25">
      <c r="A786" s="49">
        <v>156</v>
      </c>
      <c r="B786" s="51">
        <v>43953</v>
      </c>
      <c r="C786" s="2" t="s">
        <v>71</v>
      </c>
      <c r="D786" s="2" t="s">
        <v>88</v>
      </c>
      <c r="E786" s="2" t="s">
        <v>566</v>
      </c>
      <c r="F786" s="2" t="s">
        <v>1720</v>
      </c>
      <c r="G786" s="2" t="s">
        <v>4</v>
      </c>
      <c r="H786" s="2" t="s">
        <v>1721</v>
      </c>
      <c r="I786" s="1" t="s">
        <v>1</v>
      </c>
      <c r="J786" s="1" t="s">
        <v>1</v>
      </c>
      <c r="K786" s="1" t="s">
        <v>1</v>
      </c>
      <c r="L786" s="1" t="s">
        <v>1</v>
      </c>
      <c r="M786" s="1">
        <v>0</v>
      </c>
      <c r="N786" s="2" t="s">
        <v>1</v>
      </c>
      <c r="O786" s="2" t="s">
        <v>2</v>
      </c>
      <c r="P786" s="2" t="s">
        <v>1</v>
      </c>
      <c r="Q786" s="3">
        <f t="shared" si="12"/>
        <v>40690141.688650005</v>
      </c>
      <c r="R786" s="3">
        <v>0</v>
      </c>
      <c r="S786" s="3">
        <v>38787492.683050007</v>
      </c>
      <c r="T786" s="3">
        <v>0</v>
      </c>
      <c r="U786" s="3" t="s">
        <v>0</v>
      </c>
      <c r="V786" s="3">
        <v>0</v>
      </c>
      <c r="W786" s="3">
        <v>1640214.66</v>
      </c>
      <c r="X786" s="3" t="s">
        <v>0</v>
      </c>
      <c r="Y786" s="3">
        <v>262434.3456</v>
      </c>
      <c r="Z786" s="3">
        <v>0</v>
      </c>
      <c r="AA786" s="2" t="s">
        <v>0</v>
      </c>
      <c r="AB786" s="1">
        <v>0</v>
      </c>
      <c r="AC786" s="1">
        <v>0</v>
      </c>
      <c r="AD786" s="2" t="s">
        <v>0</v>
      </c>
      <c r="AE786" s="1">
        <v>0</v>
      </c>
    </row>
    <row r="787" spans="1:31" hidden="1" x14ac:dyDescent="0.25">
      <c r="A787" s="49">
        <v>157</v>
      </c>
      <c r="B787" s="51">
        <v>43953</v>
      </c>
      <c r="C787" s="2" t="s">
        <v>53</v>
      </c>
      <c r="D787" s="2" t="s">
        <v>78</v>
      </c>
      <c r="E787" s="2" t="s">
        <v>6</v>
      </c>
      <c r="F787" s="2" t="s">
        <v>1529</v>
      </c>
      <c r="G787" s="2" t="s">
        <v>4</v>
      </c>
      <c r="H787" s="2" t="s">
        <v>1722</v>
      </c>
      <c r="I787" s="1" t="s">
        <v>1</v>
      </c>
      <c r="J787" s="1" t="s">
        <v>1</v>
      </c>
      <c r="K787" s="1" t="s">
        <v>1</v>
      </c>
      <c r="L787" s="1" t="s">
        <v>1</v>
      </c>
      <c r="M787" s="1">
        <v>0</v>
      </c>
      <c r="N787" s="2" t="s">
        <v>1</v>
      </c>
      <c r="O787" s="2" t="s">
        <v>2</v>
      </c>
      <c r="P787" s="2" t="s">
        <v>1</v>
      </c>
      <c r="Q787" s="3">
        <f t="shared" si="12"/>
        <v>165333970.81034997</v>
      </c>
      <c r="R787" s="3">
        <v>0</v>
      </c>
      <c r="S787" s="3">
        <v>119655866.84754995</v>
      </c>
      <c r="T787" s="3">
        <v>0</v>
      </c>
      <c r="U787" s="3" t="s">
        <v>0</v>
      </c>
      <c r="V787" s="3">
        <v>0</v>
      </c>
      <c r="W787" s="3">
        <v>39377675.830000006</v>
      </c>
      <c r="X787" s="3" t="s">
        <v>13</v>
      </c>
      <c r="Y787" s="3">
        <v>6300428.1328000007</v>
      </c>
      <c r="Z787" s="3">
        <v>0</v>
      </c>
      <c r="AA787" s="2" t="s">
        <v>0</v>
      </c>
      <c r="AB787" s="1">
        <v>0</v>
      </c>
      <c r="AC787" s="1">
        <v>0</v>
      </c>
      <c r="AD787" s="2" t="s">
        <v>0</v>
      </c>
      <c r="AE787" s="1">
        <v>0</v>
      </c>
    </row>
    <row r="788" spans="1:31" x14ac:dyDescent="0.25">
      <c r="A788" s="49">
        <v>158</v>
      </c>
      <c r="B788" s="51">
        <v>43953</v>
      </c>
      <c r="C788" s="2" t="s">
        <v>8</v>
      </c>
      <c r="D788" s="2" t="s">
        <v>78</v>
      </c>
      <c r="E788" s="2" t="s">
        <v>555</v>
      </c>
      <c r="F788" s="2" t="s">
        <v>1723</v>
      </c>
      <c r="G788" s="2" t="s">
        <v>4</v>
      </c>
      <c r="H788" s="2" t="s">
        <v>1724</v>
      </c>
      <c r="I788" s="1" t="s">
        <v>1</v>
      </c>
      <c r="J788" s="1" t="s">
        <v>1</v>
      </c>
      <c r="K788" s="1" t="s">
        <v>1</v>
      </c>
      <c r="L788" s="1" t="s">
        <v>1</v>
      </c>
      <c r="M788" s="1">
        <v>0</v>
      </c>
      <c r="N788" s="2" t="s">
        <v>1</v>
      </c>
      <c r="O788" s="2" t="s">
        <v>2</v>
      </c>
      <c r="P788" s="2" t="s">
        <v>1</v>
      </c>
      <c r="Q788" s="3">
        <f t="shared" si="12"/>
        <v>133148448.2104</v>
      </c>
      <c r="R788" s="3">
        <v>0</v>
      </c>
      <c r="S788" s="3">
        <v>97446827.260000005</v>
      </c>
      <c r="T788" s="3">
        <v>0</v>
      </c>
      <c r="U788" s="3" t="s">
        <v>0</v>
      </c>
      <c r="V788" s="3">
        <v>0</v>
      </c>
      <c r="W788" s="3">
        <v>30777259.440000001</v>
      </c>
      <c r="X788" s="3" t="s">
        <v>0</v>
      </c>
      <c r="Y788" s="3">
        <v>4924361.5104</v>
      </c>
      <c r="Z788" s="3">
        <v>0</v>
      </c>
      <c r="AA788" s="2" t="s">
        <v>0</v>
      </c>
      <c r="AB788" s="1">
        <v>0</v>
      </c>
      <c r="AC788" s="1">
        <v>0</v>
      </c>
      <c r="AD788" s="2" t="s">
        <v>0</v>
      </c>
      <c r="AE788" s="1">
        <v>0</v>
      </c>
    </row>
    <row r="789" spans="1:31" hidden="1" x14ac:dyDescent="0.25">
      <c r="A789" s="49">
        <v>159</v>
      </c>
      <c r="B789" s="51">
        <v>43953</v>
      </c>
      <c r="C789" s="2" t="s">
        <v>71</v>
      </c>
      <c r="D789" s="2" t="s">
        <v>78</v>
      </c>
      <c r="E789" s="2" t="s">
        <v>551</v>
      </c>
      <c r="F789" s="2" t="s">
        <v>1491</v>
      </c>
      <c r="G789" s="2" t="s">
        <v>4</v>
      </c>
      <c r="H789" s="2" t="s">
        <v>1725</v>
      </c>
      <c r="I789" s="1" t="s">
        <v>1</v>
      </c>
      <c r="J789" s="1" t="s">
        <v>1</v>
      </c>
      <c r="K789" s="1" t="s">
        <v>1</v>
      </c>
      <c r="L789" s="1" t="s">
        <v>1</v>
      </c>
      <c r="M789" s="1">
        <v>0</v>
      </c>
      <c r="N789" s="2" t="s">
        <v>1</v>
      </c>
      <c r="O789" s="2" t="s">
        <v>2</v>
      </c>
      <c r="P789" s="2" t="s">
        <v>1</v>
      </c>
      <c r="Q789" s="3">
        <f t="shared" si="12"/>
        <v>49791414.814450003</v>
      </c>
      <c r="R789" s="3">
        <v>0</v>
      </c>
      <c r="S789" s="3">
        <v>46350041.967650004</v>
      </c>
      <c r="T789" s="3">
        <v>0</v>
      </c>
      <c r="U789" s="3" t="s">
        <v>0</v>
      </c>
      <c r="V789" s="3">
        <v>0</v>
      </c>
      <c r="W789" s="3">
        <v>2966700.73</v>
      </c>
      <c r="X789" s="3" t="s">
        <v>0</v>
      </c>
      <c r="Y789" s="3">
        <v>474672.11680000002</v>
      </c>
      <c r="Z789" s="3">
        <v>0</v>
      </c>
      <c r="AA789" s="2" t="s">
        <v>0</v>
      </c>
      <c r="AB789" s="1">
        <v>0</v>
      </c>
      <c r="AC789" s="1">
        <v>0</v>
      </c>
      <c r="AD789" s="2" t="s">
        <v>0</v>
      </c>
      <c r="AE789" s="1">
        <v>0</v>
      </c>
    </row>
    <row r="790" spans="1:31" hidden="1" x14ac:dyDescent="0.25">
      <c r="A790" s="49">
        <v>160</v>
      </c>
      <c r="B790" s="51">
        <v>43953</v>
      </c>
      <c r="C790" s="2" t="s">
        <v>71</v>
      </c>
      <c r="D790" s="2" t="s">
        <v>78</v>
      </c>
      <c r="E790" s="2" t="s">
        <v>551</v>
      </c>
      <c r="F790" s="2" t="s">
        <v>1491</v>
      </c>
      <c r="G790" s="2" t="s">
        <v>24</v>
      </c>
      <c r="H790" s="2" t="s">
        <v>1</v>
      </c>
      <c r="I790" s="1" t="s">
        <v>1726</v>
      </c>
      <c r="J790" s="1" t="s">
        <v>1</v>
      </c>
      <c r="K790" s="1" t="s">
        <v>1727</v>
      </c>
      <c r="L790" s="1" t="s">
        <v>1728</v>
      </c>
      <c r="M790" s="1">
        <v>532800</v>
      </c>
      <c r="N790" s="2" t="s">
        <v>20</v>
      </c>
      <c r="O790" s="2" t="s">
        <v>1729</v>
      </c>
      <c r="P790" s="2" t="s">
        <v>1730</v>
      </c>
      <c r="Q790" s="3">
        <f t="shared" si="12"/>
        <v>-305250</v>
      </c>
      <c r="R790" s="3">
        <v>0</v>
      </c>
      <c r="S790" s="3">
        <v>-305250</v>
      </c>
      <c r="T790" s="3">
        <v>0</v>
      </c>
      <c r="U790" s="3" t="s">
        <v>0</v>
      </c>
      <c r="V790" s="3">
        <v>0</v>
      </c>
      <c r="W790" s="3">
        <v>0</v>
      </c>
      <c r="X790" s="3" t="s">
        <v>0</v>
      </c>
      <c r="Y790" s="3">
        <v>0</v>
      </c>
      <c r="Z790" s="3">
        <v>0</v>
      </c>
      <c r="AA790" s="2" t="s">
        <v>0</v>
      </c>
      <c r="AB790" s="1">
        <v>0</v>
      </c>
      <c r="AC790" s="1">
        <v>0</v>
      </c>
      <c r="AD790" s="2" t="s">
        <v>0</v>
      </c>
      <c r="AE790" s="1">
        <v>0</v>
      </c>
    </row>
    <row r="791" spans="1:31" hidden="1" x14ac:dyDescent="0.25">
      <c r="A791" s="49">
        <v>161</v>
      </c>
      <c r="B791" s="51">
        <v>43953</v>
      </c>
      <c r="C791" s="2" t="s">
        <v>53</v>
      </c>
      <c r="D791" s="2" t="s">
        <v>67</v>
      </c>
      <c r="E791" s="2" t="s">
        <v>66</v>
      </c>
      <c r="F791" s="2" t="s">
        <v>1581</v>
      </c>
      <c r="G791" s="2" t="s">
        <v>4</v>
      </c>
      <c r="H791" s="2" t="s">
        <v>1731</v>
      </c>
      <c r="I791" s="1" t="s">
        <v>1</v>
      </c>
      <c r="J791" s="1" t="s">
        <v>1</v>
      </c>
      <c r="K791" s="1" t="s">
        <v>1</v>
      </c>
      <c r="L791" s="1" t="s">
        <v>1</v>
      </c>
      <c r="M791" s="1">
        <v>0</v>
      </c>
      <c r="N791" s="2" t="s">
        <v>1</v>
      </c>
      <c r="O791" s="2" t="s">
        <v>2</v>
      </c>
      <c r="P791" s="2" t="s">
        <v>1</v>
      </c>
      <c r="Q791" s="3">
        <f t="shared" si="12"/>
        <v>40389218.936649993</v>
      </c>
      <c r="R791" s="3">
        <v>0</v>
      </c>
      <c r="S791" s="3">
        <v>30296102.262649998</v>
      </c>
      <c r="T791" s="3">
        <v>0</v>
      </c>
      <c r="U791" s="3" t="s">
        <v>0</v>
      </c>
      <c r="V791" s="3">
        <v>0</v>
      </c>
      <c r="W791" s="3">
        <v>8700962.6499999985</v>
      </c>
      <c r="X791" s="3" t="s">
        <v>13</v>
      </c>
      <c r="Y791" s="3">
        <v>1392154.0239999997</v>
      </c>
      <c r="Z791" s="3">
        <v>0</v>
      </c>
      <c r="AA791" s="2" t="s">
        <v>0</v>
      </c>
      <c r="AB791" s="1">
        <v>0</v>
      </c>
      <c r="AC791" s="1">
        <v>0</v>
      </c>
      <c r="AD791" s="2" t="s">
        <v>0</v>
      </c>
      <c r="AE791" s="1">
        <v>0</v>
      </c>
    </row>
    <row r="792" spans="1:31" x14ac:dyDescent="0.25">
      <c r="A792" s="49">
        <v>162</v>
      </c>
      <c r="B792" s="51">
        <v>43953</v>
      </c>
      <c r="C792" s="2" t="s">
        <v>8</v>
      </c>
      <c r="D792" s="2" t="s">
        <v>67</v>
      </c>
      <c r="E792" s="2" t="s">
        <v>542</v>
      </c>
      <c r="F792" s="2" t="s">
        <v>1626</v>
      </c>
      <c r="G792" s="2" t="s">
        <v>4</v>
      </c>
      <c r="H792" s="2" t="s">
        <v>1732</v>
      </c>
      <c r="I792" s="1" t="s">
        <v>1</v>
      </c>
      <c r="J792" s="1" t="s">
        <v>1</v>
      </c>
      <c r="K792" s="1" t="s">
        <v>1</v>
      </c>
      <c r="L792" s="1" t="s">
        <v>1</v>
      </c>
      <c r="M792" s="1">
        <v>0</v>
      </c>
      <c r="N792" s="2" t="s">
        <v>1</v>
      </c>
      <c r="O792" s="2" t="s">
        <v>2</v>
      </c>
      <c r="P792" s="2" t="s">
        <v>1</v>
      </c>
      <c r="Q792" s="3">
        <f t="shared" si="12"/>
        <v>85786075.023600012</v>
      </c>
      <c r="R792" s="3">
        <v>0</v>
      </c>
      <c r="S792" s="3">
        <v>70277607.030000001</v>
      </c>
      <c r="T792" s="3">
        <v>0</v>
      </c>
      <c r="U792" s="3" t="s">
        <v>0</v>
      </c>
      <c r="V792" s="3">
        <v>0</v>
      </c>
      <c r="W792" s="3">
        <v>13369368.960000001</v>
      </c>
      <c r="X792" s="3" t="s">
        <v>0</v>
      </c>
      <c r="Y792" s="3">
        <v>2139099.0336000002</v>
      </c>
      <c r="Z792" s="3">
        <v>0</v>
      </c>
      <c r="AA792" s="2" t="s">
        <v>0</v>
      </c>
      <c r="AB792" s="1">
        <v>0</v>
      </c>
      <c r="AC792" s="1">
        <v>0</v>
      </c>
      <c r="AD792" s="2" t="s">
        <v>0</v>
      </c>
      <c r="AE792" s="1">
        <v>0</v>
      </c>
    </row>
    <row r="793" spans="1:31" hidden="1" x14ac:dyDescent="0.25">
      <c r="A793" s="49">
        <v>163</v>
      </c>
      <c r="B793" s="51">
        <v>43953</v>
      </c>
      <c r="C793" s="2" t="s">
        <v>53</v>
      </c>
      <c r="D793" s="2" t="s">
        <v>52</v>
      </c>
      <c r="E793" s="2" t="s">
        <v>651</v>
      </c>
      <c r="F793" s="2" t="s">
        <v>175</v>
      </c>
      <c r="G793" s="2" t="s">
        <v>4</v>
      </c>
      <c r="H793" s="2" t="s">
        <v>1733</v>
      </c>
      <c r="I793" s="1" t="s">
        <v>1</v>
      </c>
      <c r="J793" s="1" t="s">
        <v>1</v>
      </c>
      <c r="K793" s="1" t="s">
        <v>1</v>
      </c>
      <c r="L793" s="1" t="s">
        <v>1</v>
      </c>
      <c r="M793" s="1">
        <v>0</v>
      </c>
      <c r="N793" s="2" t="s">
        <v>1</v>
      </c>
      <c r="O793" s="2" t="s">
        <v>2</v>
      </c>
      <c r="P793" s="2" t="s">
        <v>1</v>
      </c>
      <c r="Q793" s="3">
        <f t="shared" si="12"/>
        <v>83441560.530399993</v>
      </c>
      <c r="R793" s="3">
        <v>0</v>
      </c>
      <c r="S793" s="3">
        <v>65121110.112000003</v>
      </c>
      <c r="T793" s="3">
        <v>0</v>
      </c>
      <c r="U793" s="3" t="s">
        <v>0</v>
      </c>
      <c r="V793" s="3">
        <v>0</v>
      </c>
      <c r="W793" s="3">
        <v>15793491.739999998</v>
      </c>
      <c r="X793" s="3" t="s">
        <v>13</v>
      </c>
      <c r="Y793" s="3">
        <v>2526958.6783999996</v>
      </c>
      <c r="Z793" s="3">
        <v>0</v>
      </c>
      <c r="AA793" s="2" t="s">
        <v>0</v>
      </c>
      <c r="AB793" s="1">
        <v>0</v>
      </c>
      <c r="AC793" s="1">
        <v>0</v>
      </c>
      <c r="AD793" s="2" t="s">
        <v>0</v>
      </c>
      <c r="AE793" s="1">
        <v>0</v>
      </c>
    </row>
    <row r="794" spans="1:31" x14ac:dyDescent="0.25">
      <c r="A794" s="49">
        <v>164</v>
      </c>
      <c r="B794" s="51">
        <v>43953</v>
      </c>
      <c r="C794" s="2" t="s">
        <v>8</v>
      </c>
      <c r="D794" s="2" t="s">
        <v>52</v>
      </c>
      <c r="E794" s="2" t="s">
        <v>530</v>
      </c>
      <c r="F794" s="2" t="s">
        <v>172</v>
      </c>
      <c r="G794" s="2" t="s">
        <v>4</v>
      </c>
      <c r="H794" s="2" t="s">
        <v>1734</v>
      </c>
      <c r="I794" s="1" t="s">
        <v>1</v>
      </c>
      <c r="J794" s="1" t="s">
        <v>1</v>
      </c>
      <c r="K794" s="1" t="s">
        <v>1</v>
      </c>
      <c r="L794" s="1" t="s">
        <v>1</v>
      </c>
      <c r="M794" s="1">
        <v>0</v>
      </c>
      <c r="N794" s="2" t="s">
        <v>1</v>
      </c>
      <c r="O794" s="2" t="s">
        <v>2</v>
      </c>
      <c r="P794" s="2" t="s">
        <v>1</v>
      </c>
      <c r="Q794" s="3">
        <f t="shared" si="12"/>
        <v>125696896.642</v>
      </c>
      <c r="R794" s="3">
        <v>0</v>
      </c>
      <c r="S794" s="3">
        <v>100124914.48999999</v>
      </c>
      <c r="T794" s="3">
        <v>0</v>
      </c>
      <c r="U794" s="3" t="s">
        <v>0</v>
      </c>
      <c r="V794" s="3">
        <v>0</v>
      </c>
      <c r="W794" s="3">
        <v>22044812.199999999</v>
      </c>
      <c r="X794" s="3" t="s">
        <v>0</v>
      </c>
      <c r="Y794" s="3">
        <v>3527169.952</v>
      </c>
      <c r="Z794" s="3">
        <v>0</v>
      </c>
      <c r="AA794" s="2" t="s">
        <v>0</v>
      </c>
      <c r="AB794" s="1">
        <v>0</v>
      </c>
      <c r="AC794" s="1">
        <v>0</v>
      </c>
      <c r="AD794" s="2" t="s">
        <v>0</v>
      </c>
      <c r="AE794" s="1">
        <v>0</v>
      </c>
    </row>
    <row r="795" spans="1:31" x14ac:dyDescent="0.25">
      <c r="A795" s="49">
        <v>165</v>
      </c>
      <c r="B795" s="51">
        <v>43953</v>
      </c>
      <c r="C795" s="2" t="s">
        <v>8</v>
      </c>
      <c r="D795" s="2" t="s">
        <v>48</v>
      </c>
      <c r="E795" s="2" t="s">
        <v>520</v>
      </c>
      <c r="F795" s="2" t="s">
        <v>299</v>
      </c>
      <c r="G795" s="2" t="s">
        <v>4</v>
      </c>
      <c r="H795" s="2" t="s">
        <v>1735</v>
      </c>
      <c r="I795" s="1" t="s">
        <v>1</v>
      </c>
      <c r="J795" s="1" t="s">
        <v>1</v>
      </c>
      <c r="K795" s="1" t="s">
        <v>1</v>
      </c>
      <c r="L795" s="1" t="s">
        <v>1</v>
      </c>
      <c r="M795" s="1">
        <v>0</v>
      </c>
      <c r="N795" s="2" t="s">
        <v>1</v>
      </c>
      <c r="O795" s="2" t="s">
        <v>2</v>
      </c>
      <c r="P795" s="2" t="s">
        <v>1</v>
      </c>
      <c r="Q795" s="3">
        <f t="shared" si="12"/>
        <v>120709414.9604</v>
      </c>
      <c r="R795" s="3">
        <v>0</v>
      </c>
      <c r="S795" s="3">
        <v>97391293.969999999</v>
      </c>
      <c r="T795" s="3">
        <v>0</v>
      </c>
      <c r="U795" s="3" t="s">
        <v>0</v>
      </c>
      <c r="V795" s="3">
        <v>0</v>
      </c>
      <c r="W795" s="3">
        <v>20101828.440000001</v>
      </c>
      <c r="X795" s="3" t="s">
        <v>0</v>
      </c>
      <c r="Y795" s="3">
        <v>3216292.5504000001</v>
      </c>
      <c r="Z795" s="3">
        <v>0</v>
      </c>
      <c r="AA795" s="2" t="s">
        <v>0</v>
      </c>
      <c r="AB795" s="1">
        <v>0</v>
      </c>
      <c r="AC795" s="1">
        <v>0</v>
      </c>
      <c r="AD795" s="2" t="s">
        <v>0</v>
      </c>
      <c r="AE795" s="1">
        <v>0</v>
      </c>
    </row>
    <row r="796" spans="1:31" x14ac:dyDescent="0.25">
      <c r="A796" s="49">
        <v>166</v>
      </c>
      <c r="B796" s="51">
        <v>43953</v>
      </c>
      <c r="C796" s="2" t="s">
        <v>8</v>
      </c>
      <c r="D796" s="2" t="s">
        <v>44</v>
      </c>
      <c r="E796" s="2" t="s">
        <v>516</v>
      </c>
      <c r="F796" s="2" t="s">
        <v>1736</v>
      </c>
      <c r="G796" s="2" t="s">
        <v>4</v>
      </c>
      <c r="H796" s="2" t="s">
        <v>1737</v>
      </c>
      <c r="I796" s="1" t="s">
        <v>1</v>
      </c>
      <c r="J796" s="1" t="s">
        <v>1</v>
      </c>
      <c r="K796" s="1" t="s">
        <v>1</v>
      </c>
      <c r="L796" s="1" t="s">
        <v>1</v>
      </c>
      <c r="M796" s="1">
        <v>0</v>
      </c>
      <c r="N796" s="2" t="s">
        <v>1</v>
      </c>
      <c r="O796" s="2" t="s">
        <v>2</v>
      </c>
      <c r="P796" s="2" t="s">
        <v>1</v>
      </c>
      <c r="Q796" s="3">
        <f t="shared" si="12"/>
        <v>36612471.3948</v>
      </c>
      <c r="R796" s="3">
        <v>0</v>
      </c>
      <c r="S796" s="3">
        <v>29919109.539999999</v>
      </c>
      <c r="T796" s="3">
        <v>0</v>
      </c>
      <c r="U796" s="3" t="s">
        <v>0</v>
      </c>
      <c r="V796" s="3">
        <v>0</v>
      </c>
      <c r="W796" s="3">
        <v>5770139.5300000003</v>
      </c>
      <c r="X796" s="3" t="s">
        <v>0</v>
      </c>
      <c r="Y796" s="3">
        <v>923222.32480000006</v>
      </c>
      <c r="Z796" s="3">
        <v>0</v>
      </c>
      <c r="AA796" s="2" t="s">
        <v>0</v>
      </c>
      <c r="AB796" s="1">
        <v>0</v>
      </c>
      <c r="AC796" s="1">
        <v>0</v>
      </c>
      <c r="AD796" s="2" t="s">
        <v>0</v>
      </c>
      <c r="AE796" s="1">
        <v>0</v>
      </c>
    </row>
    <row r="797" spans="1:31" x14ac:dyDescent="0.25">
      <c r="A797" s="49">
        <v>167</v>
      </c>
      <c r="B797" s="51">
        <v>43953</v>
      </c>
      <c r="C797" s="2" t="s">
        <v>8</v>
      </c>
      <c r="D797" s="2" t="s">
        <v>40</v>
      </c>
      <c r="E797" s="2" t="s">
        <v>500</v>
      </c>
      <c r="F797" s="2" t="s">
        <v>1716</v>
      </c>
      <c r="G797" s="2" t="s">
        <v>4</v>
      </c>
      <c r="H797" s="2" t="s">
        <v>1738</v>
      </c>
      <c r="I797" s="1" t="s">
        <v>1</v>
      </c>
      <c r="J797" s="1" t="s">
        <v>1</v>
      </c>
      <c r="K797" s="1" t="s">
        <v>1</v>
      </c>
      <c r="L797" s="1" t="s">
        <v>1</v>
      </c>
      <c r="M797" s="1">
        <v>0</v>
      </c>
      <c r="N797" s="2" t="s">
        <v>1</v>
      </c>
      <c r="O797" s="2" t="s">
        <v>2</v>
      </c>
      <c r="P797" s="2" t="s">
        <v>1</v>
      </c>
      <c r="Q797" s="3">
        <f t="shared" si="12"/>
        <v>87664092.685599998</v>
      </c>
      <c r="R797" s="3">
        <v>0</v>
      </c>
      <c r="S797" s="3">
        <v>62250887.609999999</v>
      </c>
      <c r="T797" s="3">
        <v>0</v>
      </c>
      <c r="U797" s="3" t="s">
        <v>0</v>
      </c>
      <c r="V797" s="3">
        <v>0</v>
      </c>
      <c r="W797" s="3">
        <v>21907935.41</v>
      </c>
      <c r="X797" s="3" t="s">
        <v>0</v>
      </c>
      <c r="Y797" s="3">
        <v>3505269.6655999999</v>
      </c>
      <c r="Z797" s="3">
        <v>0</v>
      </c>
      <c r="AA797" s="2" t="s">
        <v>0</v>
      </c>
      <c r="AB797" s="1">
        <v>0</v>
      </c>
      <c r="AC797" s="1">
        <v>0</v>
      </c>
      <c r="AD797" s="2" t="s">
        <v>0</v>
      </c>
      <c r="AE797" s="1">
        <v>0</v>
      </c>
    </row>
    <row r="798" spans="1:31" x14ac:dyDescent="0.25">
      <c r="A798" s="49">
        <v>168</v>
      </c>
      <c r="B798" s="51">
        <v>43953</v>
      </c>
      <c r="C798" s="2" t="s">
        <v>8</v>
      </c>
      <c r="D798" s="2" t="s">
        <v>36</v>
      </c>
      <c r="E798" s="2" t="s">
        <v>497</v>
      </c>
      <c r="F798" s="2" t="s">
        <v>1487</v>
      </c>
      <c r="G798" s="2" t="s">
        <v>4</v>
      </c>
      <c r="H798" s="2" t="s">
        <v>1739</v>
      </c>
      <c r="I798" s="1" t="s">
        <v>1</v>
      </c>
      <c r="J798" s="1" t="s">
        <v>1</v>
      </c>
      <c r="K798" s="1" t="s">
        <v>1</v>
      </c>
      <c r="L798" s="1" t="s">
        <v>1</v>
      </c>
      <c r="M798" s="1">
        <v>0</v>
      </c>
      <c r="N798" s="2" t="s">
        <v>1</v>
      </c>
      <c r="O798" s="2" t="s">
        <v>2</v>
      </c>
      <c r="P798" s="2" t="s">
        <v>1</v>
      </c>
      <c r="Q798" s="3">
        <f t="shared" si="12"/>
        <v>94324289.855599999</v>
      </c>
      <c r="R798" s="3">
        <v>0</v>
      </c>
      <c r="S798" s="3">
        <v>73940648.450000003</v>
      </c>
      <c r="T798" s="3">
        <v>0</v>
      </c>
      <c r="U798" s="3" t="s">
        <v>0</v>
      </c>
      <c r="V798" s="3">
        <v>0</v>
      </c>
      <c r="W798" s="3">
        <v>17572104.66</v>
      </c>
      <c r="X798" s="3" t="s">
        <v>0</v>
      </c>
      <c r="Y798" s="3">
        <v>2811536.7456</v>
      </c>
      <c r="Z798" s="3">
        <v>0</v>
      </c>
      <c r="AA798" s="2" t="s">
        <v>0</v>
      </c>
      <c r="AB798" s="1">
        <v>0</v>
      </c>
      <c r="AC798" s="1">
        <v>0</v>
      </c>
      <c r="AD798" s="2" t="s">
        <v>0</v>
      </c>
      <c r="AE798" s="1">
        <v>0</v>
      </c>
    </row>
    <row r="799" spans="1:31" x14ac:dyDescent="0.25">
      <c r="A799" s="49">
        <v>169</v>
      </c>
      <c r="B799" s="51">
        <v>43953</v>
      </c>
      <c r="C799" s="2" t="s">
        <v>8</v>
      </c>
      <c r="D799" s="2" t="s">
        <v>32</v>
      </c>
      <c r="E799" s="2" t="s">
        <v>493</v>
      </c>
      <c r="F799" s="2" t="s">
        <v>1740</v>
      </c>
      <c r="G799" s="2" t="s">
        <v>4</v>
      </c>
      <c r="H799" s="2" t="s">
        <v>1741</v>
      </c>
      <c r="I799" s="1" t="s">
        <v>1</v>
      </c>
      <c r="J799" s="1" t="s">
        <v>1</v>
      </c>
      <c r="K799" s="1" t="s">
        <v>1</v>
      </c>
      <c r="L799" s="1" t="s">
        <v>1</v>
      </c>
      <c r="M799" s="1">
        <v>0</v>
      </c>
      <c r="N799" s="2" t="s">
        <v>1</v>
      </c>
      <c r="O799" s="2" t="s">
        <v>2</v>
      </c>
      <c r="P799" s="2" t="s">
        <v>1</v>
      </c>
      <c r="Q799" s="3">
        <f t="shared" si="12"/>
        <v>22813157.685599998</v>
      </c>
      <c r="R799" s="3">
        <v>0</v>
      </c>
      <c r="S799" s="3">
        <v>18230208.039999999</v>
      </c>
      <c r="T799" s="3">
        <v>0</v>
      </c>
      <c r="U799" s="3" t="s">
        <v>0</v>
      </c>
      <c r="V799" s="3">
        <v>0</v>
      </c>
      <c r="W799" s="3">
        <v>3950818.66</v>
      </c>
      <c r="X799" s="3" t="s">
        <v>0</v>
      </c>
      <c r="Y799" s="3">
        <v>632130.98560000001</v>
      </c>
      <c r="Z799" s="3">
        <v>0</v>
      </c>
      <c r="AA799" s="2" t="s">
        <v>0</v>
      </c>
      <c r="AB799" s="1">
        <v>0</v>
      </c>
      <c r="AC799" s="1">
        <v>0</v>
      </c>
      <c r="AD799" s="2" t="s">
        <v>0</v>
      </c>
      <c r="AE799" s="1">
        <v>0</v>
      </c>
    </row>
    <row r="800" spans="1:31" x14ac:dyDescent="0.25">
      <c r="A800" s="49">
        <v>170</v>
      </c>
      <c r="B800" s="51">
        <v>43953</v>
      </c>
      <c r="C800" s="2" t="s">
        <v>8</v>
      </c>
      <c r="D800" s="2" t="s">
        <v>26</v>
      </c>
      <c r="E800" s="2" t="s">
        <v>489</v>
      </c>
      <c r="F800" s="2" t="s">
        <v>1742</v>
      </c>
      <c r="G800" s="2" t="s">
        <v>4</v>
      </c>
      <c r="H800" s="2" t="s">
        <v>1743</v>
      </c>
      <c r="I800" s="1" t="s">
        <v>1</v>
      </c>
      <c r="J800" s="1" t="s">
        <v>1</v>
      </c>
      <c r="K800" s="1" t="s">
        <v>1</v>
      </c>
      <c r="L800" s="1" t="s">
        <v>1</v>
      </c>
      <c r="M800" s="1">
        <v>0</v>
      </c>
      <c r="N800" s="2" t="s">
        <v>1</v>
      </c>
      <c r="O800" s="2" t="s">
        <v>2</v>
      </c>
      <c r="P800" s="2" t="s">
        <v>1</v>
      </c>
      <c r="Q800" s="3">
        <f t="shared" si="12"/>
        <v>49959253.223800004</v>
      </c>
      <c r="R800" s="3">
        <v>0</v>
      </c>
      <c r="S800" s="3">
        <v>47180183.223800004</v>
      </c>
      <c r="T800" s="3">
        <v>0</v>
      </c>
      <c r="U800" s="3" t="s">
        <v>0</v>
      </c>
      <c r="V800" s="3">
        <v>0</v>
      </c>
      <c r="W800" s="3">
        <v>2395750</v>
      </c>
      <c r="X800" s="3" t="s">
        <v>0</v>
      </c>
      <c r="Y800" s="3">
        <v>383320</v>
      </c>
      <c r="Z800" s="3">
        <v>0</v>
      </c>
      <c r="AA800" s="2" t="s">
        <v>0</v>
      </c>
      <c r="AB800" s="1">
        <v>0</v>
      </c>
      <c r="AC800" s="1">
        <v>0</v>
      </c>
      <c r="AD800" s="2" t="s">
        <v>0</v>
      </c>
      <c r="AE800" s="1">
        <v>0</v>
      </c>
    </row>
    <row r="801" spans="1:31" x14ac:dyDescent="0.25">
      <c r="A801" s="49">
        <v>171</v>
      </c>
      <c r="B801" s="51">
        <v>43953</v>
      </c>
      <c r="C801" s="2" t="s">
        <v>8</v>
      </c>
      <c r="D801" s="2" t="s">
        <v>16</v>
      </c>
      <c r="E801" s="2" t="s">
        <v>483</v>
      </c>
      <c r="F801" s="2" t="s">
        <v>1744</v>
      </c>
      <c r="G801" s="2" t="s">
        <v>4</v>
      </c>
      <c r="H801" s="2" t="s">
        <v>1745</v>
      </c>
      <c r="I801" s="1" t="s">
        <v>1</v>
      </c>
      <c r="J801" s="1" t="s">
        <v>1</v>
      </c>
      <c r="K801" s="1" t="s">
        <v>1</v>
      </c>
      <c r="L801" s="1" t="s">
        <v>1</v>
      </c>
      <c r="M801" s="1">
        <v>0</v>
      </c>
      <c r="N801" s="2" t="s">
        <v>1</v>
      </c>
      <c r="O801" s="2" t="s">
        <v>2</v>
      </c>
      <c r="P801" s="2" t="s">
        <v>1</v>
      </c>
      <c r="Q801" s="3">
        <f t="shared" si="12"/>
        <v>7746656.5048000002</v>
      </c>
      <c r="R801" s="3">
        <v>0</v>
      </c>
      <c r="S801" s="3">
        <v>2686999.5</v>
      </c>
      <c r="T801" s="3">
        <v>0</v>
      </c>
      <c r="U801" s="3" t="s">
        <v>0</v>
      </c>
      <c r="V801" s="3">
        <v>0</v>
      </c>
      <c r="W801" s="3">
        <v>4361773.28</v>
      </c>
      <c r="X801" s="3" t="s">
        <v>13</v>
      </c>
      <c r="Y801" s="3">
        <v>697883.72480000008</v>
      </c>
      <c r="Z801" s="3">
        <v>0</v>
      </c>
      <c r="AA801" s="2" t="s">
        <v>0</v>
      </c>
      <c r="AB801" s="1">
        <v>0</v>
      </c>
      <c r="AC801" s="1">
        <v>0</v>
      </c>
      <c r="AD801" s="2" t="s">
        <v>0</v>
      </c>
      <c r="AE801" s="1">
        <v>0</v>
      </c>
    </row>
    <row r="802" spans="1:31" x14ac:dyDescent="0.25">
      <c r="A802" s="49">
        <v>172</v>
      </c>
      <c r="B802" s="51">
        <v>43953</v>
      </c>
      <c r="C802" s="2" t="s">
        <v>8</v>
      </c>
      <c r="D802" s="2" t="s">
        <v>1048</v>
      </c>
      <c r="E802" s="2" t="s">
        <v>538</v>
      </c>
      <c r="F802" s="2" t="s">
        <v>721</v>
      </c>
      <c r="G802" s="2" t="s">
        <v>4</v>
      </c>
      <c r="H802" s="2" t="s">
        <v>1746</v>
      </c>
      <c r="I802" s="1" t="s">
        <v>1</v>
      </c>
      <c r="J802" s="1" t="s">
        <v>1</v>
      </c>
      <c r="K802" s="1" t="s">
        <v>1</v>
      </c>
      <c r="L802" s="1" t="s">
        <v>1</v>
      </c>
      <c r="M802" s="1">
        <v>0</v>
      </c>
      <c r="N802" s="2" t="s">
        <v>1</v>
      </c>
      <c r="O802" s="2" t="s">
        <v>2</v>
      </c>
      <c r="P802" s="2" t="s">
        <v>1</v>
      </c>
      <c r="Q802" s="3">
        <f t="shared" si="12"/>
        <v>31616093.502199996</v>
      </c>
      <c r="R802" s="3">
        <v>0</v>
      </c>
      <c r="S802" s="3">
        <v>30017323.502199996</v>
      </c>
      <c r="T802" s="3">
        <v>0</v>
      </c>
      <c r="U802" s="3" t="s">
        <v>0</v>
      </c>
      <c r="V802" s="3">
        <v>0</v>
      </c>
      <c r="W802" s="3">
        <v>1378250</v>
      </c>
      <c r="X802" s="3" t="s">
        <v>0</v>
      </c>
      <c r="Y802" s="3">
        <v>220520</v>
      </c>
      <c r="Z802" s="3">
        <v>0</v>
      </c>
      <c r="AA802" s="2" t="s">
        <v>0</v>
      </c>
      <c r="AB802" s="1">
        <v>0</v>
      </c>
      <c r="AC802" s="1">
        <v>0</v>
      </c>
      <c r="AD802" s="2" t="s">
        <v>0</v>
      </c>
      <c r="AE802" s="1">
        <v>0</v>
      </c>
    </row>
    <row r="803" spans="1:31" x14ac:dyDescent="0.25">
      <c r="A803" s="49">
        <v>173</v>
      </c>
      <c r="B803" s="51">
        <v>43953</v>
      </c>
      <c r="C803" s="2" t="s">
        <v>8</v>
      </c>
      <c r="D803" s="2" t="s">
        <v>11</v>
      </c>
      <c r="E803" s="2" t="s">
        <v>476</v>
      </c>
      <c r="F803" s="2" t="s">
        <v>1747</v>
      </c>
      <c r="G803" s="2" t="s">
        <v>4</v>
      </c>
      <c r="H803" s="2" t="s">
        <v>1748</v>
      </c>
      <c r="I803" s="1" t="s">
        <v>1</v>
      </c>
      <c r="J803" s="1" t="s">
        <v>1</v>
      </c>
      <c r="K803" s="1" t="s">
        <v>1</v>
      </c>
      <c r="L803" s="1" t="s">
        <v>1</v>
      </c>
      <c r="M803" s="1">
        <v>0</v>
      </c>
      <c r="N803" s="2" t="s">
        <v>1</v>
      </c>
      <c r="O803" s="2" t="s">
        <v>2</v>
      </c>
      <c r="P803" s="2" t="s">
        <v>1</v>
      </c>
      <c r="Q803" s="3">
        <f t="shared" si="12"/>
        <v>16945764.194399998</v>
      </c>
      <c r="R803" s="3">
        <v>0</v>
      </c>
      <c r="S803" s="3">
        <v>11701198.189999999</v>
      </c>
      <c r="T803" s="3">
        <v>0</v>
      </c>
      <c r="U803" s="3" t="s">
        <v>0</v>
      </c>
      <c r="V803" s="3">
        <v>0</v>
      </c>
      <c r="W803" s="3">
        <v>4521177.59</v>
      </c>
      <c r="X803" s="3" t="s">
        <v>0</v>
      </c>
      <c r="Y803" s="3">
        <v>723388.41440000001</v>
      </c>
      <c r="Z803" s="3">
        <v>0</v>
      </c>
      <c r="AA803" s="2" t="s">
        <v>0</v>
      </c>
      <c r="AB803" s="1">
        <v>0</v>
      </c>
      <c r="AC803" s="1">
        <v>0</v>
      </c>
      <c r="AD803" s="2" t="s">
        <v>0</v>
      </c>
      <c r="AE803" s="1">
        <v>0</v>
      </c>
    </row>
    <row r="804" spans="1:31" x14ac:dyDescent="0.25">
      <c r="A804" s="49">
        <v>174</v>
      </c>
      <c r="B804" s="51">
        <v>43953</v>
      </c>
      <c r="C804" s="2" t="s">
        <v>8</v>
      </c>
      <c r="D804" s="2" t="s">
        <v>7</v>
      </c>
      <c r="E804" s="2" t="s">
        <v>471</v>
      </c>
      <c r="F804" s="2" t="s">
        <v>1749</v>
      </c>
      <c r="G804" s="2" t="s">
        <v>4</v>
      </c>
      <c r="H804" s="2" t="s">
        <v>1750</v>
      </c>
      <c r="I804" s="1" t="s">
        <v>1</v>
      </c>
      <c r="J804" s="1" t="s">
        <v>1</v>
      </c>
      <c r="K804" s="1" t="s">
        <v>1</v>
      </c>
      <c r="L804" s="1" t="s">
        <v>1</v>
      </c>
      <c r="M804" s="1">
        <v>0</v>
      </c>
      <c r="N804" s="2" t="s">
        <v>1</v>
      </c>
      <c r="O804" s="2" t="s">
        <v>2</v>
      </c>
      <c r="P804" s="2" t="s">
        <v>1</v>
      </c>
      <c r="Q804" s="3">
        <f t="shared" si="12"/>
        <v>148045942.70519999</v>
      </c>
      <c r="R804" s="3">
        <v>0</v>
      </c>
      <c r="S804" s="3">
        <v>122827111.22</v>
      </c>
      <c r="T804" s="3">
        <v>0</v>
      </c>
      <c r="U804" s="3" t="s">
        <v>0</v>
      </c>
      <c r="V804" s="3">
        <v>0</v>
      </c>
      <c r="W804" s="3">
        <v>21740371.969999999</v>
      </c>
      <c r="X804" s="3" t="s">
        <v>0</v>
      </c>
      <c r="Y804" s="3">
        <v>3478459.5151999998</v>
      </c>
      <c r="Z804" s="3">
        <v>0</v>
      </c>
      <c r="AA804" s="2" t="s">
        <v>0</v>
      </c>
      <c r="AB804" s="1">
        <v>0</v>
      </c>
      <c r="AC804" s="1">
        <v>0</v>
      </c>
      <c r="AD804" s="2" t="s">
        <v>0</v>
      </c>
      <c r="AE804" s="1">
        <v>0</v>
      </c>
    </row>
    <row r="805" spans="1:31" hidden="1" x14ac:dyDescent="0.25">
      <c r="A805" s="49">
        <v>175</v>
      </c>
      <c r="B805" s="51">
        <v>43954</v>
      </c>
      <c r="C805" s="2" t="s">
        <v>53</v>
      </c>
      <c r="D805" s="2" t="s">
        <v>107</v>
      </c>
      <c r="E805" s="2" t="s">
        <v>572</v>
      </c>
      <c r="F805" s="2" t="s">
        <v>1751</v>
      </c>
      <c r="G805" s="2" t="s">
        <v>4</v>
      </c>
      <c r="H805" s="2" t="s">
        <v>1752</v>
      </c>
      <c r="I805" s="1" t="s">
        <v>1</v>
      </c>
      <c r="J805" s="1" t="s">
        <v>1</v>
      </c>
      <c r="K805" s="1" t="s">
        <v>1</v>
      </c>
      <c r="L805" s="1" t="s">
        <v>1</v>
      </c>
      <c r="M805" s="1">
        <v>0</v>
      </c>
      <c r="N805" s="2" t="s">
        <v>1</v>
      </c>
      <c r="O805" s="2" t="s">
        <v>2</v>
      </c>
      <c r="P805" s="2" t="s">
        <v>1</v>
      </c>
      <c r="Q805" s="3">
        <f t="shared" si="12"/>
        <v>54059471.235505998</v>
      </c>
      <c r="R805" s="3">
        <v>0</v>
      </c>
      <c r="S805" s="3">
        <v>44429243.998850003</v>
      </c>
      <c r="T805" s="3">
        <v>0</v>
      </c>
      <c r="U805" s="3" t="s">
        <v>0</v>
      </c>
      <c r="V805" s="3">
        <v>0</v>
      </c>
      <c r="W805" s="3">
        <v>8301920.0316000003</v>
      </c>
      <c r="X805" s="3" t="s">
        <v>13</v>
      </c>
      <c r="Y805" s="3">
        <v>1328307.205056</v>
      </c>
      <c r="Z805" s="3">
        <v>0</v>
      </c>
      <c r="AA805" s="2" t="s">
        <v>0</v>
      </c>
      <c r="AB805" s="1">
        <v>0</v>
      </c>
      <c r="AC805" s="1">
        <v>0</v>
      </c>
      <c r="AD805" s="2" t="s">
        <v>0</v>
      </c>
      <c r="AE805" s="1">
        <v>0</v>
      </c>
    </row>
    <row r="806" spans="1:31" x14ac:dyDescent="0.25">
      <c r="A806" s="49">
        <v>176</v>
      </c>
      <c r="B806" s="51">
        <v>43954</v>
      </c>
      <c r="C806" s="2" t="s">
        <v>8</v>
      </c>
      <c r="D806" s="2" t="s">
        <v>107</v>
      </c>
      <c r="E806" s="2" t="s">
        <v>596</v>
      </c>
      <c r="F806" s="2" t="s">
        <v>1753</v>
      </c>
      <c r="G806" s="2" t="s">
        <v>4</v>
      </c>
      <c r="H806" s="2" t="s">
        <v>1754</v>
      </c>
      <c r="I806" s="1" t="s">
        <v>1</v>
      </c>
      <c r="J806" s="1" t="s">
        <v>1</v>
      </c>
      <c r="K806" s="1" t="s">
        <v>1</v>
      </c>
      <c r="L806" s="1" t="s">
        <v>1</v>
      </c>
      <c r="M806" s="1">
        <v>0</v>
      </c>
      <c r="N806" s="2" t="s">
        <v>1</v>
      </c>
      <c r="O806" s="2" t="s">
        <v>2</v>
      </c>
      <c r="P806" s="2" t="s">
        <v>1</v>
      </c>
      <c r="Q806" s="3">
        <f t="shared" si="12"/>
        <v>86397271.950800002</v>
      </c>
      <c r="R806" s="3">
        <v>0</v>
      </c>
      <c r="S806" s="3">
        <v>67260045.359999999</v>
      </c>
      <c r="T806" s="3">
        <v>0</v>
      </c>
      <c r="U806" s="3" t="s">
        <v>0</v>
      </c>
      <c r="V806" s="3">
        <v>0</v>
      </c>
      <c r="W806" s="3">
        <v>16497609.130000001</v>
      </c>
      <c r="X806" s="3" t="s">
        <v>13</v>
      </c>
      <c r="Y806" s="3">
        <v>2639617.4608</v>
      </c>
      <c r="Z806" s="3">
        <v>0</v>
      </c>
      <c r="AA806" s="2" t="s">
        <v>0</v>
      </c>
      <c r="AB806" s="1">
        <v>0</v>
      </c>
      <c r="AC806" s="1">
        <v>0</v>
      </c>
      <c r="AD806" s="2" t="s">
        <v>0</v>
      </c>
      <c r="AE806" s="1">
        <v>0</v>
      </c>
    </row>
    <row r="807" spans="1:31" hidden="1" x14ac:dyDescent="0.25">
      <c r="A807" s="49">
        <v>177</v>
      </c>
      <c r="B807" s="51">
        <v>43954</v>
      </c>
      <c r="C807" s="2" t="s">
        <v>53</v>
      </c>
      <c r="D807" s="2" t="s">
        <v>88</v>
      </c>
      <c r="E807" s="2" t="s">
        <v>558</v>
      </c>
      <c r="F807" s="2" t="s">
        <v>1751</v>
      </c>
      <c r="G807" s="2" t="s">
        <v>4</v>
      </c>
      <c r="H807" s="2" t="s">
        <v>1755</v>
      </c>
      <c r="I807" s="1" t="s">
        <v>1</v>
      </c>
      <c r="J807" s="1" t="s">
        <v>1</v>
      </c>
      <c r="K807" s="1" t="s">
        <v>1</v>
      </c>
      <c r="L807" s="1" t="s">
        <v>1</v>
      </c>
      <c r="M807" s="1">
        <v>0</v>
      </c>
      <c r="N807" s="2" t="s">
        <v>1</v>
      </c>
      <c r="O807" s="2" t="s">
        <v>2</v>
      </c>
      <c r="P807" s="2" t="s">
        <v>1</v>
      </c>
      <c r="Q807" s="3">
        <f t="shared" si="12"/>
        <v>45187313.035049997</v>
      </c>
      <c r="R807" s="3">
        <v>0</v>
      </c>
      <c r="S807" s="3">
        <v>37568807.413450003</v>
      </c>
      <c r="T807" s="3">
        <v>0</v>
      </c>
      <c r="U807" s="3" t="s">
        <v>0</v>
      </c>
      <c r="V807" s="3">
        <v>0</v>
      </c>
      <c r="W807" s="3">
        <v>6567677.2599999998</v>
      </c>
      <c r="X807" s="3" t="s">
        <v>13</v>
      </c>
      <c r="Y807" s="3">
        <v>1050828.3615999999</v>
      </c>
      <c r="Z807" s="3">
        <v>0</v>
      </c>
      <c r="AA807" s="2" t="s">
        <v>0</v>
      </c>
      <c r="AB807" s="1">
        <v>0</v>
      </c>
      <c r="AC807" s="1">
        <v>0</v>
      </c>
      <c r="AD807" s="2" t="s">
        <v>0</v>
      </c>
      <c r="AE807" s="1">
        <v>0</v>
      </c>
    </row>
    <row r="808" spans="1:31" x14ac:dyDescent="0.25">
      <c r="A808" s="49">
        <v>178</v>
      </c>
      <c r="B808" s="51">
        <v>43954</v>
      </c>
      <c r="C808" s="2" t="s">
        <v>8</v>
      </c>
      <c r="D808" s="2" t="s">
        <v>88</v>
      </c>
      <c r="E808" s="2" t="s">
        <v>569</v>
      </c>
      <c r="F808" s="2" t="s">
        <v>1756</v>
      </c>
      <c r="G808" s="2" t="s">
        <v>4</v>
      </c>
      <c r="H808" s="2" t="s">
        <v>1757</v>
      </c>
      <c r="I808" s="1" t="s">
        <v>1</v>
      </c>
      <c r="J808" s="1" t="s">
        <v>1</v>
      </c>
      <c r="K808" s="1" t="s">
        <v>1</v>
      </c>
      <c r="L808" s="1" t="s">
        <v>1</v>
      </c>
      <c r="M808" s="1">
        <v>0</v>
      </c>
      <c r="N808" s="2" t="s">
        <v>1</v>
      </c>
      <c r="O808" s="2" t="s">
        <v>2</v>
      </c>
      <c r="P808" s="2" t="s">
        <v>1</v>
      </c>
      <c r="Q808" s="3">
        <f t="shared" si="12"/>
        <v>100039884.24559999</v>
      </c>
      <c r="R808" s="3">
        <v>0</v>
      </c>
      <c r="S808" s="3">
        <v>79141734.989999995</v>
      </c>
      <c r="T808" s="3">
        <v>0</v>
      </c>
      <c r="U808" s="3" t="s">
        <v>0</v>
      </c>
      <c r="V808" s="3">
        <v>0</v>
      </c>
      <c r="W808" s="3">
        <v>18015645.91</v>
      </c>
      <c r="X808" s="3" t="s">
        <v>13</v>
      </c>
      <c r="Y808" s="3">
        <v>2882503.3456000001</v>
      </c>
      <c r="Z808" s="3">
        <v>0</v>
      </c>
      <c r="AA808" s="2" t="s">
        <v>0</v>
      </c>
      <c r="AB808" s="1">
        <v>0</v>
      </c>
      <c r="AC808" s="1">
        <v>0</v>
      </c>
      <c r="AD808" s="2" t="s">
        <v>0</v>
      </c>
      <c r="AE808" s="1">
        <v>0</v>
      </c>
    </row>
    <row r="809" spans="1:31" x14ac:dyDescent="0.25">
      <c r="A809" s="49">
        <v>179</v>
      </c>
      <c r="B809" s="51">
        <v>43954</v>
      </c>
      <c r="C809" s="2" t="s">
        <v>8</v>
      </c>
      <c r="D809" s="2" t="s">
        <v>88</v>
      </c>
      <c r="E809" s="2" t="s">
        <v>563</v>
      </c>
      <c r="F809" s="2" t="s">
        <v>1758</v>
      </c>
      <c r="G809" s="2" t="s">
        <v>4</v>
      </c>
      <c r="H809" s="2" t="s">
        <v>1759</v>
      </c>
      <c r="I809" s="1" t="s">
        <v>1</v>
      </c>
      <c r="J809" s="1" t="s">
        <v>1</v>
      </c>
      <c r="K809" s="1" t="s">
        <v>1</v>
      </c>
      <c r="L809" s="1" t="s">
        <v>1</v>
      </c>
      <c r="M809" s="1">
        <v>0</v>
      </c>
      <c r="N809" s="2" t="s">
        <v>1</v>
      </c>
      <c r="O809" s="2" t="s">
        <v>2</v>
      </c>
      <c r="P809" s="2" t="s">
        <v>1</v>
      </c>
      <c r="Q809" s="3">
        <f t="shared" si="12"/>
        <v>20223054.98</v>
      </c>
      <c r="R809" s="3">
        <v>0</v>
      </c>
      <c r="S809" s="3">
        <v>20223054.98</v>
      </c>
      <c r="T809" s="3">
        <v>0</v>
      </c>
      <c r="U809" s="3" t="s">
        <v>0</v>
      </c>
      <c r="V809" s="3">
        <v>0</v>
      </c>
      <c r="W809" s="3"/>
      <c r="X809" s="3"/>
      <c r="Y809" s="3">
        <v>0</v>
      </c>
      <c r="Z809" s="3">
        <v>0</v>
      </c>
      <c r="AA809" s="2" t="s">
        <v>0</v>
      </c>
      <c r="AB809" s="1">
        <v>0</v>
      </c>
      <c r="AC809" s="1">
        <v>0</v>
      </c>
      <c r="AD809" s="2" t="s">
        <v>0</v>
      </c>
      <c r="AE809" s="1">
        <v>0</v>
      </c>
    </row>
    <row r="810" spans="1:31" hidden="1" x14ac:dyDescent="0.25">
      <c r="A810" s="49">
        <v>180</v>
      </c>
      <c r="B810" s="51">
        <v>43954</v>
      </c>
      <c r="C810" s="2" t="s">
        <v>71</v>
      </c>
      <c r="D810" s="2" t="s">
        <v>88</v>
      </c>
      <c r="E810" s="2" t="s">
        <v>566</v>
      </c>
      <c r="F810" s="2" t="s">
        <v>1760</v>
      </c>
      <c r="G810" s="2" t="s">
        <v>4</v>
      </c>
      <c r="H810" s="2" t="s">
        <v>1761</v>
      </c>
      <c r="I810" s="1" t="s">
        <v>1</v>
      </c>
      <c r="J810" s="1" t="s">
        <v>1</v>
      </c>
      <c r="K810" s="1" t="s">
        <v>1</v>
      </c>
      <c r="L810" s="1" t="s">
        <v>1</v>
      </c>
      <c r="M810" s="1">
        <v>0</v>
      </c>
      <c r="N810" s="2" t="s">
        <v>1</v>
      </c>
      <c r="O810" s="2" t="s">
        <v>2</v>
      </c>
      <c r="P810" s="2" t="s">
        <v>1</v>
      </c>
      <c r="Q810" s="3">
        <f t="shared" si="12"/>
        <v>35484700.950399995</v>
      </c>
      <c r="R810" s="3">
        <v>0</v>
      </c>
      <c r="S810" s="3">
        <v>33126941.57</v>
      </c>
      <c r="T810" s="3">
        <v>0</v>
      </c>
      <c r="U810" s="3" t="s">
        <v>0</v>
      </c>
      <c r="V810" s="3">
        <v>0</v>
      </c>
      <c r="W810" s="3">
        <v>2032551.19</v>
      </c>
      <c r="X810" s="3" t="s">
        <v>13</v>
      </c>
      <c r="Y810" s="3">
        <v>325208.19040000002</v>
      </c>
      <c r="Z810" s="3">
        <v>0</v>
      </c>
      <c r="AA810" s="2" t="s">
        <v>0</v>
      </c>
      <c r="AB810" s="1">
        <v>0</v>
      </c>
      <c r="AC810" s="1">
        <v>0</v>
      </c>
      <c r="AD810" s="2" t="s">
        <v>0</v>
      </c>
      <c r="AE810" s="1">
        <v>0</v>
      </c>
    </row>
    <row r="811" spans="1:31" hidden="1" x14ac:dyDescent="0.25">
      <c r="A811" s="49">
        <v>181</v>
      </c>
      <c r="B811" s="51">
        <v>43954</v>
      </c>
      <c r="C811" s="2" t="s">
        <v>53</v>
      </c>
      <c r="D811" s="2" t="s">
        <v>78</v>
      </c>
      <c r="E811" s="2" t="s">
        <v>6</v>
      </c>
      <c r="F811" s="2" t="s">
        <v>1619</v>
      </c>
      <c r="G811" s="2" t="s">
        <v>4</v>
      </c>
      <c r="H811" s="2" t="s">
        <v>1762</v>
      </c>
      <c r="I811" s="1" t="s">
        <v>1</v>
      </c>
      <c r="J811" s="1" t="s">
        <v>1</v>
      </c>
      <c r="K811" s="1"/>
      <c r="L811" s="1"/>
      <c r="M811" s="1">
        <v>0</v>
      </c>
      <c r="N811" s="2"/>
      <c r="O811" s="2" t="s">
        <v>2</v>
      </c>
      <c r="P811" s="2"/>
      <c r="Q811" s="3">
        <f t="shared" si="12"/>
        <v>1696712.43</v>
      </c>
      <c r="R811" s="3">
        <v>0</v>
      </c>
      <c r="S811" s="3">
        <v>1696712.43</v>
      </c>
      <c r="T811" s="3">
        <v>0</v>
      </c>
      <c r="U811" s="3" t="s">
        <v>0</v>
      </c>
      <c r="V811" s="3">
        <v>0</v>
      </c>
      <c r="W811" s="3">
        <v>0</v>
      </c>
      <c r="X811" s="3" t="s">
        <v>0</v>
      </c>
      <c r="Y811" s="3">
        <v>0</v>
      </c>
      <c r="Z811" s="3"/>
      <c r="AA811" s="2"/>
      <c r="AB811" s="1"/>
      <c r="AC811" s="1"/>
      <c r="AD811" s="2"/>
      <c r="AE811" s="1"/>
    </row>
    <row r="812" spans="1:31" hidden="1" x14ac:dyDescent="0.25">
      <c r="A812" s="49">
        <v>182</v>
      </c>
      <c r="B812" s="51">
        <v>43954</v>
      </c>
      <c r="C812" s="2" t="s">
        <v>53</v>
      </c>
      <c r="D812" s="2" t="s">
        <v>78</v>
      </c>
      <c r="E812" s="2" t="s">
        <v>6</v>
      </c>
      <c r="F812" s="2" t="s">
        <v>1581</v>
      </c>
      <c r="G812" s="2" t="s">
        <v>4</v>
      </c>
      <c r="H812" s="2" t="s">
        <v>1762</v>
      </c>
      <c r="I812" s="1" t="s">
        <v>1</v>
      </c>
      <c r="J812" s="1" t="s">
        <v>1</v>
      </c>
      <c r="K812" s="1" t="s">
        <v>1</v>
      </c>
      <c r="L812" s="1" t="s">
        <v>1</v>
      </c>
      <c r="M812" s="1">
        <v>0</v>
      </c>
      <c r="N812" s="2" t="s">
        <v>1</v>
      </c>
      <c r="O812" s="2" t="s">
        <v>2</v>
      </c>
      <c r="P812" s="2" t="s">
        <v>1</v>
      </c>
      <c r="Q812" s="3">
        <f t="shared" si="12"/>
        <v>55506849.123999998</v>
      </c>
      <c r="R812" s="3">
        <v>0</v>
      </c>
      <c r="S812" s="3">
        <v>44094186.630000003</v>
      </c>
      <c r="T812" s="3">
        <v>0</v>
      </c>
      <c r="U812" s="3" t="s">
        <v>0</v>
      </c>
      <c r="V812" s="3">
        <v>0</v>
      </c>
      <c r="W812" s="3">
        <v>9838502.1500000004</v>
      </c>
      <c r="X812" s="3" t="s">
        <v>0</v>
      </c>
      <c r="Y812" s="3">
        <v>1574160.344</v>
      </c>
      <c r="Z812" s="3">
        <v>0</v>
      </c>
      <c r="AA812" s="2" t="s">
        <v>0</v>
      </c>
      <c r="AB812" s="1">
        <v>0</v>
      </c>
      <c r="AC812" s="1">
        <v>0</v>
      </c>
      <c r="AD812" s="2" t="s">
        <v>0</v>
      </c>
      <c r="AE812" s="1">
        <v>0</v>
      </c>
    </row>
    <row r="813" spans="1:31" x14ac:dyDescent="0.25">
      <c r="A813" s="49">
        <v>183</v>
      </c>
      <c r="B813" s="51">
        <v>43954</v>
      </c>
      <c r="C813" s="2" t="s">
        <v>8</v>
      </c>
      <c r="D813" s="2" t="s">
        <v>78</v>
      </c>
      <c r="E813" s="2" t="s">
        <v>555</v>
      </c>
      <c r="F813" s="2" t="s">
        <v>1763</v>
      </c>
      <c r="G813" s="2" t="s">
        <v>4</v>
      </c>
      <c r="H813" s="2" t="s">
        <v>1764</v>
      </c>
      <c r="I813" s="1" t="s">
        <v>1</v>
      </c>
      <c r="J813" s="1" t="s">
        <v>1</v>
      </c>
      <c r="K813" s="1" t="s">
        <v>1</v>
      </c>
      <c r="L813" s="1" t="s">
        <v>1</v>
      </c>
      <c r="M813" s="1">
        <v>0</v>
      </c>
      <c r="N813" s="2" t="s">
        <v>1</v>
      </c>
      <c r="O813" s="2" t="s">
        <v>2</v>
      </c>
      <c r="P813" s="2" t="s">
        <v>1</v>
      </c>
      <c r="Q813" s="3">
        <f t="shared" si="12"/>
        <v>72813971.66080001</v>
      </c>
      <c r="R813" s="3">
        <v>0</v>
      </c>
      <c r="S813" s="3">
        <v>54002460.020000003</v>
      </c>
      <c r="T813" s="3">
        <v>0</v>
      </c>
      <c r="U813" s="3" t="s">
        <v>0</v>
      </c>
      <c r="V813" s="3">
        <v>0</v>
      </c>
      <c r="W813" s="3">
        <v>16216820.380000001</v>
      </c>
      <c r="X813" s="3" t="s">
        <v>13</v>
      </c>
      <c r="Y813" s="3">
        <v>2594691.2608000003</v>
      </c>
      <c r="Z813" s="3">
        <v>0</v>
      </c>
      <c r="AA813" s="2" t="s">
        <v>0</v>
      </c>
      <c r="AB813" s="1">
        <v>0</v>
      </c>
      <c r="AC813" s="1">
        <v>0</v>
      </c>
      <c r="AD813" s="2" t="s">
        <v>0</v>
      </c>
      <c r="AE813" s="1">
        <v>0</v>
      </c>
    </row>
    <row r="814" spans="1:31" hidden="1" x14ac:dyDescent="0.25">
      <c r="A814" s="49">
        <v>184</v>
      </c>
      <c r="B814" s="51">
        <v>43954</v>
      </c>
      <c r="C814" s="2" t="s">
        <v>71</v>
      </c>
      <c r="D814" s="2" t="s">
        <v>78</v>
      </c>
      <c r="E814" s="2" t="s">
        <v>551</v>
      </c>
      <c r="F814" s="2" t="s">
        <v>1546</v>
      </c>
      <c r="G814" s="2" t="s">
        <v>4</v>
      </c>
      <c r="H814" s="2" t="s">
        <v>1765</v>
      </c>
      <c r="I814" s="1" t="s">
        <v>1</v>
      </c>
      <c r="J814" s="1" t="s">
        <v>1</v>
      </c>
      <c r="K814" s="1" t="s">
        <v>1</v>
      </c>
      <c r="L814" s="1" t="s">
        <v>1</v>
      </c>
      <c r="M814" s="1">
        <v>0</v>
      </c>
      <c r="N814" s="2" t="s">
        <v>1</v>
      </c>
      <c r="O814" s="2" t="s">
        <v>2</v>
      </c>
      <c r="P814" s="2" t="s">
        <v>1</v>
      </c>
      <c r="Q814" s="3">
        <f t="shared" si="12"/>
        <v>29054092.554400001</v>
      </c>
      <c r="R814" s="3">
        <v>0</v>
      </c>
      <c r="S814" s="3">
        <v>26118936.620000001</v>
      </c>
      <c r="T814" s="3">
        <v>0</v>
      </c>
      <c r="U814" s="3" t="s">
        <v>0</v>
      </c>
      <c r="V814" s="3">
        <v>0</v>
      </c>
      <c r="W814" s="3">
        <v>2530306.84</v>
      </c>
      <c r="X814" s="3" t="s">
        <v>0</v>
      </c>
      <c r="Y814" s="3">
        <v>404849.0944</v>
      </c>
      <c r="Z814" s="3">
        <v>0</v>
      </c>
      <c r="AA814" s="2" t="s">
        <v>0</v>
      </c>
      <c r="AB814" s="1">
        <v>0</v>
      </c>
      <c r="AC814" s="1">
        <v>0</v>
      </c>
      <c r="AD814" s="2" t="s">
        <v>0</v>
      </c>
      <c r="AE814" s="1">
        <v>0</v>
      </c>
    </row>
    <row r="815" spans="1:31" hidden="1" x14ac:dyDescent="0.25">
      <c r="A815" s="49">
        <v>185</v>
      </c>
      <c r="B815" s="51">
        <v>43954</v>
      </c>
      <c r="C815" s="2" t="s">
        <v>53</v>
      </c>
      <c r="D815" s="2" t="s">
        <v>67</v>
      </c>
      <c r="E815" s="2" t="s">
        <v>66</v>
      </c>
      <c r="F815" s="2" t="s">
        <v>1619</v>
      </c>
      <c r="G815" s="2" t="s">
        <v>4</v>
      </c>
      <c r="H815" s="2" t="s">
        <v>1766</v>
      </c>
      <c r="I815" s="1" t="s">
        <v>1</v>
      </c>
      <c r="J815" s="1" t="s">
        <v>1</v>
      </c>
      <c r="K815" s="1" t="s">
        <v>1</v>
      </c>
      <c r="L815" s="1" t="s">
        <v>1</v>
      </c>
      <c r="M815" s="1">
        <v>0</v>
      </c>
      <c r="N815" s="2" t="s">
        <v>1</v>
      </c>
      <c r="O815" s="2" t="s">
        <v>2</v>
      </c>
      <c r="P815" s="2" t="s">
        <v>1</v>
      </c>
      <c r="Q815" s="3">
        <f t="shared" si="12"/>
        <v>32588185.94805</v>
      </c>
      <c r="R815" s="3">
        <v>0</v>
      </c>
      <c r="S815" s="3">
        <v>24562190.96765</v>
      </c>
      <c r="T815" s="3">
        <v>0</v>
      </c>
      <c r="U815" s="3" t="s">
        <v>0</v>
      </c>
      <c r="V815" s="3">
        <v>0</v>
      </c>
      <c r="W815" s="3">
        <v>6918961.1900000004</v>
      </c>
      <c r="X815" s="3" t="s">
        <v>13</v>
      </c>
      <c r="Y815" s="3">
        <v>1107033.7904000001</v>
      </c>
      <c r="Z815" s="3">
        <v>0</v>
      </c>
      <c r="AA815" s="2" t="s">
        <v>0</v>
      </c>
      <c r="AB815" s="1">
        <v>0</v>
      </c>
      <c r="AC815" s="1">
        <v>0</v>
      </c>
      <c r="AD815" s="2" t="s">
        <v>0</v>
      </c>
      <c r="AE815" s="1">
        <v>0</v>
      </c>
    </row>
    <row r="816" spans="1:31" x14ac:dyDescent="0.25">
      <c r="A816" s="49">
        <v>186</v>
      </c>
      <c r="B816" s="51">
        <v>43954</v>
      </c>
      <c r="C816" s="2" t="s">
        <v>8</v>
      </c>
      <c r="D816" s="2" t="s">
        <v>67</v>
      </c>
      <c r="E816" s="2" t="s">
        <v>542</v>
      </c>
      <c r="F816" s="2" t="s">
        <v>1666</v>
      </c>
      <c r="G816" s="2" t="s">
        <v>4</v>
      </c>
      <c r="H816" s="2" t="s">
        <v>1767</v>
      </c>
      <c r="I816" s="1" t="s">
        <v>1</v>
      </c>
      <c r="J816" s="1" t="s">
        <v>1</v>
      </c>
      <c r="K816" s="1" t="s">
        <v>1</v>
      </c>
      <c r="L816" s="1" t="s">
        <v>1</v>
      </c>
      <c r="M816" s="1">
        <v>0</v>
      </c>
      <c r="N816" s="2" t="s">
        <v>1</v>
      </c>
      <c r="O816" s="2" t="s">
        <v>2</v>
      </c>
      <c r="P816" s="2" t="s">
        <v>1</v>
      </c>
      <c r="Q816" s="3">
        <f t="shared" si="12"/>
        <v>66648891.867600001</v>
      </c>
      <c r="R816" s="3">
        <v>0</v>
      </c>
      <c r="S816" s="3">
        <v>52154097.82</v>
      </c>
      <c r="T816" s="3">
        <v>0</v>
      </c>
      <c r="U816" s="3" t="s">
        <v>0</v>
      </c>
      <c r="V816" s="3">
        <v>0</v>
      </c>
      <c r="W816" s="3">
        <v>12495512.109999999</v>
      </c>
      <c r="X816" s="3" t="s">
        <v>13</v>
      </c>
      <c r="Y816" s="3">
        <v>1999281.9375999998</v>
      </c>
      <c r="Z816" s="3">
        <v>0</v>
      </c>
      <c r="AA816" s="2" t="s">
        <v>0</v>
      </c>
      <c r="AB816" s="1">
        <v>0</v>
      </c>
      <c r="AC816" s="1">
        <v>0</v>
      </c>
      <c r="AD816" s="2" t="s">
        <v>0</v>
      </c>
      <c r="AE816" s="1">
        <v>0</v>
      </c>
    </row>
    <row r="817" spans="1:31" hidden="1" x14ac:dyDescent="0.25">
      <c r="A817" s="49">
        <v>187</v>
      </c>
      <c r="B817" s="51">
        <v>43954</v>
      </c>
      <c r="C817" s="2" t="s">
        <v>53</v>
      </c>
      <c r="D817" s="2" t="s">
        <v>52</v>
      </c>
      <c r="E817" s="2" t="s">
        <v>651</v>
      </c>
      <c r="F817" s="2" t="s">
        <v>87</v>
      </c>
      <c r="G817" s="2" t="s">
        <v>4</v>
      </c>
      <c r="H817" s="2" t="s">
        <v>1768</v>
      </c>
      <c r="I817" s="1" t="s">
        <v>1</v>
      </c>
      <c r="J817" s="1" t="s">
        <v>1</v>
      </c>
      <c r="K817" s="1" t="s">
        <v>1</v>
      </c>
      <c r="L817" s="1" t="s">
        <v>1</v>
      </c>
      <c r="M817" s="1">
        <v>0</v>
      </c>
      <c r="N817" s="2" t="s">
        <v>1</v>
      </c>
      <c r="O817" s="2" t="s">
        <v>2</v>
      </c>
      <c r="P817" s="2" t="s">
        <v>1</v>
      </c>
      <c r="Q817" s="3">
        <f t="shared" si="12"/>
        <v>40748938.779499993</v>
      </c>
      <c r="R817" s="3">
        <v>0</v>
      </c>
      <c r="S817" s="3">
        <v>31638148.037499987</v>
      </c>
      <c r="T817" s="3">
        <v>0</v>
      </c>
      <c r="U817" s="3" t="s">
        <v>0</v>
      </c>
      <c r="V817" s="3">
        <v>0</v>
      </c>
      <c r="W817" s="3">
        <v>7854129.9500000011</v>
      </c>
      <c r="X817" s="3" t="s">
        <v>13</v>
      </c>
      <c r="Y817" s="3">
        <v>1256660.7920000001</v>
      </c>
      <c r="Z817" s="3">
        <v>0</v>
      </c>
      <c r="AA817" s="2" t="s">
        <v>0</v>
      </c>
      <c r="AB817" s="1">
        <v>0</v>
      </c>
      <c r="AC817" s="1">
        <v>0</v>
      </c>
      <c r="AD817" s="2" t="s">
        <v>0</v>
      </c>
      <c r="AE817" s="1">
        <v>0</v>
      </c>
    </row>
    <row r="818" spans="1:31" hidden="1" x14ac:dyDescent="0.25">
      <c r="A818" s="49">
        <v>188</v>
      </c>
      <c r="B818" s="51">
        <v>43954</v>
      </c>
      <c r="C818" s="2" t="s">
        <v>53</v>
      </c>
      <c r="D818" s="2" t="s">
        <v>52</v>
      </c>
      <c r="E818" s="2" t="s">
        <v>651</v>
      </c>
      <c r="F818" s="2" t="s">
        <v>87</v>
      </c>
      <c r="G818" s="2" t="s">
        <v>4</v>
      </c>
      <c r="H818" s="2" t="s">
        <v>1769</v>
      </c>
      <c r="I818" s="1" t="s">
        <v>1</v>
      </c>
      <c r="J818" s="1" t="s">
        <v>1</v>
      </c>
      <c r="K818" s="1" t="s">
        <v>1</v>
      </c>
      <c r="L818" s="1" t="s">
        <v>1</v>
      </c>
      <c r="M818" s="1">
        <v>0</v>
      </c>
      <c r="N818" s="2" t="s">
        <v>1</v>
      </c>
      <c r="O818" s="2" t="s">
        <v>267</v>
      </c>
      <c r="P818" s="2" t="s">
        <v>266</v>
      </c>
      <c r="Q818" s="3">
        <f t="shared" si="12"/>
        <v>3567493.875</v>
      </c>
      <c r="R818" s="3">
        <v>0</v>
      </c>
      <c r="S818" s="3">
        <v>2885065.875</v>
      </c>
      <c r="T818" s="3">
        <v>588300</v>
      </c>
      <c r="U818" s="3" t="s">
        <v>13</v>
      </c>
      <c r="V818" s="3">
        <v>94128</v>
      </c>
      <c r="W818" s="3">
        <v>0</v>
      </c>
      <c r="X818" s="3" t="s">
        <v>0</v>
      </c>
      <c r="Y818" s="3">
        <v>0</v>
      </c>
      <c r="Z818" s="3">
        <v>0</v>
      </c>
      <c r="AA818" s="2" t="s">
        <v>0</v>
      </c>
      <c r="AB818" s="1">
        <v>0</v>
      </c>
      <c r="AC818" s="1">
        <v>0</v>
      </c>
      <c r="AD818" s="2" t="s">
        <v>0</v>
      </c>
      <c r="AE818" s="1">
        <v>0</v>
      </c>
    </row>
    <row r="819" spans="1:31" hidden="1" x14ac:dyDescent="0.25">
      <c r="A819" s="49">
        <v>189</v>
      </c>
      <c r="B819" s="51">
        <v>43954</v>
      </c>
      <c r="C819" s="2" t="s">
        <v>53</v>
      </c>
      <c r="D819" s="2" t="s">
        <v>52</v>
      </c>
      <c r="E819" s="2" t="s">
        <v>651</v>
      </c>
      <c r="F819" s="2" t="s">
        <v>87</v>
      </c>
      <c r="G819" s="2" t="s">
        <v>4</v>
      </c>
      <c r="H819" s="2" t="s">
        <v>1770</v>
      </c>
      <c r="I819" s="1" t="s">
        <v>1</v>
      </c>
      <c r="J819" s="1" t="s">
        <v>1</v>
      </c>
      <c r="K819" s="1" t="s">
        <v>1</v>
      </c>
      <c r="L819" s="1" t="s">
        <v>1</v>
      </c>
      <c r="M819" s="1">
        <v>0</v>
      </c>
      <c r="N819" s="2" t="s">
        <v>1</v>
      </c>
      <c r="O819" s="2" t="s">
        <v>2</v>
      </c>
      <c r="P819" s="2" t="s">
        <v>1</v>
      </c>
      <c r="Q819" s="3">
        <f t="shared" si="12"/>
        <v>9083158.9332999997</v>
      </c>
      <c r="R819" s="3">
        <v>0</v>
      </c>
      <c r="S819" s="3">
        <v>4787322.5232999995</v>
      </c>
      <c r="T819" s="3">
        <v>0</v>
      </c>
      <c r="U819" s="3" t="s">
        <v>0</v>
      </c>
      <c r="V819" s="3">
        <v>0</v>
      </c>
      <c r="W819" s="3">
        <v>3703307.25</v>
      </c>
      <c r="X819" s="3" t="s">
        <v>13</v>
      </c>
      <c r="Y819" s="3">
        <v>592529.16</v>
      </c>
      <c r="Z819" s="3">
        <v>0</v>
      </c>
      <c r="AA819" s="2" t="s">
        <v>0</v>
      </c>
      <c r="AB819" s="1">
        <v>0</v>
      </c>
      <c r="AC819" s="1">
        <v>0</v>
      </c>
      <c r="AD819" s="2" t="s">
        <v>0</v>
      </c>
      <c r="AE819" s="1">
        <v>0</v>
      </c>
    </row>
    <row r="820" spans="1:31" x14ac:dyDescent="0.25">
      <c r="A820" s="49">
        <v>190</v>
      </c>
      <c r="B820" s="51">
        <v>43954</v>
      </c>
      <c r="C820" s="2" t="s">
        <v>8</v>
      </c>
      <c r="D820" s="2" t="s">
        <v>52</v>
      </c>
      <c r="E820" s="2" t="s">
        <v>530</v>
      </c>
      <c r="F820" s="2" t="s">
        <v>84</v>
      </c>
      <c r="G820" s="2" t="s">
        <v>4</v>
      </c>
      <c r="H820" s="2" t="s">
        <v>1771</v>
      </c>
      <c r="I820" s="1" t="s">
        <v>1</v>
      </c>
      <c r="J820" s="1" t="s">
        <v>1</v>
      </c>
      <c r="K820" s="1" t="s">
        <v>1</v>
      </c>
      <c r="L820" s="1" t="s">
        <v>1</v>
      </c>
      <c r="M820" s="1">
        <v>0</v>
      </c>
      <c r="N820" s="2" t="s">
        <v>1</v>
      </c>
      <c r="O820" s="2" t="s">
        <v>2</v>
      </c>
      <c r="P820" s="2" t="s">
        <v>1</v>
      </c>
      <c r="Q820" s="3">
        <f t="shared" si="12"/>
        <v>80889566.629599988</v>
      </c>
      <c r="R820" s="3">
        <v>0</v>
      </c>
      <c r="S820" s="3">
        <v>65640461.759999998</v>
      </c>
      <c r="T820" s="3">
        <v>0</v>
      </c>
      <c r="U820" s="3" t="s">
        <v>0</v>
      </c>
      <c r="V820" s="3">
        <v>0</v>
      </c>
      <c r="W820" s="3">
        <v>13145780.060000001</v>
      </c>
      <c r="X820" s="3" t="s">
        <v>13</v>
      </c>
      <c r="Y820" s="3">
        <v>2103324.8096000003</v>
      </c>
      <c r="Z820" s="3">
        <v>0</v>
      </c>
      <c r="AA820" s="2" t="s">
        <v>0</v>
      </c>
      <c r="AB820" s="1">
        <v>0</v>
      </c>
      <c r="AC820" s="1">
        <v>0</v>
      </c>
      <c r="AD820" s="2" t="s">
        <v>0</v>
      </c>
      <c r="AE820" s="1">
        <v>0</v>
      </c>
    </row>
    <row r="821" spans="1:31" x14ac:dyDescent="0.25">
      <c r="A821" s="49">
        <v>191</v>
      </c>
      <c r="B821" s="51">
        <v>43954</v>
      </c>
      <c r="C821" s="2" t="s">
        <v>8</v>
      </c>
      <c r="D821" s="2" t="s">
        <v>48</v>
      </c>
      <c r="E821" s="2" t="s">
        <v>520</v>
      </c>
      <c r="F821" s="2" t="s">
        <v>211</v>
      </c>
      <c r="G821" s="2" t="s">
        <v>4</v>
      </c>
      <c r="H821" s="2" t="s">
        <v>1772</v>
      </c>
      <c r="I821" s="1" t="s">
        <v>1</v>
      </c>
      <c r="J821" s="1" t="s">
        <v>1</v>
      </c>
      <c r="K821" s="1" t="s">
        <v>1</v>
      </c>
      <c r="L821" s="1" t="s">
        <v>1</v>
      </c>
      <c r="M821" s="1">
        <v>0</v>
      </c>
      <c r="N821" s="2" t="s">
        <v>1</v>
      </c>
      <c r="O821" s="2" t="s">
        <v>2</v>
      </c>
      <c r="P821" s="2" t="s">
        <v>1</v>
      </c>
      <c r="Q821" s="3">
        <f t="shared" si="12"/>
        <v>65665980.857600003</v>
      </c>
      <c r="R821" s="3">
        <v>0</v>
      </c>
      <c r="S821" s="3">
        <v>49867816.030000001</v>
      </c>
      <c r="T821" s="3">
        <v>0</v>
      </c>
      <c r="U821" s="3" t="s">
        <v>0</v>
      </c>
      <c r="V821" s="3">
        <v>0</v>
      </c>
      <c r="W821" s="3">
        <v>13619107.609999999</v>
      </c>
      <c r="X821" s="3" t="s">
        <v>13</v>
      </c>
      <c r="Y821" s="3">
        <v>2179057.2176000001</v>
      </c>
      <c r="Z821" s="3">
        <v>0</v>
      </c>
      <c r="AA821" s="2" t="s">
        <v>0</v>
      </c>
      <c r="AB821" s="1">
        <v>0</v>
      </c>
      <c r="AC821" s="1">
        <v>0</v>
      </c>
      <c r="AD821" s="2" t="s">
        <v>0</v>
      </c>
      <c r="AE821" s="1">
        <v>0</v>
      </c>
    </row>
    <row r="822" spans="1:31" x14ac:dyDescent="0.25">
      <c r="A822" s="49">
        <v>192</v>
      </c>
      <c r="B822" s="51">
        <v>43954</v>
      </c>
      <c r="C822" s="2" t="s">
        <v>8</v>
      </c>
      <c r="D822" s="2" t="s">
        <v>44</v>
      </c>
      <c r="E822" s="2" t="s">
        <v>516</v>
      </c>
      <c r="F822" s="2" t="s">
        <v>1773</v>
      </c>
      <c r="G822" s="2" t="s">
        <v>4</v>
      </c>
      <c r="H822" s="2" t="s">
        <v>1774</v>
      </c>
      <c r="I822" s="1" t="s">
        <v>1</v>
      </c>
      <c r="J822" s="1" t="s">
        <v>1</v>
      </c>
      <c r="K822" s="1" t="s">
        <v>1</v>
      </c>
      <c r="L822" s="1" t="s">
        <v>1</v>
      </c>
      <c r="M822" s="1">
        <v>0</v>
      </c>
      <c r="N822" s="2" t="s">
        <v>1</v>
      </c>
      <c r="O822" s="2" t="s">
        <v>2</v>
      </c>
      <c r="P822" s="2" t="s">
        <v>1</v>
      </c>
      <c r="Q822" s="3">
        <f t="shared" si="12"/>
        <v>77977621.982799992</v>
      </c>
      <c r="R822" s="3">
        <v>0</v>
      </c>
      <c r="S822" s="3">
        <v>47872914.159999996</v>
      </c>
      <c r="T822" s="3">
        <v>0</v>
      </c>
      <c r="U822" s="3" t="s">
        <v>0</v>
      </c>
      <c r="V822" s="3">
        <v>0</v>
      </c>
      <c r="W822" s="3">
        <v>25952334.329999998</v>
      </c>
      <c r="X822" s="3" t="s">
        <v>13</v>
      </c>
      <c r="Y822" s="3">
        <v>4152373.4927999997</v>
      </c>
      <c r="Z822" s="3">
        <v>0</v>
      </c>
      <c r="AA822" s="2" t="s">
        <v>0</v>
      </c>
      <c r="AB822" s="1">
        <v>0</v>
      </c>
      <c r="AC822" s="1">
        <v>0</v>
      </c>
      <c r="AD822" s="2" t="s">
        <v>0</v>
      </c>
      <c r="AE822" s="1">
        <v>0</v>
      </c>
    </row>
    <row r="823" spans="1:31" x14ac:dyDescent="0.25">
      <c r="A823" s="49">
        <v>193</v>
      </c>
      <c r="B823" s="51">
        <v>43954</v>
      </c>
      <c r="C823" s="2" t="s">
        <v>8</v>
      </c>
      <c r="D823" s="2" t="s">
        <v>40</v>
      </c>
      <c r="E823" s="2" t="s">
        <v>500</v>
      </c>
      <c r="F823" s="2" t="s">
        <v>1756</v>
      </c>
      <c r="G823" s="2" t="s">
        <v>4</v>
      </c>
      <c r="H823" s="2" t="s">
        <v>1775</v>
      </c>
      <c r="I823" s="1" t="s">
        <v>1</v>
      </c>
      <c r="J823" s="1" t="s">
        <v>1</v>
      </c>
      <c r="K823" s="1" t="s">
        <v>1</v>
      </c>
      <c r="L823" s="1" t="s">
        <v>1</v>
      </c>
      <c r="M823" s="1">
        <v>0</v>
      </c>
      <c r="N823" s="2" t="s">
        <v>1</v>
      </c>
      <c r="O823" s="2" t="s">
        <v>2</v>
      </c>
      <c r="P823" s="2" t="s">
        <v>1</v>
      </c>
      <c r="Q823" s="3">
        <f t="shared" si="12"/>
        <v>91291911.041199997</v>
      </c>
      <c r="R823" s="3">
        <v>0</v>
      </c>
      <c r="S823" s="3">
        <v>61543040.189999998</v>
      </c>
      <c r="T823" s="3">
        <v>0</v>
      </c>
      <c r="U823" s="3" t="s">
        <v>0</v>
      </c>
      <c r="V823" s="3">
        <v>0</v>
      </c>
      <c r="W823" s="3">
        <v>25645578.32</v>
      </c>
      <c r="X823" s="3" t="s">
        <v>13</v>
      </c>
      <c r="Y823" s="3">
        <v>4103292.5312000001</v>
      </c>
      <c r="Z823" s="3">
        <v>0</v>
      </c>
      <c r="AA823" s="2" t="s">
        <v>0</v>
      </c>
      <c r="AB823" s="1">
        <v>0</v>
      </c>
      <c r="AC823" s="1">
        <v>0</v>
      </c>
      <c r="AD823" s="2" t="s">
        <v>0</v>
      </c>
      <c r="AE823" s="1">
        <v>0</v>
      </c>
    </row>
    <row r="824" spans="1:31" x14ac:dyDescent="0.25">
      <c r="A824" s="49">
        <v>194</v>
      </c>
      <c r="B824" s="51">
        <v>43954</v>
      </c>
      <c r="C824" s="2" t="s">
        <v>8</v>
      </c>
      <c r="D824" s="2" t="s">
        <v>36</v>
      </c>
      <c r="E824" s="2" t="s">
        <v>497</v>
      </c>
      <c r="F824" s="2" t="s">
        <v>1542</v>
      </c>
      <c r="G824" s="2" t="s">
        <v>4</v>
      </c>
      <c r="H824" s="2" t="s">
        <v>1776</v>
      </c>
      <c r="I824" s="1" t="s">
        <v>1</v>
      </c>
      <c r="J824" s="1" t="s">
        <v>1</v>
      </c>
      <c r="K824" s="1" t="s">
        <v>1</v>
      </c>
      <c r="L824" s="1" t="s">
        <v>1</v>
      </c>
      <c r="M824" s="1">
        <v>0</v>
      </c>
      <c r="N824" s="2" t="s">
        <v>1</v>
      </c>
      <c r="O824" s="2" t="s">
        <v>2</v>
      </c>
      <c r="P824" s="2" t="s">
        <v>1</v>
      </c>
      <c r="Q824" s="3">
        <f t="shared" si="12"/>
        <v>65295444.169600002</v>
      </c>
      <c r="R824" s="3">
        <v>0</v>
      </c>
      <c r="S824" s="3">
        <v>51230956.82</v>
      </c>
      <c r="T824" s="3">
        <v>0</v>
      </c>
      <c r="U824" s="3" t="s">
        <v>0</v>
      </c>
      <c r="V824" s="3">
        <v>0</v>
      </c>
      <c r="W824" s="3">
        <v>12124558.060000001</v>
      </c>
      <c r="X824" s="3" t="s">
        <v>13</v>
      </c>
      <c r="Y824" s="3">
        <v>1939929.2896</v>
      </c>
      <c r="Z824" s="3">
        <v>0</v>
      </c>
      <c r="AA824" s="2" t="s">
        <v>0</v>
      </c>
      <c r="AB824" s="1">
        <v>0</v>
      </c>
      <c r="AC824" s="1">
        <v>0</v>
      </c>
      <c r="AD824" s="2" t="s">
        <v>0</v>
      </c>
      <c r="AE824" s="1">
        <v>0</v>
      </c>
    </row>
    <row r="825" spans="1:31" x14ac:dyDescent="0.25">
      <c r="A825" s="49">
        <v>195</v>
      </c>
      <c r="B825" s="51">
        <v>43954</v>
      </c>
      <c r="C825" s="2" t="s">
        <v>8</v>
      </c>
      <c r="D825" s="2" t="s">
        <v>32</v>
      </c>
      <c r="E825" s="2" t="s">
        <v>493</v>
      </c>
      <c r="F825" s="2" t="s">
        <v>1777</v>
      </c>
      <c r="G825" s="2" t="s">
        <v>4</v>
      </c>
      <c r="H825" s="2" t="s">
        <v>1778</v>
      </c>
      <c r="I825" s="1" t="s">
        <v>1</v>
      </c>
      <c r="J825" s="1" t="s">
        <v>1</v>
      </c>
      <c r="K825" s="1" t="s">
        <v>1</v>
      </c>
      <c r="L825" s="1" t="s">
        <v>1</v>
      </c>
      <c r="M825" s="1">
        <v>0</v>
      </c>
      <c r="N825" s="2" t="s">
        <v>1</v>
      </c>
      <c r="O825" s="2" t="s">
        <v>2</v>
      </c>
      <c r="P825" s="2" t="s">
        <v>1</v>
      </c>
      <c r="Q825" s="3">
        <f t="shared" si="12"/>
        <v>76996275.230000004</v>
      </c>
      <c r="R825" s="3">
        <v>0</v>
      </c>
      <c r="S825" s="3">
        <v>58461935.590000004</v>
      </c>
      <c r="T825" s="3">
        <v>0</v>
      </c>
      <c r="U825" s="3" t="s">
        <v>0</v>
      </c>
      <c r="V825" s="3">
        <v>0</v>
      </c>
      <c r="W825" s="3">
        <v>15977879</v>
      </c>
      <c r="X825" s="3" t="s">
        <v>13</v>
      </c>
      <c r="Y825" s="3">
        <v>2556460.64</v>
      </c>
      <c r="Z825" s="3">
        <v>0</v>
      </c>
      <c r="AA825" s="2" t="s">
        <v>0</v>
      </c>
      <c r="AB825" s="1">
        <v>0</v>
      </c>
      <c r="AC825" s="1">
        <v>0</v>
      </c>
      <c r="AD825" s="2" t="s">
        <v>0</v>
      </c>
      <c r="AE825" s="1">
        <v>0</v>
      </c>
    </row>
    <row r="826" spans="1:31" x14ac:dyDescent="0.25">
      <c r="A826" s="49">
        <v>196</v>
      </c>
      <c r="B826" s="51">
        <v>43954</v>
      </c>
      <c r="C826" s="2" t="s">
        <v>8</v>
      </c>
      <c r="D826" s="2" t="s">
        <v>26</v>
      </c>
      <c r="E826" s="2" t="s">
        <v>489</v>
      </c>
      <c r="F826" s="2" t="s">
        <v>1779</v>
      </c>
      <c r="G826" s="2" t="s">
        <v>4</v>
      </c>
      <c r="H826" s="2" t="s">
        <v>1780</v>
      </c>
      <c r="I826" s="1" t="s">
        <v>1</v>
      </c>
      <c r="J826" s="1" t="s">
        <v>1</v>
      </c>
      <c r="K826" s="1" t="s">
        <v>1</v>
      </c>
      <c r="L826" s="1" t="s">
        <v>1</v>
      </c>
      <c r="M826" s="1">
        <v>0</v>
      </c>
      <c r="N826" s="2" t="s">
        <v>1</v>
      </c>
      <c r="O826" s="2" t="s">
        <v>2</v>
      </c>
      <c r="P826" s="2" t="s">
        <v>1</v>
      </c>
      <c r="Q826" s="3">
        <f t="shared" si="12"/>
        <v>31616109.109999999</v>
      </c>
      <c r="R826" s="3">
        <v>0</v>
      </c>
      <c r="S826" s="3">
        <v>29856389.109999999</v>
      </c>
      <c r="T826" s="3">
        <v>0</v>
      </c>
      <c r="U826" s="3" t="s">
        <v>0</v>
      </c>
      <c r="V826" s="3">
        <v>0</v>
      </c>
      <c r="W826" s="3">
        <v>1517000</v>
      </c>
      <c r="X826" s="3" t="s">
        <v>13</v>
      </c>
      <c r="Y826" s="3">
        <v>242720</v>
      </c>
      <c r="Z826" s="3">
        <v>0</v>
      </c>
      <c r="AA826" s="2" t="s">
        <v>0</v>
      </c>
      <c r="AB826" s="1">
        <v>0</v>
      </c>
      <c r="AC826" s="1">
        <v>0</v>
      </c>
      <c r="AD826" s="2" t="s">
        <v>0</v>
      </c>
      <c r="AE826" s="1">
        <v>0</v>
      </c>
    </row>
    <row r="827" spans="1:31" x14ac:dyDescent="0.25">
      <c r="A827" s="49">
        <v>197</v>
      </c>
      <c r="B827" s="51">
        <v>43954</v>
      </c>
      <c r="C827" s="2" t="s">
        <v>8</v>
      </c>
      <c r="D827" s="2" t="s">
        <v>16</v>
      </c>
      <c r="E827" s="2" t="s">
        <v>483</v>
      </c>
      <c r="F827" s="2" t="s">
        <v>1781</v>
      </c>
      <c r="G827" s="2" t="s">
        <v>4</v>
      </c>
      <c r="H827" s="2" t="s">
        <v>1782</v>
      </c>
      <c r="I827" s="1" t="s">
        <v>1</v>
      </c>
      <c r="J827" s="1" t="s">
        <v>1</v>
      </c>
      <c r="K827" s="1" t="s">
        <v>1</v>
      </c>
      <c r="L827" s="1" t="s">
        <v>1</v>
      </c>
      <c r="M827" s="1">
        <v>0</v>
      </c>
      <c r="N827" s="2" t="s">
        <v>1</v>
      </c>
      <c r="O827" s="2" t="s">
        <v>2</v>
      </c>
      <c r="P827" s="2" t="s">
        <v>1</v>
      </c>
      <c r="Q827" s="3">
        <f t="shared" si="12"/>
        <v>6827076</v>
      </c>
      <c r="R827" s="3">
        <v>0</v>
      </c>
      <c r="S827" s="3">
        <v>2142300</v>
      </c>
      <c r="T827" s="3">
        <v>0</v>
      </c>
      <c r="U827" s="3" t="s">
        <v>0</v>
      </c>
      <c r="V827" s="3">
        <v>0</v>
      </c>
      <c r="W827" s="3">
        <v>4038600</v>
      </c>
      <c r="X827" s="3" t="s">
        <v>13</v>
      </c>
      <c r="Y827" s="3">
        <v>646176</v>
      </c>
      <c r="Z827" s="3">
        <v>0</v>
      </c>
      <c r="AA827" s="2" t="s">
        <v>0</v>
      </c>
      <c r="AB827" s="1">
        <v>0</v>
      </c>
      <c r="AC827" s="1">
        <v>0</v>
      </c>
      <c r="AD827" s="2" t="s">
        <v>0</v>
      </c>
      <c r="AE827" s="1">
        <v>0</v>
      </c>
    </row>
    <row r="828" spans="1:31" x14ac:dyDescent="0.25">
      <c r="A828" s="49">
        <v>198</v>
      </c>
      <c r="B828" s="51">
        <v>43954</v>
      </c>
      <c r="C828" s="2" t="s">
        <v>8</v>
      </c>
      <c r="D828" s="2" t="s">
        <v>1048</v>
      </c>
      <c r="E828" s="2" t="s">
        <v>538</v>
      </c>
      <c r="F828" s="2" t="s">
        <v>599</v>
      </c>
      <c r="G828" s="2" t="s">
        <v>4</v>
      </c>
      <c r="H828" s="2" t="s">
        <v>1783</v>
      </c>
      <c r="I828" s="1" t="s">
        <v>1</v>
      </c>
      <c r="J828" s="1" t="s">
        <v>1</v>
      </c>
      <c r="K828" s="1" t="s">
        <v>1</v>
      </c>
      <c r="L828" s="1" t="s">
        <v>1</v>
      </c>
      <c r="M828" s="1">
        <v>0</v>
      </c>
      <c r="N828" s="2" t="s">
        <v>1</v>
      </c>
      <c r="O828" s="2" t="s">
        <v>2</v>
      </c>
      <c r="P828" s="2" t="s">
        <v>1</v>
      </c>
      <c r="Q828" s="3">
        <f t="shared" si="12"/>
        <v>24484668.929200001</v>
      </c>
      <c r="R828" s="3">
        <v>0</v>
      </c>
      <c r="S828" s="3">
        <v>21840121.960000001</v>
      </c>
      <c r="T828" s="3">
        <v>0</v>
      </c>
      <c r="U828" s="3" t="s">
        <v>0</v>
      </c>
      <c r="V828" s="3">
        <v>0</v>
      </c>
      <c r="W828" s="3">
        <v>2279781.87</v>
      </c>
      <c r="X828" s="3" t="s">
        <v>0</v>
      </c>
      <c r="Y828" s="3">
        <v>364765.0992</v>
      </c>
      <c r="Z828" s="3">
        <v>0</v>
      </c>
      <c r="AA828" s="2" t="s">
        <v>0</v>
      </c>
      <c r="AB828" s="1">
        <v>0</v>
      </c>
      <c r="AC828" s="1">
        <v>0</v>
      </c>
      <c r="AD828" s="2" t="s">
        <v>0</v>
      </c>
      <c r="AE828" s="1">
        <v>0</v>
      </c>
    </row>
    <row r="829" spans="1:31" x14ac:dyDescent="0.25">
      <c r="A829" s="49">
        <v>199</v>
      </c>
      <c r="B829" s="51">
        <v>43954</v>
      </c>
      <c r="C829" s="2" t="s">
        <v>8</v>
      </c>
      <c r="D829" s="2" t="s">
        <v>11</v>
      </c>
      <c r="E829" s="2" t="s">
        <v>476</v>
      </c>
      <c r="F829" s="2" t="s">
        <v>1784</v>
      </c>
      <c r="G829" s="2" t="s">
        <v>4</v>
      </c>
      <c r="H829" s="2" t="s">
        <v>1785</v>
      </c>
      <c r="I829" s="1" t="s">
        <v>1</v>
      </c>
      <c r="J829" s="1" t="s">
        <v>1</v>
      </c>
      <c r="K829" s="1" t="s">
        <v>1</v>
      </c>
      <c r="L829" s="1" t="s">
        <v>1</v>
      </c>
      <c r="M829" s="1">
        <v>0</v>
      </c>
      <c r="N829" s="2" t="s">
        <v>1</v>
      </c>
      <c r="O829" s="2" t="s">
        <v>2</v>
      </c>
      <c r="P829" s="2" t="s">
        <v>1</v>
      </c>
      <c r="Q829" s="3">
        <f t="shared" si="12"/>
        <v>2968942</v>
      </c>
      <c r="R829" s="3">
        <v>0</v>
      </c>
      <c r="S829" s="3">
        <v>2106250</v>
      </c>
      <c r="T829" s="3">
        <v>0</v>
      </c>
      <c r="U829" s="3" t="s">
        <v>0</v>
      </c>
      <c r="V829" s="3">
        <v>0</v>
      </c>
      <c r="W829" s="3">
        <v>743700</v>
      </c>
      <c r="X829" s="3" t="s">
        <v>13</v>
      </c>
      <c r="Y829" s="3">
        <v>118992</v>
      </c>
      <c r="Z829" s="3">
        <v>0</v>
      </c>
      <c r="AA829" s="2" t="s">
        <v>0</v>
      </c>
      <c r="AB829" s="1">
        <v>0</v>
      </c>
      <c r="AC829" s="1">
        <v>0</v>
      </c>
      <c r="AD829" s="2" t="s">
        <v>0</v>
      </c>
      <c r="AE829" s="1">
        <v>0</v>
      </c>
    </row>
    <row r="830" spans="1:31" x14ac:dyDescent="0.25">
      <c r="A830" s="49">
        <v>200</v>
      </c>
      <c r="B830" s="51">
        <v>43954</v>
      </c>
      <c r="C830" s="2" t="s">
        <v>8</v>
      </c>
      <c r="D830" s="2" t="s">
        <v>7</v>
      </c>
      <c r="E830" s="2" t="s">
        <v>471</v>
      </c>
      <c r="F830" s="2" t="s">
        <v>1342</v>
      </c>
      <c r="G830" s="2" t="s">
        <v>4</v>
      </c>
      <c r="H830" s="2" t="s">
        <v>1786</v>
      </c>
      <c r="I830" s="1" t="s">
        <v>1</v>
      </c>
      <c r="J830" s="1" t="s">
        <v>1</v>
      </c>
      <c r="K830" s="1" t="s">
        <v>1</v>
      </c>
      <c r="L830" s="1" t="s">
        <v>1</v>
      </c>
      <c r="M830" s="1">
        <v>0</v>
      </c>
      <c r="N830" s="2" t="s">
        <v>1</v>
      </c>
      <c r="O830" s="2" t="s">
        <v>2</v>
      </c>
      <c r="P830" s="2" t="s">
        <v>1</v>
      </c>
      <c r="Q830" s="3">
        <f t="shared" si="12"/>
        <v>60063706.390399992</v>
      </c>
      <c r="R830" s="3">
        <v>0</v>
      </c>
      <c r="S830" s="3">
        <v>46609577.829999998</v>
      </c>
      <c r="T830" s="3">
        <v>0</v>
      </c>
      <c r="U830" s="3" t="s">
        <v>0</v>
      </c>
      <c r="V830" s="3">
        <v>0</v>
      </c>
      <c r="W830" s="3">
        <v>11598386.689999999</v>
      </c>
      <c r="X830" s="3" t="s">
        <v>13</v>
      </c>
      <c r="Y830" s="3">
        <v>1855741.8703999999</v>
      </c>
      <c r="Z830" s="3">
        <v>0</v>
      </c>
      <c r="AA830" s="2" t="s">
        <v>0</v>
      </c>
      <c r="AB830" s="1">
        <v>0</v>
      </c>
      <c r="AC830" s="1">
        <v>0</v>
      </c>
      <c r="AD830" s="2" t="s">
        <v>0</v>
      </c>
      <c r="AE830" s="1">
        <v>0</v>
      </c>
    </row>
    <row r="831" spans="1:31" hidden="1" x14ac:dyDescent="0.25">
      <c r="A831" s="2" t="s">
        <v>719</v>
      </c>
      <c r="B831" s="51">
        <v>43955</v>
      </c>
      <c r="C831" s="2" t="s">
        <v>8</v>
      </c>
      <c r="D831" s="2" t="s">
        <v>107</v>
      </c>
      <c r="E831" s="2" t="s">
        <v>596</v>
      </c>
      <c r="F831" s="2" t="s">
        <v>1794</v>
      </c>
      <c r="G831" s="2" t="s">
        <v>4</v>
      </c>
      <c r="H831" s="2" t="s">
        <v>1795</v>
      </c>
      <c r="I831" s="1" t="s">
        <v>1</v>
      </c>
      <c r="J831" s="1" t="s">
        <v>1</v>
      </c>
      <c r="K831" s="1" t="s">
        <v>1</v>
      </c>
      <c r="L831" s="1" t="s">
        <v>1</v>
      </c>
      <c r="M831" s="1">
        <v>0</v>
      </c>
      <c r="N831" s="2" t="s">
        <v>1</v>
      </c>
      <c r="O831" s="2" t="s">
        <v>2</v>
      </c>
      <c r="P831" s="2" t="s">
        <v>1</v>
      </c>
      <c r="Q831" s="3">
        <f t="shared" si="12"/>
        <v>37590033.229699984</v>
      </c>
      <c r="R831" s="3">
        <v>0</v>
      </c>
      <c r="S831" s="3">
        <v>33513315.042899985</v>
      </c>
      <c r="T831" s="3">
        <v>0</v>
      </c>
      <c r="U831" s="3" t="s">
        <v>0</v>
      </c>
      <c r="V831" s="3">
        <v>0</v>
      </c>
      <c r="W831" s="3">
        <v>3514412.23</v>
      </c>
      <c r="X831" s="3" t="s">
        <v>0</v>
      </c>
      <c r="Y831" s="3">
        <v>562305.95680000004</v>
      </c>
      <c r="Z831" s="3">
        <v>0</v>
      </c>
      <c r="AA831" s="50"/>
      <c r="AB831" s="50"/>
      <c r="AC831" s="50"/>
      <c r="AD831" s="50"/>
      <c r="AE831" s="1"/>
    </row>
    <row r="832" spans="1:31" s="24" customFormat="1" hidden="1" x14ac:dyDescent="0.25">
      <c r="A832" s="2" t="s">
        <v>717</v>
      </c>
      <c r="B832" s="51">
        <v>43955</v>
      </c>
      <c r="C832" s="2" t="s">
        <v>53</v>
      </c>
      <c r="D832" s="2" t="s">
        <v>107</v>
      </c>
      <c r="E832" s="2" t="s">
        <v>572</v>
      </c>
      <c r="F832" s="2" t="s">
        <v>1796</v>
      </c>
      <c r="G832" s="2" t="s">
        <v>4</v>
      </c>
      <c r="H832" s="2" t="s">
        <v>1797</v>
      </c>
      <c r="I832" s="1" t="s">
        <v>1</v>
      </c>
      <c r="J832" s="1" t="s">
        <v>1</v>
      </c>
      <c r="K832" s="1" t="s">
        <v>1</v>
      </c>
      <c r="L832" s="1" t="s">
        <v>1</v>
      </c>
      <c r="M832" s="1">
        <v>0</v>
      </c>
      <c r="N832" s="2" t="s">
        <v>1</v>
      </c>
      <c r="O832" s="2" t="s">
        <v>2</v>
      </c>
      <c r="P832" s="2" t="s">
        <v>1</v>
      </c>
      <c r="Q832" s="3">
        <f t="shared" si="12"/>
        <v>74114572.16505</v>
      </c>
      <c r="R832" s="3">
        <v>0</v>
      </c>
      <c r="S832" s="3">
        <v>60300201.939049996</v>
      </c>
      <c r="T832" s="3">
        <v>0</v>
      </c>
      <c r="U832" s="3" t="s">
        <v>0</v>
      </c>
      <c r="V832" s="3">
        <v>0</v>
      </c>
      <c r="W832" s="3">
        <v>11908939.85</v>
      </c>
      <c r="X832" s="3" t="s">
        <v>0</v>
      </c>
      <c r="Y832" s="3">
        <v>1905430.3760000004</v>
      </c>
      <c r="Z832" s="3">
        <v>0</v>
      </c>
      <c r="AA832" s="59"/>
      <c r="AB832" s="59"/>
      <c r="AC832" s="59"/>
      <c r="AD832" s="59"/>
      <c r="AE832" s="1"/>
    </row>
    <row r="833" spans="1:31" s="23" customFormat="1" hidden="1" x14ac:dyDescent="0.25">
      <c r="A833" s="2" t="s">
        <v>713</v>
      </c>
      <c r="B833" s="51">
        <v>43955</v>
      </c>
      <c r="C833" s="2" t="s">
        <v>8</v>
      </c>
      <c r="D833" s="2" t="s">
        <v>88</v>
      </c>
      <c r="E833" s="2" t="s">
        <v>569</v>
      </c>
      <c r="F833" s="2" t="s">
        <v>1798</v>
      </c>
      <c r="G833" s="2" t="s">
        <v>4</v>
      </c>
      <c r="H833" s="2" t="s">
        <v>1799</v>
      </c>
      <c r="I833" s="1" t="s">
        <v>1</v>
      </c>
      <c r="J833" s="1" t="s">
        <v>1</v>
      </c>
      <c r="K833" s="1" t="s">
        <v>1</v>
      </c>
      <c r="L833" s="1" t="s">
        <v>1</v>
      </c>
      <c r="M833" s="1">
        <v>0</v>
      </c>
      <c r="N833" s="2" t="s">
        <v>1</v>
      </c>
      <c r="O833" s="2" t="s">
        <v>2</v>
      </c>
      <c r="P833" s="2" t="s">
        <v>1</v>
      </c>
      <c r="Q833" s="3">
        <f t="shared" si="12"/>
        <v>34259824.828450002</v>
      </c>
      <c r="R833" s="3">
        <v>0</v>
      </c>
      <c r="S833" s="3">
        <v>23530013.448449999</v>
      </c>
      <c r="T833" s="3">
        <v>0</v>
      </c>
      <c r="U833" s="3" t="s">
        <v>0</v>
      </c>
      <c r="V833" s="3">
        <v>0</v>
      </c>
      <c r="W833" s="3">
        <v>9249837.3964000009</v>
      </c>
      <c r="X833" s="3" t="s">
        <v>0</v>
      </c>
      <c r="Y833" s="3">
        <v>1479973.9835999999</v>
      </c>
      <c r="Z833" s="3">
        <v>0</v>
      </c>
      <c r="AA833" s="60"/>
      <c r="AB833" s="60"/>
      <c r="AC833" s="60"/>
      <c r="AD833" s="60"/>
      <c r="AE833" s="1"/>
    </row>
    <row r="834" spans="1:31" hidden="1" x14ac:dyDescent="0.25">
      <c r="A834" s="2" t="s">
        <v>710</v>
      </c>
      <c r="B834" s="51">
        <v>43955</v>
      </c>
      <c r="C834" s="2" t="s">
        <v>8</v>
      </c>
      <c r="D834" s="2" t="s">
        <v>88</v>
      </c>
      <c r="E834" s="2" t="s">
        <v>569</v>
      </c>
      <c r="F834" s="2" t="s">
        <v>1798</v>
      </c>
      <c r="G834" s="2" t="s">
        <v>4</v>
      </c>
      <c r="H834" s="2" t="s">
        <v>1800</v>
      </c>
      <c r="I834" s="1" t="s">
        <v>1</v>
      </c>
      <c r="J834" s="1" t="s">
        <v>1</v>
      </c>
      <c r="K834" s="1" t="s">
        <v>1</v>
      </c>
      <c r="L834" s="1" t="s">
        <v>1</v>
      </c>
      <c r="M834" s="1">
        <v>0</v>
      </c>
      <c r="N834" s="2" t="s">
        <v>1</v>
      </c>
      <c r="O834" s="2" t="s">
        <v>693</v>
      </c>
      <c r="P834" s="2" t="s">
        <v>692</v>
      </c>
      <c r="Q834" s="3">
        <f t="shared" si="12"/>
        <v>1081852.30565</v>
      </c>
      <c r="R834" s="3">
        <v>0</v>
      </c>
      <c r="S834" s="3">
        <v>1077852.30085</v>
      </c>
      <c r="T834" s="3">
        <v>3448.28</v>
      </c>
      <c r="U834" s="3" t="s">
        <v>13</v>
      </c>
      <c r="V834" s="3">
        <v>551.72479999999996</v>
      </c>
      <c r="W834" s="3">
        <v>0</v>
      </c>
      <c r="X834" s="3" t="s">
        <v>0</v>
      </c>
      <c r="Y834" s="3">
        <v>0</v>
      </c>
      <c r="Z834" s="3">
        <v>0</v>
      </c>
      <c r="AA834" s="3"/>
      <c r="AB834" s="3"/>
      <c r="AC834" s="3"/>
      <c r="AD834" s="3"/>
      <c r="AE834" s="1"/>
    </row>
    <row r="835" spans="1:31" hidden="1" x14ac:dyDescent="0.25">
      <c r="A835" s="2" t="s">
        <v>708</v>
      </c>
      <c r="B835" s="51">
        <v>43955</v>
      </c>
      <c r="C835" s="2" t="s">
        <v>8</v>
      </c>
      <c r="D835" s="2" t="s">
        <v>88</v>
      </c>
      <c r="E835" s="2" t="s">
        <v>569</v>
      </c>
      <c r="F835" s="2" t="s">
        <v>1798</v>
      </c>
      <c r="G835" s="2" t="s">
        <v>4</v>
      </c>
      <c r="H835" s="2" t="s">
        <v>1801</v>
      </c>
      <c r="I835" s="1" t="s">
        <v>1</v>
      </c>
      <c r="J835" s="1" t="s">
        <v>1</v>
      </c>
      <c r="K835" s="1" t="s">
        <v>1</v>
      </c>
      <c r="L835" s="1" t="s">
        <v>1</v>
      </c>
      <c r="M835" s="1">
        <v>0</v>
      </c>
      <c r="N835" s="2" t="s">
        <v>1</v>
      </c>
      <c r="O835" s="2" t="s">
        <v>2</v>
      </c>
      <c r="P835" s="2" t="s">
        <v>1</v>
      </c>
      <c r="Q835" s="3">
        <f t="shared" ref="Q835:Q898" si="13">SUM(R835:AE835)</f>
        <v>910185.04079999984</v>
      </c>
      <c r="R835" s="3">
        <v>0</v>
      </c>
      <c r="S835" s="3">
        <v>755023.83519999986</v>
      </c>
      <c r="T835" s="3">
        <v>0</v>
      </c>
      <c r="U835" s="3" t="s">
        <v>0</v>
      </c>
      <c r="V835" s="3">
        <v>0</v>
      </c>
      <c r="W835" s="3">
        <v>133759.66</v>
      </c>
      <c r="X835" s="3" t="s">
        <v>0</v>
      </c>
      <c r="Y835" s="3">
        <v>21401.545600000001</v>
      </c>
      <c r="Z835" s="3">
        <v>0</v>
      </c>
      <c r="AA835" s="3"/>
      <c r="AB835" s="3"/>
      <c r="AC835" s="3"/>
      <c r="AD835" s="3"/>
      <c r="AE835" s="1"/>
    </row>
    <row r="836" spans="1:31" hidden="1" x14ac:dyDescent="0.25">
      <c r="A836" s="2" t="s">
        <v>705</v>
      </c>
      <c r="B836" s="51">
        <v>43955</v>
      </c>
      <c r="C836" s="2" t="s">
        <v>8</v>
      </c>
      <c r="D836" s="2" t="s">
        <v>88</v>
      </c>
      <c r="E836" s="2" t="s">
        <v>569</v>
      </c>
      <c r="F836" s="2" t="s">
        <v>1798</v>
      </c>
      <c r="G836" s="2" t="s">
        <v>4</v>
      </c>
      <c r="H836" s="2" t="s">
        <v>1802</v>
      </c>
      <c r="I836" s="1" t="s">
        <v>1</v>
      </c>
      <c r="J836" s="1" t="s">
        <v>1</v>
      </c>
      <c r="K836" s="1" t="s">
        <v>1</v>
      </c>
      <c r="L836" s="1" t="s">
        <v>1</v>
      </c>
      <c r="M836" s="1">
        <v>0</v>
      </c>
      <c r="N836" s="2" t="s">
        <v>1</v>
      </c>
      <c r="O836" s="2" t="s">
        <v>1803</v>
      </c>
      <c r="P836" s="2" t="s">
        <v>1804</v>
      </c>
      <c r="Q836" s="3">
        <f t="shared" si="13"/>
        <v>74080764.000599995</v>
      </c>
      <c r="R836" s="3">
        <v>0</v>
      </c>
      <c r="S836" s="3">
        <v>51108515.810000002</v>
      </c>
      <c r="T836" s="3">
        <v>19803662.233199999</v>
      </c>
      <c r="U836" s="3" t="s">
        <v>13</v>
      </c>
      <c r="V836" s="3">
        <v>3168585.9574000002</v>
      </c>
      <c r="W836" s="3">
        <v>0</v>
      </c>
      <c r="X836" s="3" t="s">
        <v>0</v>
      </c>
      <c r="Y836" s="3">
        <v>0</v>
      </c>
      <c r="Z836" s="3">
        <v>0</v>
      </c>
      <c r="AA836" s="3"/>
      <c r="AB836" s="3"/>
      <c r="AC836" s="3"/>
      <c r="AD836" s="3"/>
      <c r="AE836" s="1"/>
    </row>
    <row r="837" spans="1:31" hidden="1" x14ac:dyDescent="0.25">
      <c r="A837" s="2" t="s">
        <v>701</v>
      </c>
      <c r="B837" s="51">
        <v>43955</v>
      </c>
      <c r="C837" s="2" t="s">
        <v>8</v>
      </c>
      <c r="D837" s="2" t="s">
        <v>88</v>
      </c>
      <c r="E837" s="2" t="s">
        <v>563</v>
      </c>
      <c r="F837" s="2" t="s">
        <v>1805</v>
      </c>
      <c r="G837" s="2" t="s">
        <v>4</v>
      </c>
      <c r="H837" s="2" t="s">
        <v>1806</v>
      </c>
      <c r="I837" s="1" t="s">
        <v>1</v>
      </c>
      <c r="J837" s="1" t="s">
        <v>1</v>
      </c>
      <c r="K837" s="1" t="s">
        <v>1</v>
      </c>
      <c r="L837" s="1" t="s">
        <v>1</v>
      </c>
      <c r="M837" s="1">
        <v>0</v>
      </c>
      <c r="N837" s="2" t="s">
        <v>1</v>
      </c>
      <c r="O837" s="2" t="s">
        <v>2</v>
      </c>
      <c r="P837" s="2" t="s">
        <v>1807</v>
      </c>
      <c r="Q837" s="3">
        <f t="shared" si="13"/>
        <v>17960000</v>
      </c>
      <c r="R837" s="3">
        <v>0</v>
      </c>
      <c r="S837" s="3">
        <v>17960000</v>
      </c>
      <c r="T837" s="3">
        <v>0</v>
      </c>
      <c r="U837" s="3" t="s">
        <v>13</v>
      </c>
      <c r="V837" s="3">
        <v>0</v>
      </c>
      <c r="W837" s="3">
        <v>0</v>
      </c>
      <c r="X837" s="3" t="s">
        <v>0</v>
      </c>
      <c r="Y837" s="3">
        <v>0</v>
      </c>
      <c r="Z837" s="3">
        <v>0</v>
      </c>
      <c r="AA837" s="50"/>
      <c r="AB837" s="50"/>
      <c r="AC837" s="50"/>
      <c r="AD837" s="50"/>
      <c r="AE837" s="1"/>
    </row>
    <row r="838" spans="1:31" hidden="1" x14ac:dyDescent="0.25">
      <c r="A838" s="2" t="s">
        <v>699</v>
      </c>
      <c r="B838" s="51">
        <v>43955</v>
      </c>
      <c r="C838" s="2" t="s">
        <v>71</v>
      </c>
      <c r="D838" s="2" t="s">
        <v>88</v>
      </c>
      <c r="E838" s="2" t="s">
        <v>566</v>
      </c>
      <c r="F838" s="2" t="s">
        <v>1808</v>
      </c>
      <c r="G838" s="2" t="s">
        <v>4</v>
      </c>
      <c r="H838" s="2" t="s">
        <v>1809</v>
      </c>
      <c r="I838" s="1" t="s">
        <v>1</v>
      </c>
      <c r="J838" s="1" t="s">
        <v>1</v>
      </c>
      <c r="K838" s="1" t="s">
        <v>1</v>
      </c>
      <c r="L838" s="1" t="s">
        <v>1</v>
      </c>
      <c r="M838" s="1">
        <v>0</v>
      </c>
      <c r="N838" s="2" t="s">
        <v>1</v>
      </c>
      <c r="O838" s="2" t="s">
        <v>2</v>
      </c>
      <c r="P838" s="2" t="s">
        <v>1</v>
      </c>
      <c r="Q838" s="3">
        <f t="shared" si="13"/>
        <v>47214580.974299997</v>
      </c>
      <c r="R838" s="3">
        <v>0</v>
      </c>
      <c r="S838" s="3">
        <v>45349706.974299997</v>
      </c>
      <c r="T838" s="3">
        <v>0</v>
      </c>
      <c r="U838" s="3" t="s">
        <v>0</v>
      </c>
      <c r="V838" s="3">
        <v>0</v>
      </c>
      <c r="W838" s="3">
        <v>1607650</v>
      </c>
      <c r="X838" s="3" t="s">
        <v>0</v>
      </c>
      <c r="Y838" s="3">
        <v>257224</v>
      </c>
      <c r="Z838" s="3">
        <v>0</v>
      </c>
      <c r="AA838" s="50"/>
      <c r="AB838" s="50"/>
      <c r="AC838" s="50"/>
      <c r="AD838" s="50"/>
      <c r="AE838" s="1"/>
    </row>
    <row r="839" spans="1:31" hidden="1" x14ac:dyDescent="0.25">
      <c r="A839" s="2" t="s">
        <v>697</v>
      </c>
      <c r="B839" s="51">
        <v>43955</v>
      </c>
      <c r="C839" s="2" t="s">
        <v>53</v>
      </c>
      <c r="D839" s="2" t="s">
        <v>88</v>
      </c>
      <c r="E839" s="2" t="s">
        <v>558</v>
      </c>
      <c r="F839" s="2" t="s">
        <v>1796</v>
      </c>
      <c r="G839" s="2" t="s">
        <v>4</v>
      </c>
      <c r="H839" s="2" t="s">
        <v>1810</v>
      </c>
      <c r="I839" s="1"/>
      <c r="J839" s="1"/>
      <c r="K839" s="1"/>
      <c r="L839" s="1"/>
      <c r="M839" s="1">
        <v>0</v>
      </c>
      <c r="N839" s="2"/>
      <c r="O839" s="2" t="s">
        <v>249</v>
      </c>
      <c r="P839" s="2"/>
      <c r="Q839" s="3">
        <f t="shared" si="13"/>
        <v>0</v>
      </c>
      <c r="R839" s="3"/>
      <c r="S839" s="3">
        <v>0</v>
      </c>
      <c r="T839" s="3">
        <v>0</v>
      </c>
      <c r="U839" s="3"/>
      <c r="V839" s="3">
        <v>0</v>
      </c>
      <c r="W839" s="3">
        <v>0</v>
      </c>
      <c r="X839" s="3"/>
      <c r="Y839" s="3"/>
      <c r="Z839" s="3"/>
      <c r="AA839" s="50"/>
      <c r="AB839" s="50"/>
      <c r="AC839" s="50"/>
      <c r="AD839" s="50"/>
      <c r="AE839" s="1"/>
    </row>
    <row r="840" spans="1:31" hidden="1" x14ac:dyDescent="0.25">
      <c r="A840" s="2" t="s">
        <v>695</v>
      </c>
      <c r="B840" s="51">
        <v>43955</v>
      </c>
      <c r="C840" s="2" t="s">
        <v>8</v>
      </c>
      <c r="D840" s="2" t="s">
        <v>78</v>
      </c>
      <c r="E840" s="2" t="s">
        <v>555</v>
      </c>
      <c r="F840" s="2" t="s">
        <v>1811</v>
      </c>
      <c r="G840" s="2" t="s">
        <v>4</v>
      </c>
      <c r="H840" s="2" t="s">
        <v>1812</v>
      </c>
      <c r="I840" s="1" t="s">
        <v>1</v>
      </c>
      <c r="J840" s="1" t="s">
        <v>1</v>
      </c>
      <c r="K840" s="1" t="s">
        <v>1</v>
      </c>
      <c r="L840" s="1" t="s">
        <v>1</v>
      </c>
      <c r="M840" s="1">
        <v>0</v>
      </c>
      <c r="N840" s="2" t="s">
        <v>1</v>
      </c>
      <c r="O840" s="2" t="s">
        <v>2</v>
      </c>
      <c r="P840" s="2" t="s">
        <v>1</v>
      </c>
      <c r="Q840" s="3">
        <f t="shared" si="13"/>
        <v>28186619.315199994</v>
      </c>
      <c r="R840" s="3">
        <v>0</v>
      </c>
      <c r="S840" s="3">
        <v>23562148.745599996</v>
      </c>
      <c r="T840" s="3">
        <v>0</v>
      </c>
      <c r="U840" s="3" t="s">
        <v>0</v>
      </c>
      <c r="V840" s="3">
        <v>0</v>
      </c>
      <c r="W840" s="3">
        <v>3986612.56</v>
      </c>
      <c r="X840" s="3" t="s">
        <v>0</v>
      </c>
      <c r="Y840" s="3">
        <v>637858.00960000011</v>
      </c>
      <c r="Z840" s="3">
        <v>0</v>
      </c>
      <c r="AA840" s="50"/>
      <c r="AB840" s="50"/>
      <c r="AC840" s="50"/>
      <c r="AD840" s="50"/>
      <c r="AE840" s="1"/>
    </row>
    <row r="841" spans="1:31" hidden="1" x14ac:dyDescent="0.25">
      <c r="A841" s="2" t="s">
        <v>691</v>
      </c>
      <c r="B841" s="51">
        <v>43955</v>
      </c>
      <c r="C841" s="2" t="s">
        <v>71</v>
      </c>
      <c r="D841" s="2" t="s">
        <v>78</v>
      </c>
      <c r="E841" s="2" t="s">
        <v>551</v>
      </c>
      <c r="F841" s="2" t="s">
        <v>1594</v>
      </c>
      <c r="G841" s="2" t="s">
        <v>4</v>
      </c>
      <c r="H841" s="2" t="s">
        <v>1813</v>
      </c>
      <c r="I841" s="1" t="s">
        <v>1</v>
      </c>
      <c r="J841" s="1" t="s">
        <v>1</v>
      </c>
      <c r="K841" s="1" t="s">
        <v>1</v>
      </c>
      <c r="L841" s="1" t="s">
        <v>1</v>
      </c>
      <c r="M841" s="1">
        <v>0</v>
      </c>
      <c r="N841" s="2" t="s">
        <v>1</v>
      </c>
      <c r="O841" s="2" t="s">
        <v>1814</v>
      </c>
      <c r="P841" s="2" t="s">
        <v>1815</v>
      </c>
      <c r="Q841" s="3">
        <f t="shared" si="13"/>
        <v>356400</v>
      </c>
      <c r="R841" s="3">
        <v>0</v>
      </c>
      <c r="S841" s="3">
        <v>356400</v>
      </c>
      <c r="T841" s="3">
        <v>0</v>
      </c>
      <c r="U841" s="3" t="s">
        <v>0</v>
      </c>
      <c r="V841" s="3">
        <v>0</v>
      </c>
      <c r="W841" s="3">
        <v>0</v>
      </c>
      <c r="X841" s="3" t="s">
        <v>0</v>
      </c>
      <c r="Y841" s="3">
        <v>0</v>
      </c>
      <c r="Z841" s="3">
        <v>0</v>
      </c>
      <c r="AA841" s="50"/>
      <c r="AB841" s="50"/>
      <c r="AC841" s="50"/>
      <c r="AD841" s="50"/>
      <c r="AE841" s="1"/>
    </row>
    <row r="842" spans="1:31" hidden="1" x14ac:dyDescent="0.25">
      <c r="A842" s="2" t="s">
        <v>689</v>
      </c>
      <c r="B842" s="51">
        <v>43955</v>
      </c>
      <c r="C842" s="2" t="s">
        <v>71</v>
      </c>
      <c r="D842" s="2" t="s">
        <v>78</v>
      </c>
      <c r="E842" s="2" t="s">
        <v>551</v>
      </c>
      <c r="F842" s="2" t="s">
        <v>1594</v>
      </c>
      <c r="G842" s="2" t="s">
        <v>4</v>
      </c>
      <c r="H842" s="2" t="s">
        <v>1816</v>
      </c>
      <c r="I842" s="1" t="s">
        <v>1</v>
      </c>
      <c r="J842" s="1" t="s">
        <v>1</v>
      </c>
      <c r="K842" s="1" t="s">
        <v>1</v>
      </c>
      <c r="L842" s="1" t="s">
        <v>1</v>
      </c>
      <c r="M842" s="1">
        <v>0</v>
      </c>
      <c r="N842" s="2" t="s">
        <v>1</v>
      </c>
      <c r="O842" s="2" t="s">
        <v>1817</v>
      </c>
      <c r="P842" s="2" t="s">
        <v>1818</v>
      </c>
      <c r="Q842" s="3">
        <f t="shared" si="13"/>
        <v>178200</v>
      </c>
      <c r="R842" s="3">
        <v>0</v>
      </c>
      <c r="S842" s="3">
        <v>178200</v>
      </c>
      <c r="T842" s="3">
        <v>0</v>
      </c>
      <c r="U842" s="3" t="s">
        <v>0</v>
      </c>
      <c r="V842" s="3">
        <v>0</v>
      </c>
      <c r="W842" s="3">
        <v>0</v>
      </c>
      <c r="X842" s="3" t="s">
        <v>0</v>
      </c>
      <c r="Y842" s="3">
        <v>0</v>
      </c>
      <c r="Z842" s="3">
        <v>0</v>
      </c>
      <c r="AA842" s="50"/>
      <c r="AB842" s="50"/>
      <c r="AC842" s="50"/>
      <c r="AD842" s="50"/>
      <c r="AE842" s="1"/>
    </row>
    <row r="843" spans="1:31" hidden="1" x14ac:dyDescent="0.25">
      <c r="A843" s="2" t="s">
        <v>687</v>
      </c>
      <c r="B843" s="51">
        <v>43955</v>
      </c>
      <c r="C843" s="2" t="s">
        <v>71</v>
      </c>
      <c r="D843" s="2" t="s">
        <v>78</v>
      </c>
      <c r="E843" s="2" t="s">
        <v>551</v>
      </c>
      <c r="F843" s="2" t="s">
        <v>1594</v>
      </c>
      <c r="G843" s="2" t="s">
        <v>4</v>
      </c>
      <c r="H843" s="2" t="s">
        <v>1819</v>
      </c>
      <c r="I843" s="1" t="s">
        <v>1</v>
      </c>
      <c r="J843" s="1" t="s">
        <v>1</v>
      </c>
      <c r="K843" s="1" t="s">
        <v>1</v>
      </c>
      <c r="L843" s="1" t="s">
        <v>1</v>
      </c>
      <c r="M843" s="1">
        <v>0</v>
      </c>
      <c r="N843" s="2" t="s">
        <v>1</v>
      </c>
      <c r="O843" s="2" t="s">
        <v>2</v>
      </c>
      <c r="P843" s="2" t="s">
        <v>1</v>
      </c>
      <c r="Q843" s="3">
        <f t="shared" si="13"/>
        <v>18776099.2357</v>
      </c>
      <c r="R843" s="3">
        <v>0</v>
      </c>
      <c r="S843" s="3">
        <v>17835264.910700001</v>
      </c>
      <c r="T843" s="3">
        <v>0</v>
      </c>
      <c r="U843" s="3" t="s">
        <v>0</v>
      </c>
      <c r="V843" s="3">
        <v>0</v>
      </c>
      <c r="W843" s="3">
        <v>811064.07319999998</v>
      </c>
      <c r="X843" s="3" t="s">
        <v>0</v>
      </c>
      <c r="Y843" s="3">
        <v>129770.2518</v>
      </c>
      <c r="Z843" s="3">
        <v>0</v>
      </c>
      <c r="AA843" s="50"/>
      <c r="AB843" s="50"/>
      <c r="AC843" s="50"/>
      <c r="AD843" s="50"/>
      <c r="AE843" s="1"/>
    </row>
    <row r="844" spans="1:31" hidden="1" x14ac:dyDescent="0.25">
      <c r="A844" s="2" t="s">
        <v>685</v>
      </c>
      <c r="B844" s="51">
        <v>43955</v>
      </c>
      <c r="C844" s="2" t="s">
        <v>71</v>
      </c>
      <c r="D844" s="2" t="s">
        <v>78</v>
      </c>
      <c r="E844" s="2" t="s">
        <v>551</v>
      </c>
      <c r="F844" s="2" t="s">
        <v>1594</v>
      </c>
      <c r="G844" s="2" t="s">
        <v>4</v>
      </c>
      <c r="H844" s="2" t="s">
        <v>1820</v>
      </c>
      <c r="I844" s="1" t="s">
        <v>1</v>
      </c>
      <c r="J844" s="1" t="s">
        <v>1</v>
      </c>
      <c r="K844" s="1" t="s">
        <v>1</v>
      </c>
      <c r="L844" s="1" t="s">
        <v>1</v>
      </c>
      <c r="M844" s="1">
        <v>0</v>
      </c>
      <c r="N844" s="2" t="s">
        <v>1</v>
      </c>
      <c r="O844" s="2" t="s">
        <v>1821</v>
      </c>
      <c r="P844" s="2" t="s">
        <v>1822</v>
      </c>
      <c r="Q844" s="3">
        <f t="shared" si="13"/>
        <v>1767495.42</v>
      </c>
      <c r="R844" s="3">
        <v>0</v>
      </c>
      <c r="S844" s="3">
        <v>1767495.42</v>
      </c>
      <c r="T844" s="3">
        <v>0</v>
      </c>
      <c r="U844" s="3" t="s">
        <v>0</v>
      </c>
      <c r="V844" s="3">
        <v>0</v>
      </c>
      <c r="W844" s="3">
        <v>0</v>
      </c>
      <c r="X844" s="3" t="s">
        <v>0</v>
      </c>
      <c r="Y844" s="3">
        <v>0</v>
      </c>
      <c r="Z844" s="3">
        <v>0</v>
      </c>
      <c r="AA844" s="50"/>
      <c r="AB844" s="50"/>
      <c r="AC844" s="50"/>
      <c r="AD844" s="50"/>
      <c r="AE844" s="1"/>
    </row>
    <row r="845" spans="1:31" hidden="1" x14ac:dyDescent="0.25">
      <c r="A845" s="2" t="s">
        <v>683</v>
      </c>
      <c r="B845" s="51">
        <v>43955</v>
      </c>
      <c r="C845" s="2" t="s">
        <v>71</v>
      </c>
      <c r="D845" s="2" t="s">
        <v>78</v>
      </c>
      <c r="E845" s="2" t="s">
        <v>551</v>
      </c>
      <c r="F845" s="2" t="s">
        <v>1594</v>
      </c>
      <c r="G845" s="2" t="s">
        <v>4</v>
      </c>
      <c r="H845" s="2" t="s">
        <v>1823</v>
      </c>
      <c r="I845" s="1" t="s">
        <v>1</v>
      </c>
      <c r="J845" s="1" t="s">
        <v>1</v>
      </c>
      <c r="K845" s="1" t="s">
        <v>1</v>
      </c>
      <c r="L845" s="1" t="s">
        <v>1</v>
      </c>
      <c r="M845" s="1">
        <v>0</v>
      </c>
      <c r="N845" s="2" t="s">
        <v>1</v>
      </c>
      <c r="O845" s="2" t="s">
        <v>2</v>
      </c>
      <c r="P845" s="2" t="s">
        <v>1</v>
      </c>
      <c r="Q845" s="3">
        <f t="shared" si="13"/>
        <v>8506776.5554499999</v>
      </c>
      <c r="R845" s="3">
        <v>0</v>
      </c>
      <c r="S845" s="3">
        <v>7086164.9118500007</v>
      </c>
      <c r="T845" s="3">
        <v>0</v>
      </c>
      <c r="U845" s="3" t="s">
        <v>0</v>
      </c>
      <c r="V845" s="3">
        <v>0</v>
      </c>
      <c r="W845" s="3">
        <v>1224665.21</v>
      </c>
      <c r="X845" s="3" t="s">
        <v>0</v>
      </c>
      <c r="Y845" s="3">
        <v>195946.43359999999</v>
      </c>
      <c r="Z845" s="3">
        <v>0</v>
      </c>
      <c r="AA845" s="50"/>
      <c r="AB845" s="50"/>
      <c r="AC845" s="50"/>
      <c r="AD845" s="50"/>
      <c r="AE845" s="1"/>
    </row>
    <row r="846" spans="1:31" hidden="1" x14ac:dyDescent="0.25">
      <c r="A846" s="2" t="s">
        <v>13</v>
      </c>
      <c r="B846" s="51">
        <v>43955</v>
      </c>
      <c r="C846" s="2" t="s">
        <v>53</v>
      </c>
      <c r="D846" s="2" t="s">
        <v>78</v>
      </c>
      <c r="E846" s="2" t="s">
        <v>6</v>
      </c>
      <c r="F846" s="2" t="s">
        <v>1658</v>
      </c>
      <c r="G846" s="2" t="s">
        <v>4</v>
      </c>
      <c r="H846" s="2" t="s">
        <v>1824</v>
      </c>
      <c r="I846" s="1"/>
      <c r="J846" s="1"/>
      <c r="K846" s="1"/>
      <c r="L846" s="1"/>
      <c r="M846" s="1">
        <v>0</v>
      </c>
      <c r="N846" s="2"/>
      <c r="O846" s="2" t="s">
        <v>249</v>
      </c>
      <c r="P846" s="2"/>
      <c r="Q846" s="3">
        <f t="shared" si="13"/>
        <v>0</v>
      </c>
      <c r="R846" s="3">
        <v>0</v>
      </c>
      <c r="S846" s="3">
        <v>0</v>
      </c>
      <c r="T846" s="3">
        <v>0</v>
      </c>
      <c r="U846" s="3">
        <v>0</v>
      </c>
      <c r="V846" s="3">
        <v>0</v>
      </c>
      <c r="W846" s="3">
        <v>0</v>
      </c>
      <c r="X846" s="3">
        <v>0</v>
      </c>
      <c r="Y846" s="3">
        <v>0</v>
      </c>
      <c r="Z846" s="3">
        <v>0</v>
      </c>
      <c r="AA846" s="50"/>
      <c r="AB846" s="50"/>
      <c r="AC846" s="50"/>
      <c r="AD846" s="50"/>
      <c r="AE846" s="1"/>
    </row>
    <row r="847" spans="1:31" hidden="1" x14ac:dyDescent="0.25">
      <c r="A847" s="2" t="s">
        <v>678</v>
      </c>
      <c r="B847" s="51">
        <v>43955</v>
      </c>
      <c r="C847" s="2" t="s">
        <v>8</v>
      </c>
      <c r="D847" s="2" t="s">
        <v>67</v>
      </c>
      <c r="E847" s="2" t="s">
        <v>542</v>
      </c>
      <c r="F847" s="2" t="s">
        <v>1718</v>
      </c>
      <c r="G847" s="2" t="s">
        <v>4</v>
      </c>
      <c r="H847" s="2" t="s">
        <v>1825</v>
      </c>
      <c r="I847" s="1" t="s">
        <v>1</v>
      </c>
      <c r="J847" s="1" t="s">
        <v>1</v>
      </c>
      <c r="K847" s="1" t="s">
        <v>1</v>
      </c>
      <c r="L847" s="1" t="s">
        <v>1</v>
      </c>
      <c r="M847" s="1">
        <v>0</v>
      </c>
      <c r="N847" s="2" t="s">
        <v>1</v>
      </c>
      <c r="O847" s="2" t="s">
        <v>2</v>
      </c>
      <c r="P847" s="2" t="s">
        <v>1</v>
      </c>
      <c r="Q847" s="3">
        <f t="shared" si="13"/>
        <v>45740504.9868</v>
      </c>
      <c r="R847" s="3">
        <v>0</v>
      </c>
      <c r="S847" s="3">
        <v>37962833.189999998</v>
      </c>
      <c r="T847" s="3">
        <v>0</v>
      </c>
      <c r="U847" s="3" t="s">
        <v>0</v>
      </c>
      <c r="V847" s="3">
        <v>0</v>
      </c>
      <c r="W847" s="3">
        <v>6704889.4800000004</v>
      </c>
      <c r="X847" s="3" t="s">
        <v>13</v>
      </c>
      <c r="Y847" s="3">
        <v>1072782.3168000001</v>
      </c>
      <c r="Z847" s="3">
        <v>0</v>
      </c>
      <c r="AA847" s="50"/>
      <c r="AB847" s="50"/>
      <c r="AC847" s="50"/>
      <c r="AD847" s="50"/>
      <c r="AE847" s="1"/>
    </row>
    <row r="848" spans="1:31" hidden="1" x14ac:dyDescent="0.25">
      <c r="A848" s="2" t="s">
        <v>676</v>
      </c>
      <c r="B848" s="51">
        <v>43955</v>
      </c>
      <c r="C848" s="2" t="s">
        <v>53</v>
      </c>
      <c r="D848" s="2" t="s">
        <v>67</v>
      </c>
      <c r="E848" s="2" t="s">
        <v>66</v>
      </c>
      <c r="F848" s="2" t="s">
        <v>1658</v>
      </c>
      <c r="G848" s="2" t="s">
        <v>4</v>
      </c>
      <c r="H848" s="2" t="s">
        <v>1826</v>
      </c>
      <c r="I848" s="1" t="s">
        <v>1</v>
      </c>
      <c r="J848" s="1" t="s">
        <v>1</v>
      </c>
      <c r="K848" s="1" t="s">
        <v>1</v>
      </c>
      <c r="L848" s="1" t="s">
        <v>1</v>
      </c>
      <c r="M848" s="1">
        <v>0</v>
      </c>
      <c r="N848" s="2" t="s">
        <v>1</v>
      </c>
      <c r="O848" s="2" t="s">
        <v>2</v>
      </c>
      <c r="P848" s="2" t="s">
        <v>1</v>
      </c>
      <c r="Q848" s="3">
        <f t="shared" si="13"/>
        <v>56215453.357700005</v>
      </c>
      <c r="R848" s="3">
        <v>0</v>
      </c>
      <c r="S848" s="3">
        <v>45966883.366900012</v>
      </c>
      <c r="T848" s="3">
        <v>0</v>
      </c>
      <c r="U848" s="3" t="s">
        <v>0</v>
      </c>
      <c r="V848" s="3">
        <v>0</v>
      </c>
      <c r="W848" s="3">
        <v>8834974.129999999</v>
      </c>
      <c r="X848" s="3" t="s">
        <v>13</v>
      </c>
      <c r="Y848" s="3">
        <v>1413595.8607999999</v>
      </c>
      <c r="Z848" s="3">
        <v>0</v>
      </c>
      <c r="AA848" s="50"/>
      <c r="AB848" s="50"/>
      <c r="AC848" s="50"/>
      <c r="AD848" s="50"/>
      <c r="AE848" s="1"/>
    </row>
    <row r="849" spans="1:31" hidden="1" x14ac:dyDescent="0.25">
      <c r="A849" s="2" t="s">
        <v>673</v>
      </c>
      <c r="B849" s="51">
        <v>43955</v>
      </c>
      <c r="C849" s="2" t="s">
        <v>8</v>
      </c>
      <c r="D849" s="2" t="s">
        <v>52</v>
      </c>
      <c r="E849" s="2" t="s">
        <v>530</v>
      </c>
      <c r="F849" s="2" t="s">
        <v>1499</v>
      </c>
      <c r="G849" s="2" t="s">
        <v>4</v>
      </c>
      <c r="H849" s="2" t="s">
        <v>1827</v>
      </c>
      <c r="I849" s="1" t="s">
        <v>1</v>
      </c>
      <c r="J849" s="1" t="s">
        <v>1</v>
      </c>
      <c r="K849" s="1" t="s">
        <v>1</v>
      </c>
      <c r="L849" s="1" t="s">
        <v>1</v>
      </c>
      <c r="M849" s="1">
        <v>0</v>
      </c>
      <c r="N849" s="2" t="s">
        <v>1</v>
      </c>
      <c r="O849" s="2" t="s">
        <v>2</v>
      </c>
      <c r="P849" s="2" t="s">
        <v>1</v>
      </c>
      <c r="Q849" s="3">
        <f t="shared" si="13"/>
        <v>80070980.149200007</v>
      </c>
      <c r="R849" s="3">
        <v>0</v>
      </c>
      <c r="S849" s="3">
        <v>61888726.469999999</v>
      </c>
      <c r="T849" s="3">
        <v>0</v>
      </c>
      <c r="U849" s="3" t="s">
        <v>0</v>
      </c>
      <c r="V849" s="3">
        <v>0</v>
      </c>
      <c r="W849" s="3">
        <v>15674356.619999997</v>
      </c>
      <c r="X849" s="3" t="s">
        <v>0</v>
      </c>
      <c r="Y849" s="3">
        <v>2507897.0592</v>
      </c>
      <c r="Z849" s="3">
        <v>0</v>
      </c>
      <c r="AA849" s="50"/>
      <c r="AB849" s="50"/>
      <c r="AC849" s="50"/>
      <c r="AD849" s="50"/>
      <c r="AE849" s="1"/>
    </row>
    <row r="850" spans="1:31" hidden="1" x14ac:dyDescent="0.25">
      <c r="A850" s="2" t="s">
        <v>670</v>
      </c>
      <c r="B850" s="51">
        <v>43955</v>
      </c>
      <c r="C850" s="2" t="s">
        <v>53</v>
      </c>
      <c r="D850" s="2" t="s">
        <v>52</v>
      </c>
      <c r="E850" s="2" t="s">
        <v>651</v>
      </c>
      <c r="F850" s="2" t="s">
        <v>1482</v>
      </c>
      <c r="G850" s="2" t="s">
        <v>4</v>
      </c>
      <c r="H850" s="2" t="s">
        <v>1828</v>
      </c>
      <c r="I850" s="1" t="s">
        <v>1</v>
      </c>
      <c r="J850" s="1" t="s">
        <v>1</v>
      </c>
      <c r="K850" s="1" t="s">
        <v>1</v>
      </c>
      <c r="L850" s="1" t="s">
        <v>1</v>
      </c>
      <c r="M850" s="1">
        <v>0</v>
      </c>
      <c r="N850" s="2" t="s">
        <v>1</v>
      </c>
      <c r="O850" s="2" t="s">
        <v>2</v>
      </c>
      <c r="P850" s="2" t="s">
        <v>1</v>
      </c>
      <c r="Q850" s="3">
        <f t="shared" si="13"/>
        <v>56311969.746950008</v>
      </c>
      <c r="R850" s="3">
        <v>0</v>
      </c>
      <c r="S850" s="3">
        <v>43622069.77655001</v>
      </c>
      <c r="T850" s="3">
        <v>0</v>
      </c>
      <c r="U850" s="3" t="s">
        <v>0</v>
      </c>
      <c r="V850" s="3">
        <v>0</v>
      </c>
      <c r="W850" s="3">
        <v>10939568.939999999</v>
      </c>
      <c r="X850" s="3" t="s">
        <v>13</v>
      </c>
      <c r="Y850" s="3">
        <v>1750331.0304</v>
      </c>
      <c r="Z850" s="3">
        <v>0</v>
      </c>
      <c r="AA850" s="50"/>
      <c r="AB850" s="50"/>
      <c r="AC850" s="50"/>
      <c r="AD850" s="50"/>
      <c r="AE850" s="1"/>
    </row>
    <row r="851" spans="1:31" hidden="1" x14ac:dyDescent="0.25">
      <c r="A851" s="2" t="s">
        <v>667</v>
      </c>
      <c r="B851" s="51">
        <v>43955</v>
      </c>
      <c r="C851" s="2" t="s">
        <v>8</v>
      </c>
      <c r="D851" s="2" t="s">
        <v>48</v>
      </c>
      <c r="E851" s="2" t="s">
        <v>520</v>
      </c>
      <c r="F851" s="2" t="s">
        <v>134</v>
      </c>
      <c r="G851" s="2" t="s">
        <v>4</v>
      </c>
      <c r="H851" s="2" t="s">
        <v>1829</v>
      </c>
      <c r="I851" s="1" t="s">
        <v>1</v>
      </c>
      <c r="J851" s="1" t="s">
        <v>1</v>
      </c>
      <c r="K851" s="1" t="s">
        <v>1</v>
      </c>
      <c r="L851" s="1" t="s">
        <v>1</v>
      </c>
      <c r="M851" s="1">
        <v>0</v>
      </c>
      <c r="N851" s="2" t="s">
        <v>1</v>
      </c>
      <c r="O851" s="2" t="s">
        <v>2</v>
      </c>
      <c r="P851" s="2" t="s">
        <v>1</v>
      </c>
      <c r="Q851" s="3">
        <f t="shared" si="13"/>
        <v>29179090.933200002</v>
      </c>
      <c r="R851" s="3">
        <v>0</v>
      </c>
      <c r="S851" s="3">
        <v>28454166.890000001</v>
      </c>
      <c r="T851" s="3">
        <v>0</v>
      </c>
      <c r="U851" s="3" t="s">
        <v>0</v>
      </c>
      <c r="V851" s="3">
        <v>0</v>
      </c>
      <c r="W851" s="3">
        <v>624934.52</v>
      </c>
      <c r="X851" s="3" t="s">
        <v>13</v>
      </c>
      <c r="Y851" s="3">
        <v>99989.523199999996</v>
      </c>
      <c r="Z851" s="3">
        <v>0</v>
      </c>
      <c r="AA851" s="50"/>
      <c r="AB851" s="50"/>
      <c r="AC851" s="50"/>
      <c r="AD851" s="50"/>
      <c r="AE851" s="1"/>
    </row>
    <row r="852" spans="1:31" hidden="1" x14ac:dyDescent="0.25">
      <c r="A852" s="2" t="s">
        <v>665</v>
      </c>
      <c r="B852" s="51">
        <v>43955</v>
      </c>
      <c r="C852" s="2" t="s">
        <v>53</v>
      </c>
      <c r="D852" s="2" t="s">
        <v>48</v>
      </c>
      <c r="E852" s="2" t="s">
        <v>1830</v>
      </c>
      <c r="F852" s="2" t="s">
        <v>974</v>
      </c>
      <c r="G852" s="2"/>
      <c r="H852" s="2" t="s">
        <v>1831</v>
      </c>
      <c r="I852" s="1"/>
      <c r="J852" s="1"/>
      <c r="K852" s="1"/>
      <c r="L852" s="1"/>
      <c r="M852" s="1">
        <v>0</v>
      </c>
      <c r="N852" s="2"/>
      <c r="O852" s="2" t="s">
        <v>249</v>
      </c>
      <c r="P852" s="2"/>
      <c r="Q852" s="3">
        <f t="shared" si="13"/>
        <v>0</v>
      </c>
      <c r="R852" s="3"/>
      <c r="S852" s="3">
        <v>0</v>
      </c>
      <c r="T852" s="3">
        <v>0</v>
      </c>
      <c r="U852" s="3"/>
      <c r="V852" s="3">
        <v>0</v>
      </c>
      <c r="W852" s="3"/>
      <c r="X852" s="3"/>
      <c r="Y852" s="3"/>
      <c r="Z852" s="3"/>
      <c r="AA852" s="50"/>
      <c r="AB852" s="50"/>
      <c r="AC852" s="50"/>
      <c r="AD852" s="50"/>
      <c r="AE852" s="1"/>
    </row>
    <row r="853" spans="1:31" hidden="1" x14ac:dyDescent="0.25">
      <c r="A853" s="2" t="s">
        <v>662</v>
      </c>
      <c r="B853" s="51">
        <v>43955</v>
      </c>
      <c r="C853" s="2" t="s">
        <v>8</v>
      </c>
      <c r="D853" s="2" t="s">
        <v>44</v>
      </c>
      <c r="E853" s="2" t="s">
        <v>516</v>
      </c>
      <c r="F853" s="2" t="s">
        <v>1832</v>
      </c>
      <c r="G853" s="2" t="s">
        <v>4</v>
      </c>
      <c r="H853" s="2" t="s">
        <v>1833</v>
      </c>
      <c r="I853" s="1" t="s">
        <v>1</v>
      </c>
      <c r="J853" s="1" t="s">
        <v>1</v>
      </c>
      <c r="K853" s="1" t="s">
        <v>1</v>
      </c>
      <c r="L853" s="1" t="s">
        <v>1</v>
      </c>
      <c r="M853" s="1">
        <v>0</v>
      </c>
      <c r="N853" s="2" t="s">
        <v>1</v>
      </c>
      <c r="O853" s="2" t="s">
        <v>2</v>
      </c>
      <c r="P853" s="2" t="s">
        <v>1</v>
      </c>
      <c r="Q853" s="3">
        <f t="shared" si="13"/>
        <v>56140373.572399996</v>
      </c>
      <c r="R853" s="3">
        <v>0</v>
      </c>
      <c r="S853" s="3">
        <v>42479852.939999998</v>
      </c>
      <c r="T853" s="3">
        <v>0</v>
      </c>
      <c r="U853" s="3" t="s">
        <v>0</v>
      </c>
      <c r="V853" s="3">
        <v>0</v>
      </c>
      <c r="W853" s="3">
        <v>11776310.890000001</v>
      </c>
      <c r="X853" s="3" t="s">
        <v>0</v>
      </c>
      <c r="Y853" s="3">
        <v>1884209.7424000001</v>
      </c>
      <c r="Z853" s="3">
        <v>0</v>
      </c>
      <c r="AA853" s="50"/>
      <c r="AB853" s="50"/>
      <c r="AC853" s="50"/>
      <c r="AD853" s="50"/>
      <c r="AE853" s="1"/>
    </row>
    <row r="854" spans="1:31" hidden="1" x14ac:dyDescent="0.25">
      <c r="A854" s="2" t="s">
        <v>660</v>
      </c>
      <c r="B854" s="51">
        <v>43955</v>
      </c>
      <c r="C854" s="2" t="s">
        <v>8</v>
      </c>
      <c r="D854" s="2" t="s">
        <v>44</v>
      </c>
      <c r="E854" s="2" t="s">
        <v>516</v>
      </c>
      <c r="F854" s="2" t="s">
        <v>1832</v>
      </c>
      <c r="G854" s="2" t="s">
        <v>4</v>
      </c>
      <c r="H854" s="2" t="s">
        <v>1834</v>
      </c>
      <c r="I854" s="1" t="s">
        <v>1</v>
      </c>
      <c r="J854" s="1" t="s">
        <v>1</v>
      </c>
      <c r="K854" s="1" t="s">
        <v>1</v>
      </c>
      <c r="L854" s="1" t="s">
        <v>1</v>
      </c>
      <c r="M854" s="1">
        <v>0</v>
      </c>
      <c r="N854" s="2" t="s">
        <v>1</v>
      </c>
      <c r="O854" s="2" t="s">
        <v>503</v>
      </c>
      <c r="P854" s="2" t="s">
        <v>1835</v>
      </c>
      <c r="Q854" s="3">
        <f t="shared" si="13"/>
        <v>4284542.9637000002</v>
      </c>
      <c r="R854" s="3">
        <v>0</v>
      </c>
      <c r="S854" s="3">
        <v>3976435.3057000004</v>
      </c>
      <c r="T854" s="3">
        <v>265610.05</v>
      </c>
      <c r="U854" s="3" t="s">
        <v>13</v>
      </c>
      <c r="V854" s="3">
        <v>42497.608</v>
      </c>
      <c r="W854" s="3">
        <v>0</v>
      </c>
      <c r="X854" s="3" t="s">
        <v>0</v>
      </c>
      <c r="Y854" s="3">
        <v>0</v>
      </c>
      <c r="Z854" s="3">
        <v>0</v>
      </c>
      <c r="AA854" s="50"/>
      <c r="AB854" s="50"/>
      <c r="AC854" s="50"/>
      <c r="AD854" s="50"/>
      <c r="AE854" s="1"/>
    </row>
    <row r="855" spans="1:31" hidden="1" x14ac:dyDescent="0.25">
      <c r="A855" s="2" t="s">
        <v>656</v>
      </c>
      <c r="B855" s="51">
        <v>43955</v>
      </c>
      <c r="C855" s="2" t="s">
        <v>8</v>
      </c>
      <c r="D855" s="2" t="s">
        <v>44</v>
      </c>
      <c r="E855" s="2" t="s">
        <v>516</v>
      </c>
      <c r="F855" s="2" t="s">
        <v>1832</v>
      </c>
      <c r="G855" s="2" t="s">
        <v>4</v>
      </c>
      <c r="H855" s="2" t="s">
        <v>1836</v>
      </c>
      <c r="I855" s="1" t="s">
        <v>1</v>
      </c>
      <c r="J855" s="1" t="s">
        <v>1</v>
      </c>
      <c r="K855" s="1" t="s">
        <v>1</v>
      </c>
      <c r="L855" s="1" t="s">
        <v>1</v>
      </c>
      <c r="M855" s="1">
        <v>0</v>
      </c>
      <c r="N855" s="2" t="s">
        <v>1</v>
      </c>
      <c r="O855" s="2" t="s">
        <v>2</v>
      </c>
      <c r="P855" s="2" t="s">
        <v>1</v>
      </c>
      <c r="Q855" s="3">
        <f t="shared" si="13"/>
        <v>13046456.785800001</v>
      </c>
      <c r="R855" s="3">
        <v>0</v>
      </c>
      <c r="S855" s="3">
        <v>9323146.7858000007</v>
      </c>
      <c r="T855" s="3">
        <v>0</v>
      </c>
      <c r="U855" s="3" t="s">
        <v>0</v>
      </c>
      <c r="V855" s="3">
        <v>0</v>
      </c>
      <c r="W855" s="3">
        <v>3209750</v>
      </c>
      <c r="X855" s="3" t="s">
        <v>13</v>
      </c>
      <c r="Y855" s="3">
        <v>513560</v>
      </c>
      <c r="Z855" s="3">
        <v>0</v>
      </c>
      <c r="AA855" s="50"/>
      <c r="AB855" s="50"/>
      <c r="AC855" s="50"/>
      <c r="AD855" s="50"/>
      <c r="AE855" s="1"/>
    </row>
    <row r="856" spans="1:31" hidden="1" x14ac:dyDescent="0.25">
      <c r="A856" s="2" t="s">
        <v>654</v>
      </c>
      <c r="B856" s="51">
        <v>43955</v>
      </c>
      <c r="C856" s="2" t="s">
        <v>8</v>
      </c>
      <c r="D856" s="2" t="s">
        <v>40</v>
      </c>
      <c r="E856" s="2" t="s">
        <v>500</v>
      </c>
      <c r="F856" s="2" t="s">
        <v>1798</v>
      </c>
      <c r="G856" s="2" t="s">
        <v>4</v>
      </c>
      <c r="H856" s="2" t="s">
        <v>1837</v>
      </c>
      <c r="I856" s="1" t="s">
        <v>1</v>
      </c>
      <c r="J856" s="1" t="s">
        <v>1</v>
      </c>
      <c r="K856" s="1" t="s">
        <v>1</v>
      </c>
      <c r="L856" s="1" t="s">
        <v>1</v>
      </c>
      <c r="M856" s="1">
        <v>0</v>
      </c>
      <c r="N856" s="2" t="s">
        <v>1</v>
      </c>
      <c r="O856" s="2" t="s">
        <v>2</v>
      </c>
      <c r="P856" s="2" t="s">
        <v>1</v>
      </c>
      <c r="Q856" s="3">
        <f t="shared" si="13"/>
        <v>42654049.832399994</v>
      </c>
      <c r="R856" s="3">
        <v>0</v>
      </c>
      <c r="S856" s="3">
        <v>36135571.479999997</v>
      </c>
      <c r="T856" s="3">
        <v>0</v>
      </c>
      <c r="U856" s="3" t="s">
        <v>0</v>
      </c>
      <c r="V856" s="3">
        <v>0</v>
      </c>
      <c r="W856" s="3">
        <v>5619377.8899999997</v>
      </c>
      <c r="X856" s="3" t="s">
        <v>13</v>
      </c>
      <c r="Y856" s="3">
        <v>899100.46240000008</v>
      </c>
      <c r="Z856" s="3">
        <v>0</v>
      </c>
      <c r="AA856" s="50"/>
      <c r="AB856" s="50"/>
      <c r="AC856" s="50"/>
      <c r="AD856" s="50"/>
      <c r="AE856" s="1"/>
    </row>
    <row r="857" spans="1:31" hidden="1" x14ac:dyDescent="0.25">
      <c r="A857" s="2" t="s">
        <v>652</v>
      </c>
      <c r="B857" s="51">
        <v>43955</v>
      </c>
      <c r="C857" s="2" t="s">
        <v>8</v>
      </c>
      <c r="D857" s="2" t="s">
        <v>36</v>
      </c>
      <c r="E857" s="2" t="s">
        <v>497</v>
      </c>
      <c r="F857" s="2" t="s">
        <v>1590</v>
      </c>
      <c r="G857" s="2" t="s">
        <v>4</v>
      </c>
      <c r="H857" s="2" t="s">
        <v>1838</v>
      </c>
      <c r="I857" s="1" t="s">
        <v>1</v>
      </c>
      <c r="J857" s="1" t="s">
        <v>1</v>
      </c>
      <c r="K857" s="1" t="s">
        <v>1</v>
      </c>
      <c r="L857" s="1" t="s">
        <v>1</v>
      </c>
      <c r="M857" s="1">
        <v>0</v>
      </c>
      <c r="N857" s="2" t="s">
        <v>1</v>
      </c>
      <c r="O857" s="2" t="s">
        <v>2</v>
      </c>
      <c r="P857" s="2" t="s">
        <v>1</v>
      </c>
      <c r="Q857" s="3">
        <f t="shared" si="13"/>
        <v>48506972.483600006</v>
      </c>
      <c r="R857" s="3">
        <v>0</v>
      </c>
      <c r="S857" s="3">
        <v>41611035.850000001</v>
      </c>
      <c r="T857" s="3">
        <v>0</v>
      </c>
      <c r="U857" s="3" t="s">
        <v>0</v>
      </c>
      <c r="V857" s="3">
        <v>0</v>
      </c>
      <c r="W857" s="3">
        <v>5944772.96</v>
      </c>
      <c r="X857" s="3" t="s">
        <v>13</v>
      </c>
      <c r="Y857" s="3">
        <v>951163.67359999986</v>
      </c>
      <c r="Z857" s="3">
        <v>0</v>
      </c>
      <c r="AA857" s="50"/>
      <c r="AB857" s="50"/>
      <c r="AC857" s="50"/>
      <c r="AD857" s="50"/>
      <c r="AE857" s="1"/>
    </row>
    <row r="858" spans="1:31" hidden="1" x14ac:dyDescent="0.25">
      <c r="A858" s="2" t="s">
        <v>648</v>
      </c>
      <c r="B858" s="51">
        <v>43955</v>
      </c>
      <c r="C858" s="2" t="s">
        <v>8</v>
      </c>
      <c r="D858" s="2" t="s">
        <v>36</v>
      </c>
      <c r="E858" s="2" t="s">
        <v>497</v>
      </c>
      <c r="F858" s="2" t="s">
        <v>1590</v>
      </c>
      <c r="G858" s="2" t="s">
        <v>24</v>
      </c>
      <c r="H858" s="2" t="s">
        <v>1</v>
      </c>
      <c r="I858" s="1" t="s">
        <v>1839</v>
      </c>
      <c r="J858" s="1" t="s">
        <v>1</v>
      </c>
      <c r="K858" s="1" t="s">
        <v>1840</v>
      </c>
      <c r="L858" s="1" t="s">
        <v>1841</v>
      </c>
      <c r="M858" s="1">
        <v>3670356.6</v>
      </c>
      <c r="N858" s="2" t="s">
        <v>20</v>
      </c>
      <c r="O858" s="2" t="s">
        <v>1842</v>
      </c>
      <c r="P858" s="2" t="s">
        <v>1843</v>
      </c>
      <c r="Q858" s="3">
        <f t="shared" si="13"/>
        <v>-3670356.6047</v>
      </c>
      <c r="R858" s="3">
        <v>0</v>
      </c>
      <c r="S858" s="3">
        <v>-3410690.6047</v>
      </c>
      <c r="T858" s="3">
        <v>0</v>
      </c>
      <c r="U858" s="3" t="s">
        <v>0</v>
      </c>
      <c r="V858" s="3">
        <v>0</v>
      </c>
      <c r="W858" s="3">
        <v>-223850</v>
      </c>
      <c r="X858" s="3" t="s">
        <v>13</v>
      </c>
      <c r="Y858" s="3">
        <v>-35816</v>
      </c>
      <c r="Z858" s="3">
        <v>0</v>
      </c>
      <c r="AA858" s="50"/>
      <c r="AB858" s="50"/>
      <c r="AC858" s="50"/>
      <c r="AD858" s="50"/>
      <c r="AE858" s="1"/>
    </row>
    <row r="859" spans="1:31" hidden="1" x14ac:dyDescent="0.25">
      <c r="A859" s="2" t="s">
        <v>645</v>
      </c>
      <c r="B859" s="51">
        <v>43955</v>
      </c>
      <c r="C859" s="2" t="s">
        <v>8</v>
      </c>
      <c r="D859" s="2" t="s">
        <v>32</v>
      </c>
      <c r="E859" s="2" t="s">
        <v>493</v>
      </c>
      <c r="F859" s="2" t="s">
        <v>1844</v>
      </c>
      <c r="G859" s="2" t="s">
        <v>4</v>
      </c>
      <c r="H859" s="2" t="s">
        <v>1845</v>
      </c>
      <c r="I859" s="1" t="s">
        <v>1</v>
      </c>
      <c r="J859" s="1" t="s">
        <v>1</v>
      </c>
      <c r="K859" s="1" t="s">
        <v>1</v>
      </c>
      <c r="L859" s="1" t="s">
        <v>1</v>
      </c>
      <c r="M859" s="1">
        <v>0</v>
      </c>
      <c r="N859" s="2" t="s">
        <v>1</v>
      </c>
      <c r="O859" s="2" t="s">
        <v>2</v>
      </c>
      <c r="P859" s="2" t="s">
        <v>1</v>
      </c>
      <c r="Q859" s="3">
        <f t="shared" si="13"/>
        <v>12839344.343600001</v>
      </c>
      <c r="R859" s="3">
        <v>0</v>
      </c>
      <c r="S859" s="3">
        <v>12325790.35</v>
      </c>
      <c r="T859" s="3">
        <v>0</v>
      </c>
      <c r="U859" s="3" t="s">
        <v>0</v>
      </c>
      <c r="V859" s="3">
        <v>0</v>
      </c>
      <c r="W859" s="3">
        <v>442718.96000000008</v>
      </c>
      <c r="X859" s="3" t="s">
        <v>0</v>
      </c>
      <c r="Y859" s="3">
        <v>70835.033599999995</v>
      </c>
      <c r="Z859" s="3">
        <v>0</v>
      </c>
      <c r="AA859" s="50"/>
      <c r="AB859" s="50"/>
      <c r="AC859" s="50"/>
      <c r="AD859" s="50"/>
      <c r="AE859" s="1"/>
    </row>
    <row r="860" spans="1:31" hidden="1" x14ac:dyDescent="0.25">
      <c r="A860" s="2" t="s">
        <v>642</v>
      </c>
      <c r="B860" s="51">
        <v>43955</v>
      </c>
      <c r="C860" s="2" t="s">
        <v>8</v>
      </c>
      <c r="D860" s="2" t="s">
        <v>26</v>
      </c>
      <c r="E860" s="2" t="s">
        <v>489</v>
      </c>
      <c r="F860" s="2" t="s">
        <v>1846</v>
      </c>
      <c r="G860" s="2" t="s">
        <v>4</v>
      </c>
      <c r="H860" s="2" t="s">
        <v>1847</v>
      </c>
      <c r="I860" s="1" t="s">
        <v>1</v>
      </c>
      <c r="J860" s="1" t="s">
        <v>1</v>
      </c>
      <c r="K860" s="1" t="s">
        <v>1</v>
      </c>
      <c r="L860" s="1" t="s">
        <v>1</v>
      </c>
      <c r="M860" s="1">
        <v>0</v>
      </c>
      <c r="N860" s="2" t="s">
        <v>1</v>
      </c>
      <c r="O860" s="2" t="s">
        <v>2</v>
      </c>
      <c r="P860" s="2" t="s">
        <v>1</v>
      </c>
      <c r="Q860" s="3">
        <f t="shared" si="13"/>
        <v>45955527.862300001</v>
      </c>
      <c r="R860" s="3">
        <v>0</v>
      </c>
      <c r="S860" s="3">
        <v>44620740.2958</v>
      </c>
      <c r="T860" s="3">
        <v>0</v>
      </c>
      <c r="U860" s="3" t="s">
        <v>0</v>
      </c>
      <c r="V860" s="3">
        <v>0</v>
      </c>
      <c r="W860" s="3">
        <v>1150678.9366000001</v>
      </c>
      <c r="X860" s="3" t="s">
        <v>0</v>
      </c>
      <c r="Y860" s="3">
        <v>184108.6299</v>
      </c>
      <c r="Z860" s="3">
        <v>0</v>
      </c>
      <c r="AA860" s="50"/>
      <c r="AB860" s="50"/>
      <c r="AC860" s="50"/>
      <c r="AD860" s="50"/>
      <c r="AE860" s="1"/>
    </row>
    <row r="861" spans="1:31" hidden="1" x14ac:dyDescent="0.25">
      <c r="A861" s="2" t="s">
        <v>640</v>
      </c>
      <c r="B861" s="51">
        <v>43955</v>
      </c>
      <c r="C861" s="2" t="s">
        <v>8</v>
      </c>
      <c r="D861" s="2" t="s">
        <v>16</v>
      </c>
      <c r="E861" s="2" t="s">
        <v>483</v>
      </c>
      <c r="F861" s="2" t="s">
        <v>1848</v>
      </c>
      <c r="G861" s="2" t="s">
        <v>4</v>
      </c>
      <c r="H861" s="2" t="s">
        <v>1849</v>
      </c>
      <c r="I861" s="1" t="s">
        <v>1</v>
      </c>
      <c r="J861" s="1" t="s">
        <v>1</v>
      </c>
      <c r="K861" s="1" t="s">
        <v>1</v>
      </c>
      <c r="L861" s="1" t="s">
        <v>1</v>
      </c>
      <c r="M861" s="1">
        <v>0</v>
      </c>
      <c r="N861" s="2" t="s">
        <v>1</v>
      </c>
      <c r="O861" s="2" t="s">
        <v>2</v>
      </c>
      <c r="P861" s="2" t="s">
        <v>1</v>
      </c>
      <c r="Q861" s="3">
        <f t="shared" si="13"/>
        <v>4280094.59</v>
      </c>
      <c r="R861" s="3">
        <v>0</v>
      </c>
      <c r="S861" s="3">
        <v>1479564.5899999999</v>
      </c>
      <c r="T861" s="3">
        <v>0</v>
      </c>
      <c r="U861" s="3" t="s">
        <v>0</v>
      </c>
      <c r="V861" s="3">
        <v>0</v>
      </c>
      <c r="W861" s="3">
        <v>2414250</v>
      </c>
      <c r="X861" s="3" t="s">
        <v>13</v>
      </c>
      <c r="Y861" s="3">
        <v>386280</v>
      </c>
      <c r="Z861" s="3">
        <v>0</v>
      </c>
      <c r="AA861" s="50"/>
      <c r="AB861" s="50"/>
      <c r="AC861" s="50"/>
      <c r="AD861" s="50"/>
      <c r="AE861" s="1"/>
    </row>
    <row r="862" spans="1:31" hidden="1" x14ac:dyDescent="0.25">
      <c r="A862" s="2" t="s">
        <v>637</v>
      </c>
      <c r="B862" s="51">
        <v>43955</v>
      </c>
      <c r="C862" s="2" t="s">
        <v>8</v>
      </c>
      <c r="D862" s="2" t="s">
        <v>1048</v>
      </c>
      <c r="E862" s="2" t="s">
        <v>538</v>
      </c>
      <c r="F862" s="2" t="s">
        <v>470</v>
      </c>
      <c r="G862" s="2" t="s">
        <v>4</v>
      </c>
      <c r="H862" s="2" t="s">
        <v>1850</v>
      </c>
      <c r="I862" s="1" t="s">
        <v>1</v>
      </c>
      <c r="J862" s="1" t="s">
        <v>1</v>
      </c>
      <c r="K862" s="1" t="s">
        <v>1</v>
      </c>
      <c r="L862" s="1" t="s">
        <v>1</v>
      </c>
      <c r="M862" s="1">
        <v>0</v>
      </c>
      <c r="N862" s="2" t="s">
        <v>1</v>
      </c>
      <c r="O862" s="2" t="s">
        <v>2</v>
      </c>
      <c r="P862" s="2" t="s">
        <v>1</v>
      </c>
      <c r="Q862" s="3">
        <f t="shared" si="13"/>
        <v>30607050.177549995</v>
      </c>
      <c r="R862" s="3">
        <v>0</v>
      </c>
      <c r="S862" s="3">
        <v>27924550.177549995</v>
      </c>
      <c r="T862" s="3">
        <v>0</v>
      </c>
      <c r="U862" s="3" t="s">
        <v>0</v>
      </c>
      <c r="V862" s="3">
        <v>0</v>
      </c>
      <c r="W862" s="3">
        <v>2312500</v>
      </c>
      <c r="X862" s="3" t="s">
        <v>0</v>
      </c>
      <c r="Y862" s="3">
        <v>370000</v>
      </c>
      <c r="Z862" s="3">
        <v>0</v>
      </c>
      <c r="AA862" s="50"/>
      <c r="AB862" s="50"/>
      <c r="AC862" s="50"/>
      <c r="AD862" s="50"/>
      <c r="AE862" s="1"/>
    </row>
    <row r="863" spans="1:31" hidden="1" x14ac:dyDescent="0.25">
      <c r="A863" s="2" t="s">
        <v>635</v>
      </c>
      <c r="B863" s="51">
        <v>43955</v>
      </c>
      <c r="C863" s="2" t="s">
        <v>8</v>
      </c>
      <c r="D863" s="2" t="s">
        <v>11</v>
      </c>
      <c r="E863" s="2" t="s">
        <v>476</v>
      </c>
      <c r="F863" s="2" t="s">
        <v>1851</v>
      </c>
      <c r="G863" s="2" t="s">
        <v>4</v>
      </c>
      <c r="H863" s="2" t="s">
        <v>1852</v>
      </c>
      <c r="I863" s="1" t="s">
        <v>1</v>
      </c>
      <c r="J863" s="1" t="s">
        <v>1</v>
      </c>
      <c r="K863" s="1" t="s">
        <v>1</v>
      </c>
      <c r="L863" s="1" t="s">
        <v>1</v>
      </c>
      <c r="M863" s="1">
        <v>0</v>
      </c>
      <c r="N863" s="2" t="s">
        <v>1</v>
      </c>
      <c r="O863" s="2" t="s">
        <v>2</v>
      </c>
      <c r="P863" s="2" t="s">
        <v>1</v>
      </c>
      <c r="Q863" s="3">
        <f t="shared" si="13"/>
        <v>6451905.5455999998</v>
      </c>
      <c r="R863" s="3">
        <v>0</v>
      </c>
      <c r="S863" s="3">
        <v>4565909.5</v>
      </c>
      <c r="T863" s="3">
        <v>0</v>
      </c>
      <c r="U863" s="3" t="s">
        <v>0</v>
      </c>
      <c r="V863" s="3">
        <v>0</v>
      </c>
      <c r="W863" s="3">
        <v>1625858.66</v>
      </c>
      <c r="X863" s="3" t="s">
        <v>13</v>
      </c>
      <c r="Y863" s="3">
        <v>260137.38560000001</v>
      </c>
      <c r="Z863" s="3">
        <v>0</v>
      </c>
      <c r="AA863" s="50"/>
      <c r="AB863" s="50"/>
      <c r="AC863" s="50"/>
      <c r="AD863" s="50"/>
      <c r="AE863" s="1"/>
    </row>
    <row r="864" spans="1:31" hidden="1" x14ac:dyDescent="0.25">
      <c r="A864" s="2" t="s">
        <v>633</v>
      </c>
      <c r="B864" s="51">
        <v>43955</v>
      </c>
      <c r="C864" s="2" t="s">
        <v>8</v>
      </c>
      <c r="D864" s="2" t="s">
        <v>7</v>
      </c>
      <c r="E864" s="2" t="s">
        <v>471</v>
      </c>
      <c r="F864" s="2" t="s">
        <v>1300</v>
      </c>
      <c r="G864" s="2" t="s">
        <v>4</v>
      </c>
      <c r="H864" s="2" t="s">
        <v>1853</v>
      </c>
      <c r="I864" s="1" t="s">
        <v>1</v>
      </c>
      <c r="J864" s="1" t="s">
        <v>1</v>
      </c>
      <c r="K864" s="1" t="s">
        <v>1</v>
      </c>
      <c r="L864" s="1" t="s">
        <v>1</v>
      </c>
      <c r="M864" s="1">
        <v>0</v>
      </c>
      <c r="N864" s="2" t="s">
        <v>1</v>
      </c>
      <c r="O864" s="2" t="s">
        <v>2</v>
      </c>
      <c r="P864" s="2" t="s">
        <v>1</v>
      </c>
      <c r="Q864" s="3">
        <f t="shared" si="13"/>
        <v>4833351.7684000004</v>
      </c>
      <c r="R864" s="3">
        <v>0</v>
      </c>
      <c r="S864" s="3">
        <v>3348520.46</v>
      </c>
      <c r="T864" s="3">
        <v>0</v>
      </c>
      <c r="U864" s="3" t="s">
        <v>0</v>
      </c>
      <c r="V864" s="3">
        <v>0</v>
      </c>
      <c r="W864" s="3">
        <v>1280026.99</v>
      </c>
      <c r="X864" s="3" t="s">
        <v>13</v>
      </c>
      <c r="Y864" s="3">
        <v>204804.31839999999</v>
      </c>
      <c r="Z864" s="3">
        <v>0</v>
      </c>
      <c r="AA864" s="50"/>
      <c r="AB864" s="50"/>
      <c r="AC864" s="50"/>
      <c r="AD864" s="50"/>
      <c r="AE864" s="1"/>
    </row>
    <row r="865" spans="1:31" hidden="1" x14ac:dyDescent="0.25">
      <c r="A865" s="2" t="s">
        <v>631</v>
      </c>
      <c r="B865" s="51">
        <v>43955</v>
      </c>
      <c r="C865" s="2" t="s">
        <v>8</v>
      </c>
      <c r="D865" s="2" t="s">
        <v>7</v>
      </c>
      <c r="E865" s="2" t="s">
        <v>471</v>
      </c>
      <c r="F865" s="2" t="s">
        <v>1300</v>
      </c>
      <c r="G865" s="2" t="s">
        <v>4</v>
      </c>
      <c r="H865" s="2" t="s">
        <v>1854</v>
      </c>
      <c r="I865" s="1" t="s">
        <v>1</v>
      </c>
      <c r="J865" s="1" t="s">
        <v>1</v>
      </c>
      <c r="K865" s="1" t="s">
        <v>1</v>
      </c>
      <c r="L865" s="1" t="s">
        <v>1</v>
      </c>
      <c r="M865" s="1">
        <v>0</v>
      </c>
      <c r="N865" s="2" t="s">
        <v>1</v>
      </c>
      <c r="O865" s="2" t="s">
        <v>1855</v>
      </c>
      <c r="P865" s="2" t="s">
        <v>1807</v>
      </c>
      <c r="Q865" s="3">
        <f t="shared" si="13"/>
        <v>6853317.6380500002</v>
      </c>
      <c r="R865" s="3">
        <v>0</v>
      </c>
      <c r="S865" s="3">
        <v>5897909.6220500004</v>
      </c>
      <c r="T865" s="3">
        <v>823627.6</v>
      </c>
      <c r="U865" s="3" t="s">
        <v>13</v>
      </c>
      <c r="V865" s="3">
        <v>131780.416</v>
      </c>
      <c r="W865" s="3">
        <v>0</v>
      </c>
      <c r="X865" s="3" t="s">
        <v>0</v>
      </c>
      <c r="Y865" s="3">
        <v>0</v>
      </c>
      <c r="Z865" s="3">
        <v>0</v>
      </c>
      <c r="AA865" s="50"/>
      <c r="AB865" s="50"/>
      <c r="AC865" s="50"/>
      <c r="AD865" s="50"/>
      <c r="AE865" s="1"/>
    </row>
    <row r="866" spans="1:31" hidden="1" x14ac:dyDescent="0.25">
      <c r="A866" s="2" t="s">
        <v>627</v>
      </c>
      <c r="B866" s="51">
        <v>43956</v>
      </c>
      <c r="C866" s="2" t="s">
        <v>8</v>
      </c>
      <c r="D866" s="2" t="s">
        <v>107</v>
      </c>
      <c r="E866" s="2" t="s">
        <v>596</v>
      </c>
      <c r="F866" s="2" t="s">
        <v>1856</v>
      </c>
      <c r="G866" s="2" t="s">
        <v>4</v>
      </c>
      <c r="H866" s="2" t="s">
        <v>1857</v>
      </c>
      <c r="I866" s="1" t="s">
        <v>1</v>
      </c>
      <c r="J866" s="1" t="s">
        <v>1</v>
      </c>
      <c r="K866" s="1" t="s">
        <v>1</v>
      </c>
      <c r="L866" s="1" t="s">
        <v>1</v>
      </c>
      <c r="M866" s="1">
        <v>0</v>
      </c>
      <c r="N866" s="2" t="s">
        <v>1</v>
      </c>
      <c r="O866" s="2" t="s">
        <v>2</v>
      </c>
      <c r="P866" s="2" t="s">
        <v>1</v>
      </c>
      <c r="Q866" s="3">
        <f t="shared" si="13"/>
        <v>58863113.057900004</v>
      </c>
      <c r="R866" s="3">
        <v>0</v>
      </c>
      <c r="S866" s="3">
        <v>47109393.384300001</v>
      </c>
      <c r="T866" s="3">
        <v>0</v>
      </c>
      <c r="U866" s="3" t="s">
        <v>0</v>
      </c>
      <c r="V866" s="3">
        <v>0</v>
      </c>
      <c r="W866" s="3">
        <v>10132516.959999999</v>
      </c>
      <c r="X866" s="3" t="s">
        <v>0</v>
      </c>
      <c r="Y866" s="3">
        <v>1621202.7135999999</v>
      </c>
      <c r="Z866" s="3">
        <v>0</v>
      </c>
      <c r="AA866" s="50"/>
      <c r="AB866" s="50"/>
      <c r="AC866" s="50"/>
      <c r="AD866" s="50"/>
      <c r="AE866" s="1"/>
    </row>
    <row r="867" spans="1:31" hidden="1" x14ac:dyDescent="0.25">
      <c r="A867" s="2" t="s">
        <v>625</v>
      </c>
      <c r="B867" s="51">
        <v>43956</v>
      </c>
      <c r="C867" s="2" t="s">
        <v>53</v>
      </c>
      <c r="D867" s="2" t="s">
        <v>107</v>
      </c>
      <c r="E867" s="2" t="s">
        <v>572</v>
      </c>
      <c r="F867" s="2" t="s">
        <v>1858</v>
      </c>
      <c r="G867" s="2" t="s">
        <v>4</v>
      </c>
      <c r="H867" s="2" t="s">
        <v>1859</v>
      </c>
      <c r="I867" s="1" t="s">
        <v>1</v>
      </c>
      <c r="J867" s="1" t="s">
        <v>1</v>
      </c>
      <c r="K867" s="1" t="s">
        <v>1</v>
      </c>
      <c r="L867" s="1" t="s">
        <v>1</v>
      </c>
      <c r="M867" s="1">
        <v>0</v>
      </c>
      <c r="N867" s="2" t="s">
        <v>1</v>
      </c>
      <c r="O867" s="2" t="s">
        <v>2</v>
      </c>
      <c r="P867" s="2" t="s">
        <v>1</v>
      </c>
      <c r="Q867" s="3">
        <f t="shared" si="13"/>
        <v>55588455.022600003</v>
      </c>
      <c r="R867" s="3">
        <v>0</v>
      </c>
      <c r="S867" s="3">
        <v>40731618.316600002</v>
      </c>
      <c r="T867" s="3">
        <v>0</v>
      </c>
      <c r="U867" s="3" t="s">
        <v>0</v>
      </c>
      <c r="V867" s="3">
        <v>0</v>
      </c>
      <c r="W867" s="3">
        <v>12807617.850000001</v>
      </c>
      <c r="X867" s="3" t="s">
        <v>13</v>
      </c>
      <c r="Y867" s="3">
        <v>2049218.8559999999</v>
      </c>
      <c r="Z867" s="3">
        <v>0</v>
      </c>
      <c r="AA867" s="50"/>
      <c r="AB867" s="50"/>
      <c r="AC867" s="50"/>
      <c r="AD867" s="50"/>
      <c r="AE867" s="1"/>
    </row>
    <row r="868" spans="1:31" hidden="1" x14ac:dyDescent="0.25">
      <c r="A868" s="2" t="s">
        <v>623</v>
      </c>
      <c r="B868" s="51">
        <v>43956</v>
      </c>
      <c r="C868" s="2" t="s">
        <v>53</v>
      </c>
      <c r="D868" s="2" t="s">
        <v>107</v>
      </c>
      <c r="E868" s="2" t="s">
        <v>572</v>
      </c>
      <c r="F868" s="2" t="s">
        <v>1858</v>
      </c>
      <c r="G868" s="2" t="s">
        <v>4</v>
      </c>
      <c r="H868" s="2" t="s">
        <v>1860</v>
      </c>
      <c r="I868" s="1" t="s">
        <v>1</v>
      </c>
      <c r="J868" s="1" t="s">
        <v>1</v>
      </c>
      <c r="K868" s="1" t="s">
        <v>1</v>
      </c>
      <c r="L868" s="1" t="s">
        <v>1</v>
      </c>
      <c r="M868" s="1">
        <v>0</v>
      </c>
      <c r="N868" s="2" t="s">
        <v>1</v>
      </c>
      <c r="O868" s="2" t="s">
        <v>1861</v>
      </c>
      <c r="P868" s="2" t="s">
        <v>1862</v>
      </c>
      <c r="Q868" s="3">
        <f t="shared" si="13"/>
        <v>1921933.4992000002</v>
      </c>
      <c r="R868" s="3">
        <v>0</v>
      </c>
      <c r="S868" s="3">
        <v>1477933.5</v>
      </c>
      <c r="T868" s="3">
        <v>382758.62</v>
      </c>
      <c r="U868" s="3" t="s">
        <v>13</v>
      </c>
      <c r="V868" s="3">
        <v>61241.379200000003</v>
      </c>
      <c r="W868" s="3">
        <v>0</v>
      </c>
      <c r="X868" s="3" t="s">
        <v>0</v>
      </c>
      <c r="Y868" s="3">
        <v>0</v>
      </c>
      <c r="Z868" s="3">
        <v>0</v>
      </c>
      <c r="AA868" s="50"/>
      <c r="AB868" s="50"/>
      <c r="AC868" s="50"/>
      <c r="AD868" s="50"/>
      <c r="AE868" s="1"/>
    </row>
    <row r="869" spans="1:31" hidden="1" x14ac:dyDescent="0.25">
      <c r="A869" s="2" t="s">
        <v>619</v>
      </c>
      <c r="B869" s="51">
        <v>43956</v>
      </c>
      <c r="C869" s="2" t="s">
        <v>53</v>
      </c>
      <c r="D869" s="2" t="s">
        <v>107</v>
      </c>
      <c r="E869" s="2" t="s">
        <v>572</v>
      </c>
      <c r="F869" s="2" t="s">
        <v>1858</v>
      </c>
      <c r="G869" s="2" t="s">
        <v>4</v>
      </c>
      <c r="H869" s="2" t="s">
        <v>1863</v>
      </c>
      <c r="I869" s="1" t="s">
        <v>1</v>
      </c>
      <c r="J869" s="1" t="s">
        <v>1</v>
      </c>
      <c r="K869" s="1" t="s">
        <v>1</v>
      </c>
      <c r="L869" s="1" t="s">
        <v>1</v>
      </c>
      <c r="M869" s="1">
        <v>0</v>
      </c>
      <c r="N869" s="2" t="s">
        <v>1</v>
      </c>
      <c r="O869" s="2" t="s">
        <v>2</v>
      </c>
      <c r="P869" s="2" t="s">
        <v>1</v>
      </c>
      <c r="Q869" s="3">
        <f t="shared" si="13"/>
        <v>5866993.8426000001</v>
      </c>
      <c r="R869" s="3">
        <v>0</v>
      </c>
      <c r="S869" s="3">
        <v>3845715.1750000003</v>
      </c>
      <c r="T869" s="3">
        <v>0</v>
      </c>
      <c r="U869" s="3" t="s">
        <v>0</v>
      </c>
      <c r="V869" s="3">
        <v>0</v>
      </c>
      <c r="W869" s="3">
        <v>1742481.6099999999</v>
      </c>
      <c r="X869" s="3" t="s">
        <v>0</v>
      </c>
      <c r="Y869" s="3">
        <v>278797.0576</v>
      </c>
      <c r="Z869" s="3">
        <v>0</v>
      </c>
      <c r="AA869" s="50"/>
      <c r="AB869" s="50"/>
      <c r="AC869" s="50"/>
      <c r="AD869" s="50"/>
      <c r="AE869" s="1"/>
    </row>
    <row r="870" spans="1:31" hidden="1" x14ac:dyDescent="0.25">
      <c r="A870" s="2" t="s">
        <v>616</v>
      </c>
      <c r="B870" s="51">
        <v>43956</v>
      </c>
      <c r="C870" s="2" t="s">
        <v>8</v>
      </c>
      <c r="D870" s="2" t="s">
        <v>88</v>
      </c>
      <c r="E870" s="2" t="s">
        <v>569</v>
      </c>
      <c r="F870" s="2" t="s">
        <v>1864</v>
      </c>
      <c r="G870" s="2" t="s">
        <v>4</v>
      </c>
      <c r="H870" s="2" t="s">
        <v>1865</v>
      </c>
      <c r="I870" s="1" t="s">
        <v>1</v>
      </c>
      <c r="J870" s="1" t="s">
        <v>1</v>
      </c>
      <c r="K870" s="1" t="s">
        <v>1</v>
      </c>
      <c r="L870" s="1" t="s">
        <v>1</v>
      </c>
      <c r="M870" s="1">
        <v>0</v>
      </c>
      <c r="N870" s="2" t="s">
        <v>1</v>
      </c>
      <c r="O870" s="2" t="s">
        <v>2</v>
      </c>
      <c r="P870" s="2" t="s">
        <v>1</v>
      </c>
      <c r="Q870" s="3">
        <f t="shared" si="13"/>
        <v>39855527.20085001</v>
      </c>
      <c r="R870" s="3">
        <v>0</v>
      </c>
      <c r="S870" s="3">
        <v>30471615.286350008</v>
      </c>
      <c r="T870" s="3">
        <v>0</v>
      </c>
      <c r="U870" s="3" t="s">
        <v>0</v>
      </c>
      <c r="V870" s="3">
        <v>0</v>
      </c>
      <c r="W870" s="3">
        <v>8089579.2366000004</v>
      </c>
      <c r="X870" s="3" t="s">
        <v>0</v>
      </c>
      <c r="Y870" s="3">
        <v>1294332.6779</v>
      </c>
      <c r="Z870" s="3">
        <v>0</v>
      </c>
      <c r="AA870" s="50"/>
      <c r="AB870" s="50"/>
      <c r="AC870" s="50"/>
      <c r="AD870" s="50"/>
      <c r="AE870" s="1"/>
    </row>
    <row r="871" spans="1:31" hidden="1" x14ac:dyDescent="0.25">
      <c r="A871" s="2" t="s">
        <v>614</v>
      </c>
      <c r="B871" s="51">
        <v>43956</v>
      </c>
      <c r="C871" s="2" t="s">
        <v>8</v>
      </c>
      <c r="D871" s="2" t="s">
        <v>88</v>
      </c>
      <c r="E871" s="2" t="s">
        <v>569</v>
      </c>
      <c r="F871" s="2" t="s">
        <v>1864</v>
      </c>
      <c r="G871" s="2" t="s">
        <v>4</v>
      </c>
      <c r="H871" s="2" t="s">
        <v>1866</v>
      </c>
      <c r="I871" s="1" t="s">
        <v>1</v>
      </c>
      <c r="J871" s="1" t="s">
        <v>1</v>
      </c>
      <c r="K871" s="1" t="s">
        <v>1</v>
      </c>
      <c r="L871" s="1" t="s">
        <v>1</v>
      </c>
      <c r="M871" s="1">
        <v>0</v>
      </c>
      <c r="N871" s="2" t="s">
        <v>1</v>
      </c>
      <c r="O871" s="2" t="s">
        <v>1867</v>
      </c>
      <c r="P871" s="2" t="s">
        <v>1868</v>
      </c>
      <c r="Q871" s="3">
        <f t="shared" si="13"/>
        <v>690765.11959999998</v>
      </c>
      <c r="R871" s="3">
        <v>0</v>
      </c>
      <c r="S871" s="3">
        <v>690765.11959999998</v>
      </c>
      <c r="T871" s="3">
        <v>0</v>
      </c>
      <c r="U871" s="3" t="s">
        <v>0</v>
      </c>
      <c r="V871" s="3">
        <v>0</v>
      </c>
      <c r="W871" s="3">
        <v>0</v>
      </c>
      <c r="X871" s="3" t="s">
        <v>0</v>
      </c>
      <c r="Y871" s="3">
        <v>0</v>
      </c>
      <c r="Z871" s="3">
        <v>0</v>
      </c>
      <c r="AA871" s="50"/>
      <c r="AB871" s="50"/>
      <c r="AC871" s="50"/>
      <c r="AD871" s="50"/>
      <c r="AE871" s="1"/>
    </row>
    <row r="872" spans="1:31" hidden="1" x14ac:dyDescent="0.25">
      <c r="A872" s="2" t="s">
        <v>610</v>
      </c>
      <c r="B872" s="51">
        <v>43956</v>
      </c>
      <c r="C872" s="2" t="s">
        <v>8</v>
      </c>
      <c r="D872" s="2" t="s">
        <v>88</v>
      </c>
      <c r="E872" s="2" t="s">
        <v>569</v>
      </c>
      <c r="F872" s="2" t="s">
        <v>1864</v>
      </c>
      <c r="G872" s="2" t="s">
        <v>4</v>
      </c>
      <c r="H872" s="2" t="s">
        <v>1869</v>
      </c>
      <c r="I872" s="1" t="s">
        <v>1</v>
      </c>
      <c r="J872" s="1" t="s">
        <v>1</v>
      </c>
      <c r="K872" s="1" t="s">
        <v>1</v>
      </c>
      <c r="L872" s="1" t="s">
        <v>1</v>
      </c>
      <c r="M872" s="1">
        <v>0</v>
      </c>
      <c r="N872" s="2" t="s">
        <v>1</v>
      </c>
      <c r="O872" s="2" t="s">
        <v>2</v>
      </c>
      <c r="P872" s="2" t="s">
        <v>1</v>
      </c>
      <c r="Q872" s="3">
        <f t="shared" si="13"/>
        <v>36057848.024599999</v>
      </c>
      <c r="R872" s="3">
        <v>0</v>
      </c>
      <c r="S872" s="3">
        <v>24273729.882100001</v>
      </c>
      <c r="T872" s="3">
        <v>0</v>
      </c>
      <c r="U872" s="3" t="s">
        <v>0</v>
      </c>
      <c r="V872" s="3">
        <v>0</v>
      </c>
      <c r="W872" s="3">
        <v>10158722.536599999</v>
      </c>
      <c r="X872" s="3" t="s">
        <v>0</v>
      </c>
      <c r="Y872" s="3">
        <v>1625395.6059000001</v>
      </c>
      <c r="Z872" s="3">
        <v>0</v>
      </c>
      <c r="AA872" s="50"/>
      <c r="AB872" s="50"/>
      <c r="AC872" s="50"/>
      <c r="AD872" s="50"/>
      <c r="AE872" s="1"/>
    </row>
    <row r="873" spans="1:31" hidden="1" x14ac:dyDescent="0.25">
      <c r="A873" s="2" t="s">
        <v>607</v>
      </c>
      <c r="B873" s="51">
        <v>43956</v>
      </c>
      <c r="C873" s="2" t="s">
        <v>8</v>
      </c>
      <c r="D873" s="2" t="s">
        <v>88</v>
      </c>
      <c r="E873" s="2" t="s">
        <v>563</v>
      </c>
      <c r="F873" s="2" t="s">
        <v>1870</v>
      </c>
      <c r="G873" s="2" t="s">
        <v>4</v>
      </c>
      <c r="H873" s="2" t="s">
        <v>1871</v>
      </c>
      <c r="I873" s="1" t="s">
        <v>1</v>
      </c>
      <c r="J873" s="1" t="s">
        <v>1</v>
      </c>
      <c r="K873" s="1" t="s">
        <v>1</v>
      </c>
      <c r="L873" s="1" t="s">
        <v>1</v>
      </c>
      <c r="M873" s="1">
        <v>0</v>
      </c>
      <c r="N873" s="2" t="s">
        <v>1</v>
      </c>
      <c r="O873" s="2" t="s">
        <v>2</v>
      </c>
      <c r="P873" s="2" t="s">
        <v>1</v>
      </c>
      <c r="Q873" s="3">
        <f t="shared" si="13"/>
        <v>21911864.030000001</v>
      </c>
      <c r="R873" s="3">
        <v>0</v>
      </c>
      <c r="S873" s="3">
        <v>21911864.030000001</v>
      </c>
      <c r="T873" s="3">
        <v>0</v>
      </c>
      <c r="U873" s="3" t="s">
        <v>0</v>
      </c>
      <c r="V873" s="3">
        <v>0</v>
      </c>
      <c r="W873" s="3">
        <v>0</v>
      </c>
      <c r="X873" s="3" t="s">
        <v>13</v>
      </c>
      <c r="Y873" s="3">
        <v>0</v>
      </c>
      <c r="Z873" s="3">
        <v>0</v>
      </c>
      <c r="AA873" s="50"/>
      <c r="AB873" s="50"/>
      <c r="AC873" s="50"/>
      <c r="AD873" s="50"/>
      <c r="AE873" s="1"/>
    </row>
    <row r="874" spans="1:31" hidden="1" x14ac:dyDescent="0.25">
      <c r="A874" s="2" t="s">
        <v>605</v>
      </c>
      <c r="B874" s="51">
        <v>43956</v>
      </c>
      <c r="C874" s="2" t="s">
        <v>71</v>
      </c>
      <c r="D874" s="2" t="s">
        <v>88</v>
      </c>
      <c r="E874" s="2" t="s">
        <v>566</v>
      </c>
      <c r="F874" s="2" t="s">
        <v>1872</v>
      </c>
      <c r="G874" s="2" t="s">
        <v>4</v>
      </c>
      <c r="H874" s="2" t="s">
        <v>1873</v>
      </c>
      <c r="I874" s="1" t="s">
        <v>1</v>
      </c>
      <c r="J874" s="1" t="s">
        <v>1</v>
      </c>
      <c r="K874" s="1" t="s">
        <v>1</v>
      </c>
      <c r="L874" s="1" t="s">
        <v>1</v>
      </c>
      <c r="M874" s="1">
        <v>0</v>
      </c>
      <c r="N874" s="2" t="s">
        <v>1</v>
      </c>
      <c r="O874" s="2" t="s">
        <v>2</v>
      </c>
      <c r="P874" s="2" t="s">
        <v>1</v>
      </c>
      <c r="Q874" s="3">
        <f t="shared" si="13"/>
        <v>36498070.771549992</v>
      </c>
      <c r="R874" s="3">
        <v>0</v>
      </c>
      <c r="S874" s="3">
        <v>34573710.200649992</v>
      </c>
      <c r="T874" s="3">
        <v>0</v>
      </c>
      <c r="U874" s="3" t="s">
        <v>0</v>
      </c>
      <c r="V874" s="3">
        <v>0</v>
      </c>
      <c r="W874" s="3">
        <v>1658931.5265999998</v>
      </c>
      <c r="X874" s="3" t="s">
        <v>13</v>
      </c>
      <c r="Y874" s="3">
        <v>265429.04430000001</v>
      </c>
      <c r="Z874" s="3">
        <v>0</v>
      </c>
      <c r="AA874" s="50"/>
      <c r="AB874" s="50"/>
      <c r="AC874" s="50"/>
      <c r="AD874" s="50"/>
      <c r="AE874" s="1"/>
    </row>
    <row r="875" spans="1:31" hidden="1" x14ac:dyDescent="0.25">
      <c r="A875" s="2" t="s">
        <v>603</v>
      </c>
      <c r="B875" s="51">
        <v>43956</v>
      </c>
      <c r="C875" s="2" t="s">
        <v>53</v>
      </c>
      <c r="D875" s="2" t="s">
        <v>88</v>
      </c>
      <c r="E875" s="2" t="s">
        <v>558</v>
      </c>
      <c r="F875" s="2" t="s">
        <v>1858</v>
      </c>
      <c r="G875" s="2" t="s">
        <v>4</v>
      </c>
      <c r="H875" s="2" t="s">
        <v>1874</v>
      </c>
      <c r="I875" s="1" t="s">
        <v>1</v>
      </c>
      <c r="J875" s="1" t="s">
        <v>1</v>
      </c>
      <c r="K875" s="1" t="s">
        <v>1</v>
      </c>
      <c r="L875" s="1" t="s">
        <v>1</v>
      </c>
      <c r="M875" s="1">
        <v>0</v>
      </c>
      <c r="N875" s="2" t="s">
        <v>1</v>
      </c>
      <c r="O875" s="2" t="s">
        <v>2</v>
      </c>
      <c r="P875" s="2" t="s">
        <v>1</v>
      </c>
      <c r="Q875" s="3">
        <f t="shared" si="13"/>
        <v>21377867.995600004</v>
      </c>
      <c r="R875" s="3">
        <v>0</v>
      </c>
      <c r="S875" s="3">
        <v>18928085.316400003</v>
      </c>
      <c r="T875" s="3">
        <v>0</v>
      </c>
      <c r="U875" s="3" t="s">
        <v>0</v>
      </c>
      <c r="V875" s="3">
        <v>0</v>
      </c>
      <c r="W875" s="3">
        <v>2111881.62</v>
      </c>
      <c r="X875" s="3" t="s">
        <v>0</v>
      </c>
      <c r="Y875" s="3">
        <v>337901.05920000002</v>
      </c>
      <c r="Z875" s="3">
        <v>0</v>
      </c>
      <c r="AA875" s="50"/>
      <c r="AB875" s="50"/>
      <c r="AC875" s="50"/>
      <c r="AD875" s="50"/>
      <c r="AE875" s="1"/>
    </row>
    <row r="876" spans="1:31" hidden="1" x14ac:dyDescent="0.25">
      <c r="A876" s="2" t="s">
        <v>600</v>
      </c>
      <c r="B876" s="51">
        <v>43956</v>
      </c>
      <c r="C876" s="2" t="s">
        <v>53</v>
      </c>
      <c r="D876" s="2" t="s">
        <v>88</v>
      </c>
      <c r="E876" s="2" t="s">
        <v>558</v>
      </c>
      <c r="F876" s="2" t="s">
        <v>1858</v>
      </c>
      <c r="G876" s="2" t="s">
        <v>4</v>
      </c>
      <c r="H876" s="2" t="s">
        <v>1875</v>
      </c>
      <c r="I876" s="1" t="s">
        <v>1</v>
      </c>
      <c r="J876" s="1" t="s">
        <v>1</v>
      </c>
      <c r="K876" s="1" t="s">
        <v>1</v>
      </c>
      <c r="L876" s="1" t="s">
        <v>1</v>
      </c>
      <c r="M876" s="1">
        <v>0</v>
      </c>
      <c r="N876" s="2" t="s">
        <v>1</v>
      </c>
      <c r="O876" s="2" t="s">
        <v>1876</v>
      </c>
      <c r="P876" s="2" t="s">
        <v>1877</v>
      </c>
      <c r="Q876" s="3">
        <f t="shared" si="13"/>
        <v>594834.24</v>
      </c>
      <c r="R876" s="3">
        <v>0</v>
      </c>
      <c r="S876" s="3">
        <v>594834.24</v>
      </c>
      <c r="T876" s="3">
        <v>0</v>
      </c>
      <c r="U876" s="3" t="s">
        <v>0</v>
      </c>
      <c r="V876" s="3">
        <v>0</v>
      </c>
      <c r="W876" s="3">
        <v>0</v>
      </c>
      <c r="X876" s="3" t="s">
        <v>0</v>
      </c>
      <c r="Y876" s="3">
        <v>0</v>
      </c>
      <c r="Z876" s="3">
        <v>0</v>
      </c>
      <c r="AA876" s="50"/>
      <c r="AB876" s="50"/>
      <c r="AC876" s="50"/>
      <c r="AD876" s="50"/>
      <c r="AE876" s="1"/>
    </row>
    <row r="877" spans="1:31" hidden="1" x14ac:dyDescent="0.25">
      <c r="A877" s="2" t="s">
        <v>597</v>
      </c>
      <c r="B877" s="51">
        <v>43956</v>
      </c>
      <c r="C877" s="2" t="s">
        <v>53</v>
      </c>
      <c r="D877" s="2" t="s">
        <v>88</v>
      </c>
      <c r="E877" s="2" t="s">
        <v>558</v>
      </c>
      <c r="F877" s="2" t="s">
        <v>1858</v>
      </c>
      <c r="G877" s="2" t="s">
        <v>4</v>
      </c>
      <c r="H877" s="2" t="s">
        <v>1878</v>
      </c>
      <c r="I877" s="1" t="s">
        <v>1</v>
      </c>
      <c r="J877" s="1" t="s">
        <v>1</v>
      </c>
      <c r="K877" s="1" t="s">
        <v>1</v>
      </c>
      <c r="L877" s="1" t="s">
        <v>1</v>
      </c>
      <c r="M877" s="1">
        <v>0</v>
      </c>
      <c r="N877" s="2" t="s">
        <v>1</v>
      </c>
      <c r="O877" s="2" t="s">
        <v>2</v>
      </c>
      <c r="P877" s="2" t="s">
        <v>1</v>
      </c>
      <c r="Q877" s="3">
        <f t="shared" si="13"/>
        <v>18080399.371100005</v>
      </c>
      <c r="R877" s="3">
        <v>0</v>
      </c>
      <c r="S877" s="3">
        <v>14944697.219500003</v>
      </c>
      <c r="T877" s="3">
        <v>0</v>
      </c>
      <c r="U877" s="3" t="s">
        <v>0</v>
      </c>
      <c r="V877" s="3">
        <v>0</v>
      </c>
      <c r="W877" s="3">
        <v>2703191.51</v>
      </c>
      <c r="X877" s="3" t="s">
        <v>0</v>
      </c>
      <c r="Y877" s="3">
        <v>432510.64159999997</v>
      </c>
      <c r="Z877" s="3">
        <v>0</v>
      </c>
      <c r="AA877" s="50"/>
      <c r="AB877" s="50"/>
      <c r="AC877" s="50"/>
      <c r="AD877" s="50"/>
      <c r="AE877" s="1"/>
    </row>
    <row r="878" spans="1:31" hidden="1" x14ac:dyDescent="0.25">
      <c r="A878" s="2" t="s">
        <v>593</v>
      </c>
      <c r="B878" s="51">
        <v>43956</v>
      </c>
      <c r="C878" s="2" t="s">
        <v>8</v>
      </c>
      <c r="D878" s="2" t="s">
        <v>78</v>
      </c>
      <c r="E878" s="2" t="s">
        <v>555</v>
      </c>
      <c r="F878" s="2" t="s">
        <v>1879</v>
      </c>
      <c r="G878" s="2" t="s">
        <v>4</v>
      </c>
      <c r="H878" s="2" t="s">
        <v>1880</v>
      </c>
      <c r="I878" s="1" t="s">
        <v>1</v>
      </c>
      <c r="J878" s="1" t="s">
        <v>1</v>
      </c>
      <c r="K878" s="1" t="s">
        <v>1</v>
      </c>
      <c r="L878" s="1" t="s">
        <v>1</v>
      </c>
      <c r="M878" s="1">
        <v>0</v>
      </c>
      <c r="N878" s="2" t="s">
        <v>1</v>
      </c>
      <c r="O878" s="2" t="s">
        <v>2</v>
      </c>
      <c r="P878" s="2" t="s">
        <v>1</v>
      </c>
      <c r="Q878" s="3">
        <f t="shared" si="13"/>
        <v>39004486.106599994</v>
      </c>
      <c r="R878" s="3">
        <v>0</v>
      </c>
      <c r="S878" s="3">
        <v>31052128.622199994</v>
      </c>
      <c r="T878" s="3">
        <v>0</v>
      </c>
      <c r="U878" s="3" t="s">
        <v>0</v>
      </c>
      <c r="V878" s="3">
        <v>0</v>
      </c>
      <c r="W878" s="3">
        <v>6855480.5899999999</v>
      </c>
      <c r="X878" s="3" t="s">
        <v>0</v>
      </c>
      <c r="Y878" s="3">
        <v>1096876.8944000001</v>
      </c>
      <c r="Z878" s="3">
        <v>0</v>
      </c>
      <c r="AA878" s="50"/>
      <c r="AB878" s="50"/>
      <c r="AC878" s="50"/>
      <c r="AD878" s="50"/>
      <c r="AE878" s="1"/>
    </row>
    <row r="879" spans="1:31" hidden="1" x14ac:dyDescent="0.25">
      <c r="A879" s="2" t="s">
        <v>591</v>
      </c>
      <c r="B879" s="51">
        <v>43956</v>
      </c>
      <c r="C879" s="2" t="s">
        <v>8</v>
      </c>
      <c r="D879" s="2" t="s">
        <v>78</v>
      </c>
      <c r="E879" s="2" t="s">
        <v>555</v>
      </c>
      <c r="F879" s="2" t="s">
        <v>1879</v>
      </c>
      <c r="G879" s="2" t="s">
        <v>4</v>
      </c>
      <c r="H879" s="2" t="s">
        <v>1881</v>
      </c>
      <c r="I879" s="1" t="s">
        <v>1</v>
      </c>
      <c r="J879" s="1" t="s">
        <v>1</v>
      </c>
      <c r="K879" s="1" t="s">
        <v>1</v>
      </c>
      <c r="L879" s="1" t="s">
        <v>1</v>
      </c>
      <c r="M879" s="1">
        <v>0</v>
      </c>
      <c r="N879" s="2" t="s">
        <v>1</v>
      </c>
      <c r="O879" s="2" t="s">
        <v>1882</v>
      </c>
      <c r="P879" s="2" t="s">
        <v>1883</v>
      </c>
      <c r="Q879" s="3">
        <f t="shared" si="13"/>
        <v>6442154.5728500001</v>
      </c>
      <c r="R879" s="3">
        <v>0</v>
      </c>
      <c r="S879" s="3">
        <v>3166292.5560500002</v>
      </c>
      <c r="T879" s="3">
        <v>2824018.98</v>
      </c>
      <c r="U879" s="3" t="s">
        <v>13</v>
      </c>
      <c r="V879" s="3">
        <v>451843.0368</v>
      </c>
      <c r="W879" s="3">
        <v>0</v>
      </c>
      <c r="X879" s="3" t="s">
        <v>0</v>
      </c>
      <c r="Y879" s="3">
        <v>0</v>
      </c>
      <c r="Z879" s="3">
        <v>0</v>
      </c>
      <c r="AA879" s="50"/>
      <c r="AB879" s="50"/>
      <c r="AC879" s="50"/>
      <c r="AD879" s="50"/>
      <c r="AE879" s="1"/>
    </row>
    <row r="880" spans="1:31" hidden="1" x14ac:dyDescent="0.25">
      <c r="A880" s="2" t="s">
        <v>587</v>
      </c>
      <c r="B880" s="51">
        <v>43956</v>
      </c>
      <c r="C880" s="2" t="s">
        <v>8</v>
      </c>
      <c r="D880" s="2" t="s">
        <v>78</v>
      </c>
      <c r="E880" s="2" t="s">
        <v>555</v>
      </c>
      <c r="F880" s="2" t="s">
        <v>1879</v>
      </c>
      <c r="G880" s="2" t="s">
        <v>4</v>
      </c>
      <c r="H880" s="2" t="s">
        <v>1884</v>
      </c>
      <c r="I880" s="1" t="s">
        <v>1</v>
      </c>
      <c r="J880" s="1" t="s">
        <v>1</v>
      </c>
      <c r="K880" s="1" t="s">
        <v>1</v>
      </c>
      <c r="L880" s="1" t="s">
        <v>1</v>
      </c>
      <c r="M880" s="1">
        <v>0</v>
      </c>
      <c r="N880" s="2" t="s">
        <v>1</v>
      </c>
      <c r="O880" s="2" t="s">
        <v>2</v>
      </c>
      <c r="P880" s="2" t="s">
        <v>1</v>
      </c>
      <c r="Q880" s="3">
        <f t="shared" si="13"/>
        <v>34210996.098299995</v>
      </c>
      <c r="R880" s="3">
        <v>0</v>
      </c>
      <c r="S880" s="3">
        <v>21847166.896299999</v>
      </c>
      <c r="T880" s="3">
        <v>0</v>
      </c>
      <c r="U880" s="3" t="s">
        <v>0</v>
      </c>
      <c r="V880" s="3">
        <v>0</v>
      </c>
      <c r="W880" s="3">
        <v>10658473.449999999</v>
      </c>
      <c r="X880" s="3" t="s">
        <v>0</v>
      </c>
      <c r="Y880" s="3">
        <v>1705355.7520000001</v>
      </c>
      <c r="Z880" s="3">
        <v>0</v>
      </c>
      <c r="AA880" s="50"/>
      <c r="AB880" s="50"/>
      <c r="AC880" s="50"/>
      <c r="AD880" s="50"/>
      <c r="AE880" s="1"/>
    </row>
    <row r="881" spans="1:31" hidden="1" x14ac:dyDescent="0.25">
      <c r="A881" s="2" t="s">
        <v>585</v>
      </c>
      <c r="B881" s="51">
        <v>43956</v>
      </c>
      <c r="C881" s="2" t="s">
        <v>71</v>
      </c>
      <c r="D881" s="2" t="s">
        <v>78</v>
      </c>
      <c r="E881" s="2" t="s">
        <v>551</v>
      </c>
      <c r="F881" s="2" t="s">
        <v>1628</v>
      </c>
      <c r="G881" s="2" t="s">
        <v>4</v>
      </c>
      <c r="H881" s="2" t="s">
        <v>1885</v>
      </c>
      <c r="I881" s="1" t="s">
        <v>1</v>
      </c>
      <c r="J881" s="1" t="s">
        <v>1</v>
      </c>
      <c r="K881" s="1" t="s">
        <v>1</v>
      </c>
      <c r="L881" s="1" t="s">
        <v>1</v>
      </c>
      <c r="M881" s="1">
        <v>0</v>
      </c>
      <c r="N881" s="2" t="s">
        <v>1</v>
      </c>
      <c r="O881" s="2" t="s">
        <v>2</v>
      </c>
      <c r="P881" s="2" t="s">
        <v>1</v>
      </c>
      <c r="Q881" s="3">
        <f t="shared" si="13"/>
        <v>25799660.494399998</v>
      </c>
      <c r="R881" s="3">
        <v>0</v>
      </c>
      <c r="S881" s="3">
        <v>24754148.097999997</v>
      </c>
      <c r="T881" s="3">
        <v>0</v>
      </c>
      <c r="U881" s="3" t="s">
        <v>0</v>
      </c>
      <c r="V881" s="3">
        <v>0</v>
      </c>
      <c r="W881" s="3">
        <v>901303.79</v>
      </c>
      <c r="X881" s="3" t="s">
        <v>0</v>
      </c>
      <c r="Y881" s="3">
        <v>144208.60639999999</v>
      </c>
      <c r="Z881" s="3">
        <v>0</v>
      </c>
      <c r="AA881" s="50"/>
      <c r="AB881" s="50"/>
      <c r="AC881" s="50"/>
      <c r="AD881" s="50"/>
      <c r="AE881" s="1"/>
    </row>
    <row r="882" spans="1:31" hidden="1" x14ac:dyDescent="0.25">
      <c r="A882" s="2" t="s">
        <v>581</v>
      </c>
      <c r="B882" s="51">
        <v>43956</v>
      </c>
      <c r="C882" s="2" t="s">
        <v>71</v>
      </c>
      <c r="D882" s="2" t="s">
        <v>78</v>
      </c>
      <c r="E882" s="2" t="s">
        <v>551</v>
      </c>
      <c r="F882" s="2" t="s">
        <v>1628</v>
      </c>
      <c r="G882" s="2" t="s">
        <v>24</v>
      </c>
      <c r="H882" s="2" t="s">
        <v>1</v>
      </c>
      <c r="I882" s="1" t="s">
        <v>1886</v>
      </c>
      <c r="J882" s="1" t="s">
        <v>1</v>
      </c>
      <c r="K882" s="1" t="s">
        <v>1887</v>
      </c>
      <c r="L882" s="1" t="s">
        <v>1888</v>
      </c>
      <c r="M882" s="1">
        <v>176226.78</v>
      </c>
      <c r="N882" s="2" t="s">
        <v>20</v>
      </c>
      <c r="O882" s="2" t="s">
        <v>1889</v>
      </c>
      <c r="P882" s="2" t="s">
        <v>1890</v>
      </c>
      <c r="Q882" s="3">
        <f t="shared" si="13"/>
        <v>-15758.03355</v>
      </c>
      <c r="R882" s="3">
        <v>0</v>
      </c>
      <c r="S882" s="3">
        <v>-15758.03355</v>
      </c>
      <c r="T882" s="3">
        <v>0</v>
      </c>
      <c r="U882" s="3" t="s">
        <v>0</v>
      </c>
      <c r="V882" s="3">
        <v>0</v>
      </c>
      <c r="W882" s="3">
        <v>0</v>
      </c>
      <c r="X882" s="3" t="s">
        <v>0</v>
      </c>
      <c r="Y882" s="3">
        <v>0</v>
      </c>
      <c r="Z882" s="3">
        <v>0</v>
      </c>
      <c r="AA882" s="50"/>
      <c r="AB882" s="50"/>
      <c r="AC882" s="50"/>
      <c r="AD882" s="50"/>
      <c r="AE882" s="1"/>
    </row>
    <row r="883" spans="1:31" hidden="1" x14ac:dyDescent="0.25">
      <c r="A883" s="2" t="s">
        <v>579</v>
      </c>
      <c r="B883" s="51">
        <v>43956</v>
      </c>
      <c r="C883" s="2" t="s">
        <v>53</v>
      </c>
      <c r="D883" s="2" t="s">
        <v>78</v>
      </c>
      <c r="E883" s="2" t="s">
        <v>6</v>
      </c>
      <c r="F883" s="2" t="s">
        <v>1751</v>
      </c>
      <c r="G883" s="2" t="s">
        <v>4</v>
      </c>
      <c r="H883" s="2" t="s">
        <v>1891</v>
      </c>
      <c r="I883" s="1" t="s">
        <v>1</v>
      </c>
      <c r="J883" s="1" t="s">
        <v>1</v>
      </c>
      <c r="K883" s="1" t="s">
        <v>1</v>
      </c>
      <c r="L883" s="1" t="s">
        <v>1</v>
      </c>
      <c r="M883" s="1">
        <v>0</v>
      </c>
      <c r="N883" s="2" t="s">
        <v>1</v>
      </c>
      <c r="O883" s="2" t="s">
        <v>2</v>
      </c>
      <c r="P883" s="2" t="s">
        <v>1</v>
      </c>
      <c r="Q883" s="3">
        <f t="shared" si="13"/>
        <v>31592106.029600002</v>
      </c>
      <c r="R883" s="3">
        <v>0</v>
      </c>
      <c r="S883" s="3">
        <v>26041656.18</v>
      </c>
      <c r="T883" s="3">
        <v>0</v>
      </c>
      <c r="U883" s="3" t="s">
        <v>0</v>
      </c>
      <c r="V883" s="3">
        <v>0</v>
      </c>
      <c r="W883" s="3">
        <v>4784870.5600000005</v>
      </c>
      <c r="X883" s="3" t="s">
        <v>0</v>
      </c>
      <c r="Y883" s="3">
        <v>765579.28960000002</v>
      </c>
      <c r="Z883" s="3">
        <v>0</v>
      </c>
      <c r="AA883" s="50"/>
      <c r="AB883" s="50"/>
      <c r="AC883" s="50"/>
      <c r="AD883" s="50"/>
      <c r="AE883" s="1"/>
    </row>
    <row r="884" spans="1:31" hidden="1" x14ac:dyDescent="0.25">
      <c r="A884" s="2" t="s">
        <v>577</v>
      </c>
      <c r="B884" s="51">
        <v>43956</v>
      </c>
      <c r="C884" s="2" t="s">
        <v>8</v>
      </c>
      <c r="D884" s="2" t="s">
        <v>67</v>
      </c>
      <c r="E884" s="2" t="s">
        <v>542</v>
      </c>
      <c r="F884" s="2" t="s">
        <v>1758</v>
      </c>
      <c r="G884" s="2" t="s">
        <v>4</v>
      </c>
      <c r="H884" s="2" t="s">
        <v>1892</v>
      </c>
      <c r="I884" s="1" t="s">
        <v>1</v>
      </c>
      <c r="J884" s="1" t="s">
        <v>1</v>
      </c>
      <c r="K884" s="1" t="s">
        <v>1</v>
      </c>
      <c r="L884" s="1" t="s">
        <v>1</v>
      </c>
      <c r="M884" s="1">
        <v>0</v>
      </c>
      <c r="N884" s="2" t="s">
        <v>1</v>
      </c>
      <c r="O884" s="2" t="s">
        <v>2</v>
      </c>
      <c r="P884" s="2" t="s">
        <v>1</v>
      </c>
      <c r="Q884" s="3">
        <f t="shared" si="13"/>
        <v>40309751.191199996</v>
      </c>
      <c r="R884" s="3">
        <v>0</v>
      </c>
      <c r="S884" s="3">
        <v>33652627.689999998</v>
      </c>
      <c r="T884" s="3">
        <v>0</v>
      </c>
      <c r="U884" s="3" t="s">
        <v>0</v>
      </c>
      <c r="V884" s="3">
        <v>0</v>
      </c>
      <c r="W884" s="3">
        <v>5738899.5699999994</v>
      </c>
      <c r="X884" s="3" t="s">
        <v>13</v>
      </c>
      <c r="Y884" s="3">
        <v>918223.93119999999</v>
      </c>
      <c r="Z884" s="3">
        <v>0</v>
      </c>
      <c r="AA884" s="50"/>
      <c r="AB884" s="50"/>
      <c r="AC884" s="50"/>
      <c r="AD884" s="50"/>
      <c r="AE884" s="1"/>
    </row>
    <row r="885" spans="1:31" hidden="1" x14ac:dyDescent="0.25">
      <c r="A885" s="2" t="s">
        <v>573</v>
      </c>
      <c r="B885" s="51">
        <v>43956</v>
      </c>
      <c r="C885" s="2" t="s">
        <v>53</v>
      </c>
      <c r="D885" s="2" t="s">
        <v>67</v>
      </c>
      <c r="E885" s="2" t="s">
        <v>66</v>
      </c>
      <c r="F885" s="2" t="s">
        <v>1706</v>
      </c>
      <c r="G885" s="2" t="s">
        <v>4</v>
      </c>
      <c r="H885" s="2" t="s">
        <v>1893</v>
      </c>
      <c r="I885" s="1"/>
      <c r="J885" s="1"/>
      <c r="K885" s="1"/>
      <c r="L885" s="1"/>
      <c r="M885" s="1"/>
      <c r="N885" s="2"/>
      <c r="O885" s="2" t="s">
        <v>249</v>
      </c>
      <c r="P885" s="2"/>
      <c r="Q885" s="3">
        <f t="shared" si="13"/>
        <v>0</v>
      </c>
      <c r="R885" s="3"/>
      <c r="S885" s="3">
        <v>0</v>
      </c>
      <c r="T885" s="3"/>
      <c r="U885" s="3"/>
      <c r="V885" s="3"/>
      <c r="W885" s="3"/>
      <c r="X885" s="3"/>
      <c r="Y885" s="3"/>
      <c r="Z885" s="3"/>
      <c r="AA885" s="50"/>
      <c r="AB885" s="50"/>
      <c r="AC885" s="50"/>
      <c r="AD885" s="50"/>
      <c r="AE885" s="1"/>
    </row>
    <row r="886" spans="1:31" hidden="1" x14ac:dyDescent="0.25">
      <c r="A886" s="2" t="s">
        <v>570</v>
      </c>
      <c r="B886" s="51">
        <v>43956</v>
      </c>
      <c r="C886" s="2" t="s">
        <v>8</v>
      </c>
      <c r="D886" s="2" t="s">
        <v>52</v>
      </c>
      <c r="E886" s="2" t="s">
        <v>530</v>
      </c>
      <c r="F886" s="2" t="s">
        <v>1554</v>
      </c>
      <c r="G886" s="2" t="s">
        <v>4</v>
      </c>
      <c r="H886" s="2" t="s">
        <v>1894</v>
      </c>
      <c r="I886" s="1" t="s">
        <v>1</v>
      </c>
      <c r="J886" s="1" t="s">
        <v>1</v>
      </c>
      <c r="K886" s="1" t="s">
        <v>1</v>
      </c>
      <c r="L886" s="1" t="s">
        <v>1</v>
      </c>
      <c r="M886" s="1">
        <v>0</v>
      </c>
      <c r="N886" s="2" t="s">
        <v>1</v>
      </c>
      <c r="O886" s="2" t="s">
        <v>2</v>
      </c>
      <c r="P886" s="2" t="s">
        <v>1</v>
      </c>
      <c r="Q886" s="3">
        <f t="shared" si="13"/>
        <v>104561576.38160381</v>
      </c>
      <c r="R886" s="3">
        <v>0</v>
      </c>
      <c r="S886" s="3">
        <v>75093286.980000004</v>
      </c>
      <c r="T886" s="3">
        <v>0</v>
      </c>
      <c r="U886" s="3" t="s">
        <v>0</v>
      </c>
      <c r="V886" s="3">
        <v>0</v>
      </c>
      <c r="W886" s="3">
        <v>25403697.760003801</v>
      </c>
      <c r="X886" s="3" t="s">
        <v>13</v>
      </c>
      <c r="Y886" s="3">
        <v>4064591.6415999997</v>
      </c>
      <c r="Z886" s="3">
        <v>0</v>
      </c>
      <c r="AA886" s="50"/>
      <c r="AB886" s="50"/>
      <c r="AC886" s="50"/>
      <c r="AD886" s="50"/>
      <c r="AE886" s="1"/>
    </row>
    <row r="887" spans="1:31" hidden="1" x14ac:dyDescent="0.25">
      <c r="A887" s="2" t="s">
        <v>567</v>
      </c>
      <c r="B887" s="51">
        <v>43956</v>
      </c>
      <c r="C887" s="2" t="s">
        <v>53</v>
      </c>
      <c r="D887" s="2" t="s">
        <v>52</v>
      </c>
      <c r="E887" s="2" t="s">
        <v>651</v>
      </c>
      <c r="F887" s="2" t="s">
        <v>1581</v>
      </c>
      <c r="G887" s="2" t="s">
        <v>4</v>
      </c>
      <c r="H887" s="2" t="s">
        <v>1895</v>
      </c>
      <c r="I887" s="1" t="s">
        <v>1</v>
      </c>
      <c r="J887" s="1" t="s">
        <v>1</v>
      </c>
      <c r="K887" s="1" t="s">
        <v>1</v>
      </c>
      <c r="L887" s="1" t="s">
        <v>1</v>
      </c>
      <c r="M887" s="1">
        <v>0</v>
      </c>
      <c r="N887" s="2" t="s">
        <v>1</v>
      </c>
      <c r="O887" s="2" t="s">
        <v>2</v>
      </c>
      <c r="P887" s="2" t="s">
        <v>1</v>
      </c>
      <c r="Q887" s="3">
        <f t="shared" si="13"/>
        <v>61935276.486150004</v>
      </c>
      <c r="R887" s="3">
        <v>0</v>
      </c>
      <c r="S887" s="3">
        <v>46428758.87015</v>
      </c>
      <c r="T887" s="3">
        <v>0</v>
      </c>
      <c r="U887" s="3" t="s">
        <v>0</v>
      </c>
      <c r="V887" s="3">
        <v>0</v>
      </c>
      <c r="W887" s="3">
        <v>13367687.6</v>
      </c>
      <c r="X887" s="3" t="s">
        <v>13</v>
      </c>
      <c r="Y887" s="3">
        <v>2138830.0159999998</v>
      </c>
      <c r="Z887" s="3">
        <v>0</v>
      </c>
      <c r="AA887" s="50"/>
      <c r="AB887" s="50"/>
      <c r="AC887" s="50"/>
      <c r="AD887" s="50"/>
      <c r="AE887" s="1"/>
    </row>
    <row r="888" spans="1:31" hidden="1" x14ac:dyDescent="0.25">
      <c r="A888" s="2" t="s">
        <v>564</v>
      </c>
      <c r="B888" s="51">
        <v>43956</v>
      </c>
      <c r="C888" s="2" t="s">
        <v>53</v>
      </c>
      <c r="D888" s="2" t="s">
        <v>52</v>
      </c>
      <c r="E888" s="2" t="s">
        <v>651</v>
      </c>
      <c r="F888" s="2" t="s">
        <v>1581</v>
      </c>
      <c r="G888" s="2" t="s">
        <v>4</v>
      </c>
      <c r="H888" s="2" t="s">
        <v>1896</v>
      </c>
      <c r="I888" s="1" t="s">
        <v>1</v>
      </c>
      <c r="J888" s="1" t="s">
        <v>1</v>
      </c>
      <c r="K888" s="1" t="s">
        <v>1</v>
      </c>
      <c r="L888" s="1" t="s">
        <v>1</v>
      </c>
      <c r="M888" s="1">
        <v>0</v>
      </c>
      <c r="N888" s="2" t="s">
        <v>1</v>
      </c>
      <c r="O888" s="2" t="s">
        <v>1537</v>
      </c>
      <c r="P888" s="2" t="s">
        <v>1538</v>
      </c>
      <c r="Q888" s="3">
        <f t="shared" si="13"/>
        <v>3154966.9484000001</v>
      </c>
      <c r="R888" s="3">
        <v>0</v>
      </c>
      <c r="S888" s="3">
        <v>1951750.0000000002</v>
      </c>
      <c r="T888" s="3">
        <v>1037255.99</v>
      </c>
      <c r="U888" s="3" t="s">
        <v>13</v>
      </c>
      <c r="V888" s="3">
        <v>165960.9584</v>
      </c>
      <c r="W888" s="3">
        <v>0</v>
      </c>
      <c r="X888" s="3" t="s">
        <v>0</v>
      </c>
      <c r="Y888" s="3">
        <v>0</v>
      </c>
      <c r="Z888" s="3">
        <v>0</v>
      </c>
      <c r="AA888" s="50"/>
      <c r="AB888" s="50"/>
      <c r="AC888" s="50"/>
      <c r="AD888" s="50"/>
      <c r="AE888" s="1"/>
    </row>
    <row r="889" spans="1:31" hidden="1" x14ac:dyDescent="0.25">
      <c r="A889" s="2" t="s">
        <v>561</v>
      </c>
      <c r="B889" s="51">
        <v>43956</v>
      </c>
      <c r="C889" s="2" t="s">
        <v>53</v>
      </c>
      <c r="D889" s="2" t="s">
        <v>52</v>
      </c>
      <c r="E889" s="2" t="s">
        <v>651</v>
      </c>
      <c r="F889" s="2" t="s">
        <v>1581</v>
      </c>
      <c r="G889" s="2" t="s">
        <v>4</v>
      </c>
      <c r="H889" s="2" t="s">
        <v>1897</v>
      </c>
      <c r="I889" s="1" t="s">
        <v>1</v>
      </c>
      <c r="J889" s="1" t="s">
        <v>1</v>
      </c>
      <c r="K889" s="1" t="s">
        <v>1</v>
      </c>
      <c r="L889" s="1" t="s">
        <v>1</v>
      </c>
      <c r="M889" s="1">
        <v>0</v>
      </c>
      <c r="N889" s="2" t="s">
        <v>1</v>
      </c>
      <c r="O889" s="2" t="s">
        <v>1898</v>
      </c>
      <c r="P889" s="2" t="s">
        <v>1899</v>
      </c>
      <c r="Q889" s="3">
        <f t="shared" si="13"/>
        <v>328338</v>
      </c>
      <c r="R889" s="3">
        <v>0</v>
      </c>
      <c r="S889" s="3">
        <v>0</v>
      </c>
      <c r="T889" s="3">
        <v>0</v>
      </c>
      <c r="U889" s="3" t="s">
        <v>0</v>
      </c>
      <c r="V889" s="3">
        <v>0</v>
      </c>
      <c r="W889" s="3">
        <v>283050</v>
      </c>
      <c r="X889" s="3" t="s">
        <v>13</v>
      </c>
      <c r="Y889" s="3">
        <v>45288</v>
      </c>
      <c r="Z889" s="3">
        <v>0</v>
      </c>
      <c r="AA889" s="50"/>
      <c r="AB889" s="50"/>
      <c r="AC889" s="50"/>
      <c r="AD889" s="50"/>
      <c r="AE889" s="1"/>
    </row>
    <row r="890" spans="1:31" hidden="1" x14ac:dyDescent="0.25">
      <c r="A890" s="2" t="s">
        <v>559</v>
      </c>
      <c r="B890" s="51">
        <v>43956</v>
      </c>
      <c r="C890" s="2" t="s">
        <v>8</v>
      </c>
      <c r="D890" s="2" t="s">
        <v>48</v>
      </c>
      <c r="E890" s="2" t="s">
        <v>520</v>
      </c>
      <c r="F890" s="2" t="s">
        <v>35</v>
      </c>
      <c r="G890" s="2" t="s">
        <v>4</v>
      </c>
      <c r="H890" s="2" t="s">
        <v>1900</v>
      </c>
      <c r="I890" s="1" t="s">
        <v>1</v>
      </c>
      <c r="J890" s="1" t="s">
        <v>1</v>
      </c>
      <c r="K890" s="1" t="s">
        <v>1</v>
      </c>
      <c r="L890" s="1" t="s">
        <v>1</v>
      </c>
      <c r="M890" s="1">
        <v>0</v>
      </c>
      <c r="N890" s="2" t="s">
        <v>1</v>
      </c>
      <c r="O890" s="2" t="s">
        <v>2</v>
      </c>
      <c r="P890" s="2" t="s">
        <v>1</v>
      </c>
      <c r="Q890" s="3">
        <f t="shared" si="13"/>
        <v>35132032.1888</v>
      </c>
      <c r="R890" s="3">
        <v>0</v>
      </c>
      <c r="S890" s="3">
        <v>28886196.420000002</v>
      </c>
      <c r="T890" s="3">
        <v>0</v>
      </c>
      <c r="U890" s="3" t="s">
        <v>0</v>
      </c>
      <c r="V890" s="3">
        <v>0</v>
      </c>
      <c r="W890" s="3">
        <v>5384341.1800000006</v>
      </c>
      <c r="X890" s="3" t="s">
        <v>0</v>
      </c>
      <c r="Y890" s="3">
        <v>861494.58879999991</v>
      </c>
      <c r="Z890" s="3">
        <v>0</v>
      </c>
      <c r="AA890" s="50"/>
      <c r="AB890" s="50"/>
      <c r="AC890" s="50"/>
      <c r="AD890" s="50"/>
      <c r="AE890" s="1"/>
    </row>
    <row r="891" spans="1:31" hidden="1" x14ac:dyDescent="0.25">
      <c r="A891" s="2" t="s">
        <v>556</v>
      </c>
      <c r="B891" s="51">
        <v>43956</v>
      </c>
      <c r="C891" s="2" t="s">
        <v>53</v>
      </c>
      <c r="D891" s="2" t="s">
        <v>48</v>
      </c>
      <c r="E891" s="2" t="s">
        <v>1830</v>
      </c>
      <c r="F891" s="2" t="s">
        <v>913</v>
      </c>
      <c r="G891" s="2"/>
      <c r="H891" s="2" t="s">
        <v>1831</v>
      </c>
      <c r="I891" s="1"/>
      <c r="J891" s="1"/>
      <c r="K891" s="1"/>
      <c r="L891" s="1"/>
      <c r="M891" s="1">
        <v>0</v>
      </c>
      <c r="N891" s="2"/>
      <c r="O891" s="2" t="s">
        <v>249</v>
      </c>
      <c r="P891" s="2"/>
      <c r="Q891" s="3">
        <f t="shared" si="13"/>
        <v>0</v>
      </c>
      <c r="R891" s="3"/>
      <c r="S891" s="3">
        <v>0</v>
      </c>
      <c r="T891" s="3">
        <v>0</v>
      </c>
      <c r="U891" s="3"/>
      <c r="V891" s="3">
        <v>0</v>
      </c>
      <c r="W891" s="3"/>
      <c r="X891" s="3"/>
      <c r="Y891" s="3"/>
      <c r="Z891" s="3"/>
      <c r="AA891" s="50"/>
      <c r="AB891" s="50"/>
      <c r="AC891" s="50"/>
      <c r="AD891" s="50"/>
      <c r="AE891" s="1"/>
    </row>
    <row r="892" spans="1:31" hidden="1" x14ac:dyDescent="0.25">
      <c r="A892" s="2" t="s">
        <v>552</v>
      </c>
      <c r="B892" s="51">
        <v>43956</v>
      </c>
      <c r="C892" s="2" t="s">
        <v>8</v>
      </c>
      <c r="D892" s="2" t="s">
        <v>44</v>
      </c>
      <c r="E892" s="2" t="s">
        <v>516</v>
      </c>
      <c r="F892" s="2" t="s">
        <v>1901</v>
      </c>
      <c r="G892" s="2" t="s">
        <v>4</v>
      </c>
      <c r="H892" s="2" t="s">
        <v>1902</v>
      </c>
      <c r="I892" s="1" t="s">
        <v>1</v>
      </c>
      <c r="J892" s="1" t="s">
        <v>1</v>
      </c>
      <c r="K892" s="1" t="s">
        <v>1</v>
      </c>
      <c r="L892" s="1" t="s">
        <v>1</v>
      </c>
      <c r="M892" s="1">
        <v>0</v>
      </c>
      <c r="N892" s="2" t="s">
        <v>1</v>
      </c>
      <c r="O892" s="2" t="s">
        <v>2</v>
      </c>
      <c r="P892" s="2" t="s">
        <v>1</v>
      </c>
      <c r="Q892" s="3">
        <f t="shared" si="13"/>
        <v>65211207.727096438</v>
      </c>
      <c r="R892" s="3">
        <v>0</v>
      </c>
      <c r="S892" s="3">
        <v>49081023.57</v>
      </c>
      <c r="T892" s="3">
        <v>0</v>
      </c>
      <c r="U892" s="3" t="s">
        <v>0</v>
      </c>
      <c r="V892" s="3">
        <v>0</v>
      </c>
      <c r="W892" s="3">
        <v>13905331.16979634</v>
      </c>
      <c r="X892" s="3" t="s">
        <v>13</v>
      </c>
      <c r="Y892" s="3">
        <v>2224852.9873000993</v>
      </c>
      <c r="Z892" s="3">
        <v>0</v>
      </c>
      <c r="AA892" s="50"/>
      <c r="AB892" s="50"/>
      <c r="AC892" s="50"/>
      <c r="AD892" s="50"/>
      <c r="AE892" s="1"/>
    </row>
    <row r="893" spans="1:31" hidden="1" x14ac:dyDescent="0.25">
      <c r="A893" s="2" t="s">
        <v>548</v>
      </c>
      <c r="B893" s="51">
        <v>43956</v>
      </c>
      <c r="C893" s="2" t="s">
        <v>8</v>
      </c>
      <c r="D893" s="2" t="s">
        <v>40</v>
      </c>
      <c r="E893" s="2" t="s">
        <v>500</v>
      </c>
      <c r="F893" s="2" t="s">
        <v>1864</v>
      </c>
      <c r="G893" s="2" t="s">
        <v>4</v>
      </c>
      <c r="H893" s="2" t="s">
        <v>1903</v>
      </c>
      <c r="I893" s="1" t="s">
        <v>1</v>
      </c>
      <c r="J893" s="1" t="s">
        <v>1</v>
      </c>
      <c r="K893" s="1" t="s">
        <v>1</v>
      </c>
      <c r="L893" s="1" t="s">
        <v>1</v>
      </c>
      <c r="M893" s="1">
        <v>0</v>
      </c>
      <c r="N893" s="2" t="s">
        <v>1</v>
      </c>
      <c r="O893" s="2" t="s">
        <v>2</v>
      </c>
      <c r="P893" s="2" t="s">
        <v>1</v>
      </c>
      <c r="Q893" s="3">
        <f t="shared" si="13"/>
        <v>63003370.340000004</v>
      </c>
      <c r="R893" s="3">
        <v>0</v>
      </c>
      <c r="S893" s="3">
        <v>47699737.200000003</v>
      </c>
      <c r="T893" s="3">
        <v>0</v>
      </c>
      <c r="U893" s="3" t="s">
        <v>0</v>
      </c>
      <c r="V893" s="3">
        <v>0</v>
      </c>
      <c r="W893" s="3">
        <v>13192787.189999999</v>
      </c>
      <c r="X893" s="3" t="s">
        <v>13</v>
      </c>
      <c r="Y893" s="3">
        <v>2110845.9500000002</v>
      </c>
      <c r="Z893" s="3">
        <v>0</v>
      </c>
      <c r="AA893" s="50"/>
      <c r="AB893" s="50"/>
      <c r="AC893" s="50"/>
      <c r="AD893" s="50"/>
      <c r="AE893" s="1"/>
    </row>
    <row r="894" spans="1:31" hidden="1" x14ac:dyDescent="0.25">
      <c r="A894" s="2" t="s">
        <v>545</v>
      </c>
      <c r="B894" s="51">
        <v>43956</v>
      </c>
      <c r="C894" s="2" t="s">
        <v>8</v>
      </c>
      <c r="D894" s="2" t="s">
        <v>36</v>
      </c>
      <c r="E894" s="2" t="s">
        <v>497</v>
      </c>
      <c r="F894" s="2" t="s">
        <v>1624</v>
      </c>
      <c r="G894" s="2" t="s">
        <v>4</v>
      </c>
      <c r="H894" s="2" t="s">
        <v>1904</v>
      </c>
      <c r="I894" s="1" t="s">
        <v>1</v>
      </c>
      <c r="J894" s="1" t="s">
        <v>1</v>
      </c>
      <c r="K894" s="1" t="s">
        <v>1</v>
      </c>
      <c r="L894" s="1" t="s">
        <v>1</v>
      </c>
      <c r="M894" s="1">
        <v>0</v>
      </c>
      <c r="N894" s="2" t="s">
        <v>1</v>
      </c>
      <c r="O894" s="2" t="s">
        <v>2</v>
      </c>
      <c r="P894" s="2" t="s">
        <v>1</v>
      </c>
      <c r="Q894" s="3">
        <f t="shared" si="13"/>
        <v>47815798.151499994</v>
      </c>
      <c r="R894" s="3">
        <v>0</v>
      </c>
      <c r="S894" s="3">
        <v>37800087.488699995</v>
      </c>
      <c r="T894" s="3">
        <v>0</v>
      </c>
      <c r="U894" s="3" t="s">
        <v>0</v>
      </c>
      <c r="V894" s="3">
        <v>0</v>
      </c>
      <c r="W894" s="3">
        <v>8634233.3300000001</v>
      </c>
      <c r="X894" s="3" t="s">
        <v>13</v>
      </c>
      <c r="Y894" s="3">
        <v>1381477.3328</v>
      </c>
      <c r="Z894" s="3">
        <v>0</v>
      </c>
      <c r="AA894" s="50"/>
      <c r="AB894" s="50"/>
      <c r="AC894" s="50"/>
      <c r="AD894" s="50"/>
      <c r="AE894" s="1"/>
    </row>
    <row r="895" spans="1:31" hidden="1" x14ac:dyDescent="0.25">
      <c r="A895" s="2" t="s">
        <v>543</v>
      </c>
      <c r="B895" s="51">
        <v>43956</v>
      </c>
      <c r="C895" s="2" t="s">
        <v>8</v>
      </c>
      <c r="D895" s="2" t="s">
        <v>32</v>
      </c>
      <c r="E895" s="2" t="s">
        <v>493</v>
      </c>
      <c r="F895" s="2" t="s">
        <v>1905</v>
      </c>
      <c r="G895" s="2" t="s">
        <v>4</v>
      </c>
      <c r="H895" s="2" t="s">
        <v>1906</v>
      </c>
      <c r="I895" s="1" t="s">
        <v>1</v>
      </c>
      <c r="J895" s="1" t="s">
        <v>1</v>
      </c>
      <c r="K895" s="1" t="s">
        <v>1</v>
      </c>
      <c r="L895" s="1" t="s">
        <v>1</v>
      </c>
      <c r="M895" s="1">
        <v>0</v>
      </c>
      <c r="N895" s="2" t="s">
        <v>1</v>
      </c>
      <c r="O895" s="2" t="s">
        <v>2</v>
      </c>
      <c r="P895" s="2" t="s">
        <v>1</v>
      </c>
      <c r="Q895" s="3">
        <f t="shared" si="13"/>
        <v>40286573.511</v>
      </c>
      <c r="R895" s="3">
        <v>0</v>
      </c>
      <c r="S895" s="3">
        <v>29693756.940000001</v>
      </c>
      <c r="T895" s="3">
        <v>0</v>
      </c>
      <c r="U895" s="3" t="s">
        <v>0</v>
      </c>
      <c r="V895" s="3">
        <v>0</v>
      </c>
      <c r="W895" s="3">
        <v>9131738.4231999982</v>
      </c>
      <c r="X895" s="3" t="s">
        <v>13</v>
      </c>
      <c r="Y895" s="3">
        <v>1461078.1477999999</v>
      </c>
      <c r="Z895" s="3">
        <v>0</v>
      </c>
      <c r="AA895" s="50"/>
      <c r="AB895" s="50"/>
      <c r="AC895" s="50"/>
      <c r="AD895" s="50"/>
      <c r="AE895" s="1"/>
    </row>
    <row r="896" spans="1:31" hidden="1" x14ac:dyDescent="0.25">
      <c r="A896" s="2" t="s">
        <v>539</v>
      </c>
      <c r="B896" s="51">
        <v>43956</v>
      </c>
      <c r="C896" s="2" t="s">
        <v>8</v>
      </c>
      <c r="D896" s="2" t="s">
        <v>26</v>
      </c>
      <c r="E896" s="2" t="s">
        <v>489</v>
      </c>
      <c r="F896" s="2" t="s">
        <v>1907</v>
      </c>
      <c r="G896" s="2" t="s">
        <v>4</v>
      </c>
      <c r="H896" s="2" t="s">
        <v>1908</v>
      </c>
      <c r="I896" s="1" t="s">
        <v>1</v>
      </c>
      <c r="J896" s="1" t="s">
        <v>1</v>
      </c>
      <c r="K896" s="1" t="s">
        <v>1</v>
      </c>
      <c r="L896" s="1" t="s">
        <v>1</v>
      </c>
      <c r="M896" s="1">
        <v>0</v>
      </c>
      <c r="N896" s="2" t="s">
        <v>1</v>
      </c>
      <c r="O896" s="2" t="s">
        <v>2</v>
      </c>
      <c r="P896" s="2" t="s">
        <v>1</v>
      </c>
      <c r="Q896" s="3">
        <f t="shared" si="13"/>
        <v>33866385.144849993</v>
      </c>
      <c r="R896" s="3">
        <v>0</v>
      </c>
      <c r="S896" s="3">
        <v>33190395.144849993</v>
      </c>
      <c r="T896" s="3">
        <v>0</v>
      </c>
      <c r="U896" s="3" t="s">
        <v>0</v>
      </c>
      <c r="V896" s="3">
        <v>0</v>
      </c>
      <c r="W896" s="3">
        <v>582750</v>
      </c>
      <c r="X896" s="3" t="s">
        <v>0</v>
      </c>
      <c r="Y896" s="3">
        <v>93240</v>
      </c>
      <c r="Z896" s="3">
        <v>0</v>
      </c>
      <c r="AA896" s="50"/>
      <c r="AB896" s="50"/>
      <c r="AC896" s="50"/>
      <c r="AD896" s="50"/>
      <c r="AE896" s="1"/>
    </row>
    <row r="897" spans="1:31" hidden="1" x14ac:dyDescent="0.25">
      <c r="A897" s="2" t="s">
        <v>535</v>
      </c>
      <c r="B897" s="51">
        <v>43956</v>
      </c>
      <c r="C897" s="2" t="s">
        <v>8</v>
      </c>
      <c r="D897" s="2" t="s">
        <v>16</v>
      </c>
      <c r="E897" s="2" t="s">
        <v>483</v>
      </c>
      <c r="F897" s="2" t="s">
        <v>1909</v>
      </c>
      <c r="G897" s="2" t="s">
        <v>4</v>
      </c>
      <c r="H897" s="2" t="s">
        <v>1910</v>
      </c>
      <c r="I897" s="1" t="s">
        <v>1</v>
      </c>
      <c r="J897" s="1" t="s">
        <v>1</v>
      </c>
      <c r="K897" s="1" t="s">
        <v>1</v>
      </c>
      <c r="L897" s="1" t="s">
        <v>1</v>
      </c>
      <c r="M897" s="1">
        <v>0</v>
      </c>
      <c r="N897" s="2" t="s">
        <v>1</v>
      </c>
      <c r="O897" s="2" t="s">
        <v>2</v>
      </c>
      <c r="P897" s="2" t="s">
        <v>1</v>
      </c>
      <c r="Q897" s="3">
        <f t="shared" si="13"/>
        <v>15144594.786799999</v>
      </c>
      <c r="R897" s="3">
        <v>0</v>
      </c>
      <c r="S897" s="3">
        <v>3639057.959999999</v>
      </c>
      <c r="T897" s="3">
        <v>0</v>
      </c>
      <c r="U897" s="3" t="s">
        <v>0</v>
      </c>
      <c r="V897" s="3">
        <v>0</v>
      </c>
      <c r="W897" s="3">
        <v>9918566.2300000004</v>
      </c>
      <c r="X897" s="3" t="s">
        <v>13</v>
      </c>
      <c r="Y897" s="3">
        <v>1586970.5967999999</v>
      </c>
      <c r="Z897" s="3">
        <v>0</v>
      </c>
      <c r="AA897" s="50"/>
      <c r="AB897" s="50"/>
      <c r="AC897" s="50"/>
      <c r="AD897" s="50"/>
      <c r="AE897" s="1"/>
    </row>
    <row r="898" spans="1:31" hidden="1" x14ac:dyDescent="0.25">
      <c r="A898" s="2" t="s">
        <v>533</v>
      </c>
      <c r="B898" s="51">
        <v>43956</v>
      </c>
      <c r="C898" s="2" t="s">
        <v>8</v>
      </c>
      <c r="D898" s="2" t="s">
        <v>1048</v>
      </c>
      <c r="E898" s="2" t="s">
        <v>538</v>
      </c>
      <c r="F898" s="2" t="s">
        <v>113</v>
      </c>
      <c r="G898" s="2" t="s">
        <v>4</v>
      </c>
      <c r="H898" s="2" t="s">
        <v>1911</v>
      </c>
      <c r="I898" s="1" t="s">
        <v>1</v>
      </c>
      <c r="J898" s="1" t="s">
        <v>1</v>
      </c>
      <c r="K898" s="1" t="s">
        <v>1</v>
      </c>
      <c r="L898" s="1" t="s">
        <v>1</v>
      </c>
      <c r="M898" s="1">
        <v>0</v>
      </c>
      <c r="N898" s="2" t="s">
        <v>1</v>
      </c>
      <c r="O898" s="2" t="s">
        <v>2</v>
      </c>
      <c r="P898" s="2" t="s">
        <v>1</v>
      </c>
      <c r="Q898" s="3">
        <f t="shared" si="13"/>
        <v>17251297.923300002</v>
      </c>
      <c r="R898" s="3">
        <v>0</v>
      </c>
      <c r="S898" s="3">
        <v>16113917.923300002</v>
      </c>
      <c r="T898" s="3">
        <v>0</v>
      </c>
      <c r="U898" s="3" t="s">
        <v>0</v>
      </c>
      <c r="V898" s="3">
        <v>0</v>
      </c>
      <c r="W898" s="3">
        <v>980500</v>
      </c>
      <c r="X898" s="3" t="s">
        <v>0</v>
      </c>
      <c r="Y898" s="3">
        <v>156880</v>
      </c>
      <c r="Z898" s="3">
        <v>0</v>
      </c>
      <c r="AA898" s="50"/>
      <c r="AB898" s="50"/>
      <c r="AC898" s="50"/>
      <c r="AD898" s="50"/>
      <c r="AE898" s="1"/>
    </row>
    <row r="899" spans="1:31" hidden="1" x14ac:dyDescent="0.25">
      <c r="A899" s="2" t="s">
        <v>531</v>
      </c>
      <c r="B899" s="51">
        <v>43956</v>
      </c>
      <c r="C899" s="2" t="s">
        <v>8</v>
      </c>
      <c r="D899" s="2" t="s">
        <v>11</v>
      </c>
      <c r="E899" s="2" t="s">
        <v>476</v>
      </c>
      <c r="F899" s="2" t="s">
        <v>1912</v>
      </c>
      <c r="G899" s="2" t="s">
        <v>4</v>
      </c>
      <c r="H899" s="2" t="s">
        <v>1913</v>
      </c>
      <c r="I899" s="1" t="s">
        <v>1</v>
      </c>
      <c r="J899" s="1" t="s">
        <v>1</v>
      </c>
      <c r="K899" s="1" t="s">
        <v>1</v>
      </c>
      <c r="L899" s="1" t="s">
        <v>1</v>
      </c>
      <c r="M899" s="1">
        <v>0</v>
      </c>
      <c r="N899" s="2" t="s">
        <v>1</v>
      </c>
      <c r="O899" s="2" t="s">
        <v>2</v>
      </c>
      <c r="P899" s="2" t="s">
        <v>1</v>
      </c>
      <c r="Q899" s="3">
        <f t="shared" ref="Q899:Q962" si="14">SUM(R899:AE899)</f>
        <v>5914097.2208000002</v>
      </c>
      <c r="R899" s="3">
        <v>0</v>
      </c>
      <c r="S899" s="3">
        <v>2398925</v>
      </c>
      <c r="T899" s="3">
        <v>0</v>
      </c>
      <c r="U899" s="3" t="s">
        <v>0</v>
      </c>
      <c r="V899" s="3">
        <v>0</v>
      </c>
      <c r="W899" s="3">
        <v>3030320.88</v>
      </c>
      <c r="X899" s="3" t="s">
        <v>13</v>
      </c>
      <c r="Y899" s="3">
        <v>484851.34080000001</v>
      </c>
      <c r="Z899" s="3">
        <v>0</v>
      </c>
      <c r="AA899" s="50"/>
      <c r="AB899" s="50"/>
      <c r="AC899" s="50"/>
      <c r="AD899" s="50"/>
      <c r="AE899" s="1"/>
    </row>
    <row r="900" spans="1:31" hidden="1" x14ac:dyDescent="0.25">
      <c r="A900" s="2" t="s">
        <v>527</v>
      </c>
      <c r="B900" s="51">
        <v>43956</v>
      </c>
      <c r="C900" s="2" t="s">
        <v>8</v>
      </c>
      <c r="D900" s="2" t="s">
        <v>7</v>
      </c>
      <c r="E900" s="2" t="s">
        <v>471</v>
      </c>
      <c r="F900" s="2" t="s">
        <v>1259</v>
      </c>
      <c r="G900" s="2" t="s">
        <v>4</v>
      </c>
      <c r="H900" s="2" t="s">
        <v>1914</v>
      </c>
      <c r="I900" s="1" t="s">
        <v>1</v>
      </c>
      <c r="J900" s="1" t="s">
        <v>1</v>
      </c>
      <c r="K900" s="1" t="s">
        <v>1</v>
      </c>
      <c r="L900" s="1" t="s">
        <v>1</v>
      </c>
      <c r="M900" s="1">
        <v>0</v>
      </c>
      <c r="N900" s="2" t="s">
        <v>1</v>
      </c>
      <c r="O900" s="2" t="s">
        <v>2</v>
      </c>
      <c r="P900" s="2" t="s">
        <v>1</v>
      </c>
      <c r="Q900" s="3">
        <f t="shared" si="14"/>
        <v>60547792.560599998</v>
      </c>
      <c r="R900" s="3">
        <v>0</v>
      </c>
      <c r="S900" s="3">
        <v>55155449.060000002</v>
      </c>
      <c r="T900" s="3">
        <v>0</v>
      </c>
      <c r="U900" s="3" t="s">
        <v>0</v>
      </c>
      <c r="V900" s="3">
        <v>0</v>
      </c>
      <c r="W900" s="3">
        <v>4648571.9831999997</v>
      </c>
      <c r="X900" s="3" t="s">
        <v>13</v>
      </c>
      <c r="Y900" s="3">
        <v>743771.51740000001</v>
      </c>
      <c r="Z900" s="3">
        <v>0</v>
      </c>
      <c r="AA900" s="50"/>
      <c r="AB900" s="50"/>
      <c r="AC900" s="50"/>
      <c r="AD900" s="50"/>
      <c r="AE900" s="1"/>
    </row>
    <row r="901" spans="1:31" hidden="1" x14ac:dyDescent="0.25">
      <c r="A901" s="2" t="s">
        <v>525</v>
      </c>
      <c r="B901" s="51">
        <v>43957</v>
      </c>
      <c r="C901" s="2" t="s">
        <v>8</v>
      </c>
      <c r="D901" s="2" t="s">
        <v>107</v>
      </c>
      <c r="E901" s="2" t="s">
        <v>596</v>
      </c>
      <c r="F901" s="2" t="s">
        <v>1915</v>
      </c>
      <c r="G901" s="2" t="s">
        <v>4</v>
      </c>
      <c r="H901" s="2" t="s">
        <v>1916</v>
      </c>
      <c r="I901" s="1" t="s">
        <v>1</v>
      </c>
      <c r="J901" s="1" t="s">
        <v>1</v>
      </c>
      <c r="K901" s="1" t="s">
        <v>1</v>
      </c>
      <c r="L901" s="1" t="s">
        <v>1</v>
      </c>
      <c r="M901" s="1">
        <v>0</v>
      </c>
      <c r="N901" s="2" t="s">
        <v>1</v>
      </c>
      <c r="O901" s="2" t="s">
        <v>2</v>
      </c>
      <c r="P901" s="2" t="s">
        <v>1</v>
      </c>
      <c r="Q901" s="3">
        <f t="shared" si="14"/>
        <v>51867789.420006454</v>
      </c>
      <c r="R901" s="3">
        <v>0</v>
      </c>
      <c r="S901" s="3">
        <v>34199175.655700386</v>
      </c>
      <c r="T901" s="3">
        <v>0</v>
      </c>
      <c r="U901" s="3" t="s">
        <v>0</v>
      </c>
      <c r="V901" s="3">
        <v>0</v>
      </c>
      <c r="W901" s="3">
        <v>15231563.5898058</v>
      </c>
      <c r="X901" s="3" t="s">
        <v>13</v>
      </c>
      <c r="Y901" s="3">
        <v>2437050.1745002698</v>
      </c>
      <c r="Z901" s="3">
        <v>0</v>
      </c>
      <c r="AA901" s="50"/>
      <c r="AB901" s="50"/>
      <c r="AC901" s="50"/>
      <c r="AD901" s="50"/>
      <c r="AE901" s="1"/>
    </row>
    <row r="902" spans="1:31" hidden="1" x14ac:dyDescent="0.25">
      <c r="A902" s="2" t="s">
        <v>521</v>
      </c>
      <c r="B902" s="51">
        <v>43957</v>
      </c>
      <c r="C902" s="2" t="s">
        <v>53</v>
      </c>
      <c r="D902" s="2" t="s">
        <v>107</v>
      </c>
      <c r="E902" s="2" t="s">
        <v>572</v>
      </c>
      <c r="F902" s="2" t="s">
        <v>1917</v>
      </c>
      <c r="G902" s="2" t="s">
        <v>4</v>
      </c>
      <c r="H902" s="2" t="s">
        <v>1918</v>
      </c>
      <c r="I902" s="1" t="s">
        <v>1</v>
      </c>
      <c r="J902" s="1" t="s">
        <v>1</v>
      </c>
      <c r="K902" s="1" t="s">
        <v>1</v>
      </c>
      <c r="L902" s="1" t="s">
        <v>1</v>
      </c>
      <c r="M902" s="1">
        <v>0</v>
      </c>
      <c r="N902" s="2" t="s">
        <v>1</v>
      </c>
      <c r="O902" s="2" t="s">
        <v>2</v>
      </c>
      <c r="P902" s="2" t="s">
        <v>1</v>
      </c>
      <c r="Q902" s="3">
        <f t="shared" si="14"/>
        <v>27605226.578400001</v>
      </c>
      <c r="R902" s="3">
        <v>0</v>
      </c>
      <c r="S902" s="3">
        <v>21729889.0328</v>
      </c>
      <c r="T902" s="3">
        <v>0</v>
      </c>
      <c r="U902" s="3" t="s">
        <v>0</v>
      </c>
      <c r="V902" s="3">
        <v>0</v>
      </c>
      <c r="W902" s="3">
        <v>5064946.16</v>
      </c>
      <c r="X902" s="3" t="s">
        <v>0</v>
      </c>
      <c r="Y902" s="3">
        <v>810391.38559999992</v>
      </c>
      <c r="Z902" s="3">
        <v>0</v>
      </c>
      <c r="AA902" s="50"/>
      <c r="AB902" s="50"/>
      <c r="AC902" s="50"/>
      <c r="AD902" s="50"/>
      <c r="AE902" s="1"/>
    </row>
    <row r="903" spans="1:31" hidden="1" x14ac:dyDescent="0.25">
      <c r="A903" s="2" t="s">
        <v>517</v>
      </c>
      <c r="B903" s="51">
        <v>43957</v>
      </c>
      <c r="C903" s="2" t="s">
        <v>8</v>
      </c>
      <c r="D903" s="2" t="s">
        <v>88</v>
      </c>
      <c r="E903" s="2" t="s">
        <v>569</v>
      </c>
      <c r="F903" s="2" t="s">
        <v>1919</v>
      </c>
      <c r="G903" s="2" t="s">
        <v>4</v>
      </c>
      <c r="H903" s="2" t="s">
        <v>1920</v>
      </c>
      <c r="I903" s="1" t="s">
        <v>1</v>
      </c>
      <c r="J903" s="1" t="s">
        <v>1</v>
      </c>
      <c r="K903" s="1" t="s">
        <v>1</v>
      </c>
      <c r="L903" s="1" t="s">
        <v>1</v>
      </c>
      <c r="M903" s="1">
        <v>0</v>
      </c>
      <c r="N903" s="2" t="s">
        <v>1</v>
      </c>
      <c r="O903" s="2" t="s">
        <v>2</v>
      </c>
      <c r="P903" s="2" t="s">
        <v>1</v>
      </c>
      <c r="Q903" s="3">
        <f t="shared" si="14"/>
        <v>65767801.78935001</v>
      </c>
      <c r="R903" s="3">
        <v>0</v>
      </c>
      <c r="S903" s="3">
        <v>52173597.537250012</v>
      </c>
      <c r="T903" s="3">
        <v>0</v>
      </c>
      <c r="U903" s="3" t="s">
        <v>0</v>
      </c>
      <c r="V903" s="3">
        <v>0</v>
      </c>
      <c r="W903" s="3">
        <v>11719141.5966</v>
      </c>
      <c r="X903" s="3" t="s">
        <v>13</v>
      </c>
      <c r="Y903" s="3">
        <v>1875062.6555000001</v>
      </c>
      <c r="Z903" s="3">
        <v>0</v>
      </c>
      <c r="AA903" s="50"/>
      <c r="AB903" s="50"/>
      <c r="AC903" s="50"/>
      <c r="AD903" s="50"/>
      <c r="AE903" s="1"/>
    </row>
    <row r="904" spans="1:31" hidden="1" x14ac:dyDescent="0.25">
      <c r="A904" s="2" t="s">
        <v>513</v>
      </c>
      <c r="B904" s="51">
        <v>43957</v>
      </c>
      <c r="C904" s="2" t="s">
        <v>8</v>
      </c>
      <c r="D904" s="2" t="s">
        <v>88</v>
      </c>
      <c r="E904" s="2" t="s">
        <v>563</v>
      </c>
      <c r="F904" s="2" t="s">
        <v>1921</v>
      </c>
      <c r="G904" s="2" t="s">
        <v>4</v>
      </c>
      <c r="H904" s="2" t="s">
        <v>1922</v>
      </c>
      <c r="I904" s="1" t="s">
        <v>1</v>
      </c>
      <c r="J904" s="1" t="s">
        <v>1</v>
      </c>
      <c r="K904" s="1" t="s">
        <v>1</v>
      </c>
      <c r="L904" s="1" t="s">
        <v>1</v>
      </c>
      <c r="M904" s="1">
        <v>0</v>
      </c>
      <c r="N904" s="2" t="s">
        <v>1</v>
      </c>
      <c r="O904" s="2" t="s">
        <v>2</v>
      </c>
      <c r="P904" s="2" t="s">
        <v>1</v>
      </c>
      <c r="Q904" s="3">
        <f t="shared" si="14"/>
        <v>14582983.720000001</v>
      </c>
      <c r="R904" s="3">
        <v>0</v>
      </c>
      <c r="S904" s="3">
        <v>14582983.720000001</v>
      </c>
      <c r="T904" s="3">
        <v>0</v>
      </c>
      <c r="U904" s="3" t="s">
        <v>0</v>
      </c>
      <c r="V904" s="3">
        <v>0</v>
      </c>
      <c r="W904" s="3">
        <v>0</v>
      </c>
      <c r="X904" s="3" t="s">
        <v>13</v>
      </c>
      <c r="Y904" s="3">
        <v>0</v>
      </c>
      <c r="Z904" s="3">
        <v>0</v>
      </c>
      <c r="AA904" s="50"/>
      <c r="AB904" s="50"/>
      <c r="AC904" s="50"/>
      <c r="AD904" s="50"/>
      <c r="AE904" s="1"/>
    </row>
    <row r="905" spans="1:31" hidden="1" x14ac:dyDescent="0.25">
      <c r="A905" s="2" t="s">
        <v>511</v>
      </c>
      <c r="B905" s="51">
        <v>43957</v>
      </c>
      <c r="C905" s="2" t="s">
        <v>71</v>
      </c>
      <c r="D905" s="2" t="s">
        <v>88</v>
      </c>
      <c r="E905" s="2" t="s">
        <v>566</v>
      </c>
      <c r="F905" s="2" t="s">
        <v>1923</v>
      </c>
      <c r="G905" s="2" t="s">
        <v>4</v>
      </c>
      <c r="H905" s="2" t="s">
        <v>1924</v>
      </c>
      <c r="I905" s="1" t="s">
        <v>1</v>
      </c>
      <c r="J905" s="1" t="s">
        <v>1</v>
      </c>
      <c r="K905" s="1" t="s">
        <v>1</v>
      </c>
      <c r="L905" s="1" t="s">
        <v>1</v>
      </c>
      <c r="M905" s="1">
        <v>0</v>
      </c>
      <c r="N905" s="2" t="s">
        <v>1</v>
      </c>
      <c r="O905" s="2" t="s">
        <v>2</v>
      </c>
      <c r="P905" s="2" t="s">
        <v>1</v>
      </c>
      <c r="Q905" s="3">
        <f t="shared" si="14"/>
        <v>24127645.349799998</v>
      </c>
      <c r="R905" s="3">
        <v>0</v>
      </c>
      <c r="S905" s="3">
        <v>23338663.427000001</v>
      </c>
      <c r="T905" s="3">
        <v>0</v>
      </c>
      <c r="U905" s="3" t="s">
        <v>0</v>
      </c>
      <c r="V905" s="3">
        <v>0</v>
      </c>
      <c r="W905" s="3">
        <v>680156.83000000007</v>
      </c>
      <c r="X905" s="3" t="s">
        <v>0</v>
      </c>
      <c r="Y905" s="3">
        <v>108825.0928</v>
      </c>
      <c r="Z905" s="3">
        <v>0</v>
      </c>
      <c r="AA905" s="50"/>
      <c r="AB905" s="50"/>
      <c r="AC905" s="50"/>
      <c r="AD905" s="50"/>
      <c r="AE905" s="1"/>
    </row>
    <row r="906" spans="1:31" hidden="1" x14ac:dyDescent="0.25">
      <c r="A906" s="2" t="s">
        <v>507</v>
      </c>
      <c r="B906" s="51">
        <v>43957</v>
      </c>
      <c r="C906" s="2" t="s">
        <v>53</v>
      </c>
      <c r="D906" s="2" t="s">
        <v>88</v>
      </c>
      <c r="E906" s="2" t="s">
        <v>558</v>
      </c>
      <c r="F906" s="2" t="s">
        <v>1917</v>
      </c>
      <c r="G906" s="2" t="s">
        <v>4</v>
      </c>
      <c r="H906" s="2" t="s">
        <v>1925</v>
      </c>
      <c r="I906" s="1" t="s">
        <v>1</v>
      </c>
      <c r="J906" s="1" t="s">
        <v>1</v>
      </c>
      <c r="K906" s="1" t="s">
        <v>1</v>
      </c>
      <c r="L906" s="1" t="s">
        <v>1</v>
      </c>
      <c r="M906" s="1">
        <v>0</v>
      </c>
      <c r="N906" s="2" t="s">
        <v>1</v>
      </c>
      <c r="O906" s="2" t="s">
        <v>2</v>
      </c>
      <c r="P906" s="2" t="s">
        <v>1</v>
      </c>
      <c r="Q906" s="3">
        <f t="shared" si="14"/>
        <v>37294042.665450007</v>
      </c>
      <c r="R906" s="3">
        <v>0</v>
      </c>
      <c r="S906" s="3">
        <v>27788233.794250004</v>
      </c>
      <c r="T906" s="3">
        <v>0</v>
      </c>
      <c r="U906" s="3" t="s">
        <v>0</v>
      </c>
      <c r="V906" s="3">
        <v>0</v>
      </c>
      <c r="W906" s="3">
        <v>8194662.8200000003</v>
      </c>
      <c r="X906" s="3" t="s">
        <v>13</v>
      </c>
      <c r="Y906" s="3">
        <v>1311146.0512000001</v>
      </c>
      <c r="Z906" s="3">
        <v>0</v>
      </c>
      <c r="AA906" s="50"/>
      <c r="AB906" s="50"/>
      <c r="AC906" s="50"/>
      <c r="AD906" s="50"/>
      <c r="AE906" s="1"/>
    </row>
    <row r="907" spans="1:31" hidden="1" x14ac:dyDescent="0.25">
      <c r="A907" s="2" t="s">
        <v>505</v>
      </c>
      <c r="B907" s="51">
        <v>43957</v>
      </c>
      <c r="C907" s="2" t="s">
        <v>8</v>
      </c>
      <c r="D907" s="2" t="s">
        <v>78</v>
      </c>
      <c r="E907" s="2" t="s">
        <v>555</v>
      </c>
      <c r="F907" s="2" t="s">
        <v>1926</v>
      </c>
      <c r="G907" s="2" t="s">
        <v>4</v>
      </c>
      <c r="H907" s="2" t="s">
        <v>1927</v>
      </c>
      <c r="I907" s="1" t="s">
        <v>1</v>
      </c>
      <c r="J907" s="1" t="s">
        <v>1</v>
      </c>
      <c r="K907" s="1" t="s">
        <v>1</v>
      </c>
      <c r="L907" s="1" t="s">
        <v>1</v>
      </c>
      <c r="M907" s="1">
        <v>0</v>
      </c>
      <c r="N907" s="2" t="s">
        <v>1</v>
      </c>
      <c r="O907" s="2" t="s">
        <v>2</v>
      </c>
      <c r="P907" s="2" t="s">
        <v>1</v>
      </c>
      <c r="Q907" s="3">
        <f t="shared" si="14"/>
        <v>34001274.0625</v>
      </c>
      <c r="R907" s="3">
        <v>0</v>
      </c>
      <c r="S907" s="3">
        <v>28995999.992099997</v>
      </c>
      <c r="T907" s="3">
        <v>0</v>
      </c>
      <c r="U907" s="3" t="s">
        <v>0</v>
      </c>
      <c r="V907" s="3">
        <v>0</v>
      </c>
      <c r="W907" s="3">
        <v>4314891.4400000004</v>
      </c>
      <c r="X907" s="3" t="s">
        <v>13</v>
      </c>
      <c r="Y907" s="3">
        <v>690382.63040000002</v>
      </c>
      <c r="Z907" s="3">
        <v>0</v>
      </c>
      <c r="AA907" s="50"/>
      <c r="AB907" s="50"/>
      <c r="AC907" s="50"/>
      <c r="AD907" s="50"/>
      <c r="AE907" s="1"/>
    </row>
    <row r="908" spans="1:31" hidden="1" x14ac:dyDescent="0.25">
      <c r="A908" s="2" t="s">
        <v>501</v>
      </c>
      <c r="B908" s="51">
        <v>43957</v>
      </c>
      <c r="C908" s="2" t="s">
        <v>71</v>
      </c>
      <c r="D908" s="2" t="s">
        <v>78</v>
      </c>
      <c r="E908" s="2" t="s">
        <v>551</v>
      </c>
      <c r="F908" s="2" t="s">
        <v>1668</v>
      </c>
      <c r="G908" s="2" t="s">
        <v>4</v>
      </c>
      <c r="H908" s="2" t="s">
        <v>1928</v>
      </c>
      <c r="I908" s="1" t="s">
        <v>1</v>
      </c>
      <c r="J908" s="1" t="s">
        <v>1</v>
      </c>
      <c r="K908" s="1" t="s">
        <v>1</v>
      </c>
      <c r="L908" s="1" t="s">
        <v>1</v>
      </c>
      <c r="M908" s="1">
        <v>0</v>
      </c>
      <c r="N908" s="2" t="s">
        <v>1</v>
      </c>
      <c r="O908" s="2" t="s">
        <v>2</v>
      </c>
      <c r="P908" s="2" t="s">
        <v>1</v>
      </c>
      <c r="Q908" s="3">
        <f t="shared" si="14"/>
        <v>14750891.917449998</v>
      </c>
      <c r="R908" s="3">
        <v>0</v>
      </c>
      <c r="S908" s="3">
        <v>14017621.917849997</v>
      </c>
      <c r="T908" s="3">
        <v>0</v>
      </c>
      <c r="U908" s="3" t="s">
        <v>0</v>
      </c>
      <c r="V908" s="3">
        <v>0</v>
      </c>
      <c r="W908" s="3">
        <v>632129.31000000006</v>
      </c>
      <c r="X908" s="3" t="s">
        <v>0</v>
      </c>
      <c r="Y908" s="3">
        <v>101140.6896</v>
      </c>
      <c r="Z908" s="3">
        <v>0</v>
      </c>
      <c r="AA908" s="50"/>
      <c r="AB908" s="50"/>
      <c r="AC908" s="50"/>
      <c r="AD908" s="50"/>
      <c r="AE908" s="1"/>
    </row>
    <row r="909" spans="1:31" hidden="1" x14ac:dyDescent="0.25">
      <c r="A909" s="2" t="s">
        <v>498</v>
      </c>
      <c r="B909" s="51">
        <v>43957</v>
      </c>
      <c r="C909" s="2" t="s">
        <v>53</v>
      </c>
      <c r="D909" s="2" t="s">
        <v>78</v>
      </c>
      <c r="E909" s="2" t="s">
        <v>6</v>
      </c>
      <c r="F909" s="2" t="s">
        <v>1796</v>
      </c>
      <c r="G909" s="2" t="s">
        <v>4</v>
      </c>
      <c r="H909" s="2" t="s">
        <v>1929</v>
      </c>
      <c r="I909" s="1" t="s">
        <v>1</v>
      </c>
      <c r="J909" s="1" t="s">
        <v>1</v>
      </c>
      <c r="K909" s="1" t="s">
        <v>1</v>
      </c>
      <c r="L909" s="1" t="s">
        <v>1</v>
      </c>
      <c r="M909" s="1">
        <v>0</v>
      </c>
      <c r="N909" s="2" t="s">
        <v>1</v>
      </c>
      <c r="O909" s="2" t="s">
        <v>2</v>
      </c>
      <c r="P909" s="2" t="s">
        <v>1</v>
      </c>
      <c r="Q909" s="3">
        <f t="shared" si="14"/>
        <v>41853761.042149998</v>
      </c>
      <c r="R909" s="3">
        <v>0</v>
      </c>
      <c r="S909" s="3">
        <v>30411326.521750003</v>
      </c>
      <c r="T909" s="3">
        <v>0</v>
      </c>
      <c r="U909" s="3" t="s">
        <v>0</v>
      </c>
      <c r="V909" s="3">
        <v>0</v>
      </c>
      <c r="W909" s="3">
        <v>9864167.6899999995</v>
      </c>
      <c r="X909" s="3" t="s">
        <v>13</v>
      </c>
      <c r="Y909" s="3">
        <v>1578266.8303999999</v>
      </c>
      <c r="Z909" s="3">
        <v>0</v>
      </c>
      <c r="AA909" s="50"/>
      <c r="AB909" s="50"/>
      <c r="AC909" s="50"/>
      <c r="AD909" s="50"/>
      <c r="AE909" s="1"/>
    </row>
    <row r="910" spans="1:31" hidden="1" x14ac:dyDescent="0.25">
      <c r="A910" s="2" t="s">
        <v>494</v>
      </c>
      <c r="B910" s="51">
        <v>43957</v>
      </c>
      <c r="C910" s="2" t="s">
        <v>53</v>
      </c>
      <c r="D910" s="2" t="s">
        <v>78</v>
      </c>
      <c r="E910" s="2" t="s">
        <v>6</v>
      </c>
      <c r="F910" s="2" t="s">
        <v>1796</v>
      </c>
      <c r="G910" s="2" t="s">
        <v>4</v>
      </c>
      <c r="H910" s="2" t="s">
        <v>1930</v>
      </c>
      <c r="I910" s="1" t="s">
        <v>1</v>
      </c>
      <c r="J910" s="1" t="s">
        <v>1</v>
      </c>
      <c r="K910" s="1" t="s">
        <v>1</v>
      </c>
      <c r="L910" s="1" t="s">
        <v>1</v>
      </c>
      <c r="M910" s="1">
        <v>0</v>
      </c>
      <c r="N910" s="2" t="s">
        <v>1</v>
      </c>
      <c r="O910" s="2" t="s">
        <v>1931</v>
      </c>
      <c r="P910" s="2" t="s">
        <v>1932</v>
      </c>
      <c r="Q910" s="3">
        <f t="shared" si="14"/>
        <v>583973.12</v>
      </c>
      <c r="R910" s="3">
        <v>0</v>
      </c>
      <c r="S910" s="3">
        <v>311431.12</v>
      </c>
      <c r="T910" s="3">
        <v>234950</v>
      </c>
      <c r="U910" s="3" t="s">
        <v>13</v>
      </c>
      <c r="V910" s="3">
        <v>37592</v>
      </c>
      <c r="W910" s="3">
        <v>0</v>
      </c>
      <c r="X910" s="3" t="s">
        <v>0</v>
      </c>
      <c r="Y910" s="3">
        <v>0</v>
      </c>
      <c r="Z910" s="3">
        <v>0</v>
      </c>
      <c r="AA910" s="50"/>
      <c r="AB910" s="50"/>
      <c r="AC910" s="50"/>
      <c r="AD910" s="50"/>
      <c r="AE910" s="1"/>
    </row>
    <row r="911" spans="1:31" hidden="1" x14ac:dyDescent="0.25">
      <c r="A911" s="2" t="s">
        <v>490</v>
      </c>
      <c r="B911" s="51">
        <v>43957</v>
      </c>
      <c r="C911" s="2" t="s">
        <v>53</v>
      </c>
      <c r="D911" s="2" t="s">
        <v>78</v>
      </c>
      <c r="E911" s="2" t="s">
        <v>6</v>
      </c>
      <c r="F911" s="2" t="s">
        <v>1796</v>
      </c>
      <c r="G911" s="2" t="s">
        <v>4</v>
      </c>
      <c r="H911" s="2" t="s">
        <v>1933</v>
      </c>
      <c r="I911" s="1" t="s">
        <v>1</v>
      </c>
      <c r="J911" s="1" t="s">
        <v>1</v>
      </c>
      <c r="K911" s="1" t="s">
        <v>1</v>
      </c>
      <c r="L911" s="1" t="s">
        <v>1</v>
      </c>
      <c r="M911" s="1">
        <v>0</v>
      </c>
      <c r="N911" s="2" t="s">
        <v>1</v>
      </c>
      <c r="O911" s="2" t="s">
        <v>2</v>
      </c>
      <c r="P911" s="2" t="s">
        <v>1</v>
      </c>
      <c r="Q911" s="3">
        <f t="shared" si="14"/>
        <v>23742000.124000002</v>
      </c>
      <c r="R911" s="3">
        <v>0</v>
      </c>
      <c r="S911" s="3">
        <v>17436125.608800001</v>
      </c>
      <c r="T911" s="3">
        <v>0</v>
      </c>
      <c r="U911" s="3" t="s">
        <v>0</v>
      </c>
      <c r="V911" s="3">
        <v>0</v>
      </c>
      <c r="W911" s="3">
        <v>5436098.7200000007</v>
      </c>
      <c r="X911" s="3" t="s">
        <v>13</v>
      </c>
      <c r="Y911" s="3">
        <v>869775.79520000005</v>
      </c>
      <c r="Z911" s="3">
        <v>0</v>
      </c>
      <c r="AA911" s="50"/>
      <c r="AB911" s="50"/>
      <c r="AC911" s="50"/>
      <c r="AD911" s="50"/>
      <c r="AE911" s="1"/>
    </row>
    <row r="912" spans="1:31" hidden="1" x14ac:dyDescent="0.25">
      <c r="A912" s="2" t="s">
        <v>486</v>
      </c>
      <c r="B912" s="51">
        <v>43957</v>
      </c>
      <c r="C912" s="2" t="s">
        <v>53</v>
      </c>
      <c r="D912" s="2" t="s">
        <v>78</v>
      </c>
      <c r="E912" s="2" t="s">
        <v>6</v>
      </c>
      <c r="F912" s="2" t="s">
        <v>1796</v>
      </c>
      <c r="G912" s="2" t="s">
        <v>4</v>
      </c>
      <c r="H912" s="2" t="s">
        <v>1934</v>
      </c>
      <c r="I912" s="1" t="s">
        <v>1</v>
      </c>
      <c r="J912" s="1" t="s">
        <v>1</v>
      </c>
      <c r="K912" s="1" t="s">
        <v>1</v>
      </c>
      <c r="L912" s="1" t="s">
        <v>1</v>
      </c>
      <c r="M912" s="1">
        <v>0</v>
      </c>
      <c r="N912" s="2" t="s">
        <v>1</v>
      </c>
      <c r="O912" s="2" t="s">
        <v>267</v>
      </c>
      <c r="P912" s="2" t="s">
        <v>266</v>
      </c>
      <c r="Q912" s="3">
        <f t="shared" si="14"/>
        <v>2210659.14745</v>
      </c>
      <c r="R912" s="3">
        <v>0</v>
      </c>
      <c r="S912" s="3">
        <v>1505551.50025</v>
      </c>
      <c r="T912" s="3">
        <v>607851.42000000004</v>
      </c>
      <c r="U912" s="3" t="s">
        <v>13</v>
      </c>
      <c r="V912" s="3">
        <v>97256.227199999994</v>
      </c>
      <c r="W912" s="3">
        <v>0</v>
      </c>
      <c r="X912" s="3" t="s">
        <v>0</v>
      </c>
      <c r="Y912" s="3">
        <v>0</v>
      </c>
      <c r="Z912" s="3">
        <v>0</v>
      </c>
      <c r="AA912" s="50"/>
      <c r="AB912" s="50"/>
      <c r="AC912" s="50"/>
      <c r="AD912" s="50"/>
      <c r="AE912" s="1"/>
    </row>
    <row r="913" spans="1:31" hidden="1" x14ac:dyDescent="0.25">
      <c r="A913" s="2" t="s">
        <v>484</v>
      </c>
      <c r="B913" s="51">
        <v>43957</v>
      </c>
      <c r="C913" s="2" t="s">
        <v>53</v>
      </c>
      <c r="D913" s="2" t="s">
        <v>78</v>
      </c>
      <c r="E913" s="2" t="s">
        <v>6</v>
      </c>
      <c r="F913" s="2" t="s">
        <v>1796</v>
      </c>
      <c r="G913" s="2" t="s">
        <v>4</v>
      </c>
      <c r="H913" s="2" t="s">
        <v>1935</v>
      </c>
      <c r="I913" s="1" t="s">
        <v>1</v>
      </c>
      <c r="J913" s="1" t="s">
        <v>1</v>
      </c>
      <c r="K913" s="1" t="s">
        <v>1</v>
      </c>
      <c r="L913" s="1" t="s">
        <v>1</v>
      </c>
      <c r="M913" s="1">
        <v>0</v>
      </c>
      <c r="N913" s="2" t="s">
        <v>1</v>
      </c>
      <c r="O913" s="2" t="s">
        <v>2</v>
      </c>
      <c r="P913" s="2" t="s">
        <v>1</v>
      </c>
      <c r="Q913" s="3">
        <f t="shared" si="14"/>
        <v>1325522.1595999999</v>
      </c>
      <c r="R913" s="3">
        <v>0</v>
      </c>
      <c r="S913" s="3">
        <v>912006.15999999992</v>
      </c>
      <c r="T913" s="3">
        <v>0</v>
      </c>
      <c r="U913" s="3" t="s">
        <v>0</v>
      </c>
      <c r="V913" s="3">
        <v>0</v>
      </c>
      <c r="W913" s="3">
        <v>356479.31</v>
      </c>
      <c r="X913" s="3" t="s">
        <v>13</v>
      </c>
      <c r="Y913" s="3">
        <v>57036.689599999998</v>
      </c>
      <c r="Z913" s="3">
        <v>0</v>
      </c>
      <c r="AA913" s="50"/>
      <c r="AB913" s="50"/>
      <c r="AC913" s="50"/>
      <c r="AD913" s="50"/>
      <c r="AE913" s="1"/>
    </row>
    <row r="914" spans="1:31" hidden="1" x14ac:dyDescent="0.25">
      <c r="A914" s="2" t="s">
        <v>477</v>
      </c>
      <c r="B914" s="51">
        <v>43957</v>
      </c>
      <c r="C914" s="2" t="s">
        <v>8</v>
      </c>
      <c r="D914" s="2" t="s">
        <v>67</v>
      </c>
      <c r="E914" s="2" t="s">
        <v>542</v>
      </c>
      <c r="F914" s="2" t="s">
        <v>1805</v>
      </c>
      <c r="G914" s="2" t="s">
        <v>4</v>
      </c>
      <c r="H914" s="2" t="s">
        <v>1936</v>
      </c>
      <c r="I914" s="1" t="s">
        <v>1</v>
      </c>
      <c r="J914" s="1" t="s">
        <v>1</v>
      </c>
      <c r="K914" s="1" t="s">
        <v>1</v>
      </c>
      <c r="L914" s="1" t="s">
        <v>1</v>
      </c>
      <c r="M914" s="1">
        <v>0</v>
      </c>
      <c r="N914" s="2" t="s">
        <v>1</v>
      </c>
      <c r="O914" s="2" t="s">
        <v>2</v>
      </c>
      <c r="P914" s="2" t="s">
        <v>1</v>
      </c>
      <c r="Q914" s="3">
        <f t="shared" si="14"/>
        <v>75116381.364199996</v>
      </c>
      <c r="R914" s="3">
        <v>0</v>
      </c>
      <c r="S914" s="3">
        <v>54047834.740000002</v>
      </c>
      <c r="T914" s="3">
        <v>0</v>
      </c>
      <c r="U914" s="3" t="s">
        <v>0</v>
      </c>
      <c r="V914" s="3">
        <v>0</v>
      </c>
      <c r="W914" s="3">
        <v>18162540.1932</v>
      </c>
      <c r="X914" s="3" t="s">
        <v>13</v>
      </c>
      <c r="Y914" s="3">
        <v>2906006.4309999999</v>
      </c>
      <c r="Z914" s="3">
        <v>0</v>
      </c>
      <c r="AA914" s="50"/>
      <c r="AB914" s="50"/>
      <c r="AC914" s="50"/>
      <c r="AD914" s="50"/>
      <c r="AE914" s="1"/>
    </row>
    <row r="915" spans="1:31" hidden="1" x14ac:dyDescent="0.25">
      <c r="A915" s="2" t="s">
        <v>473</v>
      </c>
      <c r="B915" s="51">
        <v>43957</v>
      </c>
      <c r="C915" s="2" t="s">
        <v>53</v>
      </c>
      <c r="D915" s="2" t="s">
        <v>67</v>
      </c>
      <c r="E915" s="2" t="s">
        <v>66</v>
      </c>
      <c r="F915" s="2" t="s">
        <v>1751</v>
      </c>
      <c r="G915" s="2" t="s">
        <v>4</v>
      </c>
      <c r="H915" s="2" t="s">
        <v>1893</v>
      </c>
      <c r="I915" s="1"/>
      <c r="J915" s="1"/>
      <c r="K915" s="1"/>
      <c r="L915" s="1"/>
      <c r="M915" s="1">
        <v>0</v>
      </c>
      <c r="N915" s="2"/>
      <c r="O915" s="2" t="s">
        <v>249</v>
      </c>
      <c r="P915" s="2"/>
      <c r="Q915" s="3">
        <f t="shared" si="14"/>
        <v>0</v>
      </c>
      <c r="R915" s="3"/>
      <c r="S915" s="3">
        <v>0</v>
      </c>
      <c r="T915" s="3"/>
      <c r="U915" s="3"/>
      <c r="V915" s="3"/>
      <c r="W915" s="3"/>
      <c r="X915" s="3"/>
      <c r="Y915" s="3"/>
      <c r="Z915" s="3"/>
      <c r="AA915" s="50"/>
      <c r="AB915" s="50"/>
      <c r="AC915" s="50"/>
      <c r="AD915" s="50"/>
      <c r="AE915" s="1"/>
    </row>
    <row r="916" spans="1:31" hidden="1" x14ac:dyDescent="0.25">
      <c r="A916" s="2" t="s">
        <v>468</v>
      </c>
      <c r="B916" s="51">
        <v>43957</v>
      </c>
      <c r="C916" s="2" t="s">
        <v>8</v>
      </c>
      <c r="D916" s="2" t="s">
        <v>52</v>
      </c>
      <c r="E916" s="2" t="s">
        <v>530</v>
      </c>
      <c r="F916" s="2" t="s">
        <v>1597</v>
      </c>
      <c r="G916" s="2" t="s">
        <v>4</v>
      </c>
      <c r="H916" s="2" t="s">
        <v>1937</v>
      </c>
      <c r="I916" s="1" t="s">
        <v>1</v>
      </c>
      <c r="J916" s="1" t="s">
        <v>1</v>
      </c>
      <c r="K916" s="1" t="s">
        <v>1</v>
      </c>
      <c r="L916" s="1" t="s">
        <v>1</v>
      </c>
      <c r="M916" s="1">
        <v>0</v>
      </c>
      <c r="N916" s="2" t="s">
        <v>1</v>
      </c>
      <c r="O916" s="2" t="s">
        <v>2</v>
      </c>
      <c r="P916" s="2" t="s">
        <v>1</v>
      </c>
      <c r="Q916" s="3">
        <f t="shared" si="14"/>
        <v>88768053.489100009</v>
      </c>
      <c r="R916" s="3">
        <v>0</v>
      </c>
      <c r="S916" s="3">
        <v>73433444.370000005</v>
      </c>
      <c r="T916" s="3">
        <v>0</v>
      </c>
      <c r="U916" s="3" t="s">
        <v>0</v>
      </c>
      <c r="V916" s="3">
        <v>0</v>
      </c>
      <c r="W916" s="3">
        <v>13219490.6198</v>
      </c>
      <c r="X916" s="3" t="s">
        <v>13</v>
      </c>
      <c r="Y916" s="3">
        <v>2115118.4992999998</v>
      </c>
      <c r="Z916" s="3">
        <v>0</v>
      </c>
      <c r="AA916" s="50"/>
      <c r="AB916" s="50"/>
      <c r="AC916" s="50"/>
      <c r="AD916" s="50"/>
      <c r="AE916" s="1"/>
    </row>
    <row r="917" spans="1:31" hidden="1" x14ac:dyDescent="0.25">
      <c r="A917" s="2" t="s">
        <v>465</v>
      </c>
      <c r="B917" s="51">
        <v>43957</v>
      </c>
      <c r="C917" s="2" t="s">
        <v>53</v>
      </c>
      <c r="D917" s="2" t="s">
        <v>52</v>
      </c>
      <c r="E917" s="2" t="s">
        <v>651</v>
      </c>
      <c r="F917" s="2" t="s">
        <v>1619</v>
      </c>
      <c r="G917" s="2" t="s">
        <v>4</v>
      </c>
      <c r="H917" s="2" t="s">
        <v>1938</v>
      </c>
      <c r="I917" s="1" t="s">
        <v>1</v>
      </c>
      <c r="J917" s="1" t="s">
        <v>1</v>
      </c>
      <c r="K917" s="1" t="s">
        <v>1</v>
      </c>
      <c r="L917" s="1" t="s">
        <v>1</v>
      </c>
      <c r="M917" s="1">
        <v>0</v>
      </c>
      <c r="N917" s="2" t="s">
        <v>1</v>
      </c>
      <c r="O917" s="2" t="s">
        <v>2</v>
      </c>
      <c r="P917" s="2" t="s">
        <v>1</v>
      </c>
      <c r="Q917" s="3">
        <f t="shared" si="14"/>
        <v>70100327.487599999</v>
      </c>
      <c r="R917" s="3">
        <v>0</v>
      </c>
      <c r="S917" s="3">
        <v>56227084.61680001</v>
      </c>
      <c r="T917" s="3">
        <v>0</v>
      </c>
      <c r="U917" s="3" t="s">
        <v>0</v>
      </c>
      <c r="V917" s="3">
        <v>0</v>
      </c>
      <c r="W917" s="3">
        <v>11959692.129999999</v>
      </c>
      <c r="X917" s="3" t="s">
        <v>13</v>
      </c>
      <c r="Y917" s="3">
        <v>1913550.7408</v>
      </c>
      <c r="Z917" s="3">
        <v>0</v>
      </c>
      <c r="AA917" s="50"/>
      <c r="AB917" s="50"/>
      <c r="AC917" s="50"/>
      <c r="AD917" s="50"/>
      <c r="AE917" s="1"/>
    </row>
    <row r="918" spans="1:31" hidden="1" x14ac:dyDescent="0.25">
      <c r="A918" s="2" t="s">
        <v>463</v>
      </c>
      <c r="B918" s="51">
        <v>43957</v>
      </c>
      <c r="C918" s="2" t="s">
        <v>8</v>
      </c>
      <c r="D918" s="2" t="s">
        <v>48</v>
      </c>
      <c r="E918" s="2" t="s">
        <v>520</v>
      </c>
      <c r="F918" s="2" t="s">
        <v>410</v>
      </c>
      <c r="G918" s="2" t="s">
        <v>4</v>
      </c>
      <c r="H918" s="2" t="s">
        <v>1939</v>
      </c>
      <c r="I918" s="1" t="s">
        <v>1</v>
      </c>
      <c r="J918" s="1" t="s">
        <v>1</v>
      </c>
      <c r="K918" s="1" t="s">
        <v>1</v>
      </c>
      <c r="L918" s="1" t="s">
        <v>1</v>
      </c>
      <c r="M918" s="1">
        <v>0</v>
      </c>
      <c r="N918" s="2" t="s">
        <v>1</v>
      </c>
      <c r="O918" s="2" t="s">
        <v>2</v>
      </c>
      <c r="P918" s="2" t="s">
        <v>1</v>
      </c>
      <c r="Q918" s="3">
        <f t="shared" si="14"/>
        <v>54008773.645999998</v>
      </c>
      <c r="R918" s="3">
        <v>0</v>
      </c>
      <c r="S918" s="3">
        <v>42915982.659999996</v>
      </c>
      <c r="T918" s="3">
        <v>0</v>
      </c>
      <c r="U918" s="3" t="s">
        <v>0</v>
      </c>
      <c r="V918" s="3">
        <v>0</v>
      </c>
      <c r="W918" s="3">
        <v>9562750.8500000034</v>
      </c>
      <c r="X918" s="3" t="s">
        <v>0</v>
      </c>
      <c r="Y918" s="3">
        <v>1530040.1359999999</v>
      </c>
      <c r="Z918" s="3">
        <v>0</v>
      </c>
      <c r="AA918" s="50"/>
      <c r="AB918" s="50"/>
      <c r="AC918" s="50"/>
      <c r="AD918" s="50"/>
      <c r="AE918" s="1"/>
    </row>
    <row r="919" spans="1:31" hidden="1" x14ac:dyDescent="0.25">
      <c r="A919" s="2" t="s">
        <v>459</v>
      </c>
      <c r="B919" s="51">
        <v>43957</v>
      </c>
      <c r="C919" s="2" t="s">
        <v>53</v>
      </c>
      <c r="D919" s="2" t="s">
        <v>48</v>
      </c>
      <c r="E919" s="2" t="s">
        <v>1830</v>
      </c>
      <c r="F919" s="2" t="s">
        <v>876</v>
      </c>
      <c r="G919" s="2"/>
      <c r="H919" s="2" t="s">
        <v>1831</v>
      </c>
      <c r="I919" s="1"/>
      <c r="J919" s="1"/>
      <c r="K919" s="1"/>
      <c r="L919" s="1"/>
      <c r="M919" s="1">
        <v>0</v>
      </c>
      <c r="N919" s="2"/>
      <c r="O919" s="2" t="s">
        <v>249</v>
      </c>
      <c r="P919" s="2"/>
      <c r="Q919" s="3">
        <f t="shared" si="14"/>
        <v>0</v>
      </c>
      <c r="R919" s="3"/>
      <c r="S919" s="3">
        <v>0</v>
      </c>
      <c r="T919" s="3">
        <v>0</v>
      </c>
      <c r="U919" s="3"/>
      <c r="V919" s="3">
        <v>0</v>
      </c>
      <c r="W919" s="3"/>
      <c r="X919" s="3"/>
      <c r="Y919" s="3"/>
      <c r="Z919" s="3"/>
      <c r="AA919" s="50"/>
      <c r="AB919" s="50"/>
      <c r="AC919" s="50"/>
      <c r="AD919" s="50"/>
      <c r="AE919" s="1"/>
    </row>
    <row r="920" spans="1:31" hidden="1" x14ac:dyDescent="0.25">
      <c r="A920" s="2" t="s">
        <v>457</v>
      </c>
      <c r="B920" s="51">
        <v>43957</v>
      </c>
      <c r="C920" s="2" t="s">
        <v>8</v>
      </c>
      <c r="D920" s="2" t="s">
        <v>44</v>
      </c>
      <c r="E920" s="2" t="s">
        <v>516</v>
      </c>
      <c r="F920" s="2" t="s">
        <v>1940</v>
      </c>
      <c r="G920" s="2" t="s">
        <v>4</v>
      </c>
      <c r="H920" s="2" t="s">
        <v>1941</v>
      </c>
      <c r="I920" s="1" t="s">
        <v>1</v>
      </c>
      <c r="J920" s="1" t="s">
        <v>1</v>
      </c>
      <c r="K920" s="1" t="s">
        <v>1</v>
      </c>
      <c r="L920" s="1" t="s">
        <v>1</v>
      </c>
      <c r="M920" s="1">
        <v>0</v>
      </c>
      <c r="N920" s="2" t="s">
        <v>1</v>
      </c>
      <c r="O920" s="2" t="s">
        <v>2</v>
      </c>
      <c r="P920" s="2" t="s">
        <v>1</v>
      </c>
      <c r="Q920" s="3">
        <f t="shared" si="14"/>
        <v>16423936.824999999</v>
      </c>
      <c r="R920" s="3">
        <v>0</v>
      </c>
      <c r="S920" s="3">
        <v>13810269.689999999</v>
      </c>
      <c r="T920" s="3">
        <v>0</v>
      </c>
      <c r="U920" s="3" t="s">
        <v>0</v>
      </c>
      <c r="V920" s="3">
        <v>0</v>
      </c>
      <c r="W920" s="3">
        <v>2253161.3232</v>
      </c>
      <c r="X920" s="3" t="s">
        <v>13</v>
      </c>
      <c r="Y920" s="3">
        <v>360505.81179999997</v>
      </c>
      <c r="Z920" s="3">
        <v>0</v>
      </c>
      <c r="AA920" s="50"/>
      <c r="AB920" s="50"/>
      <c r="AC920" s="50"/>
      <c r="AD920" s="50"/>
      <c r="AE920" s="1"/>
    </row>
    <row r="921" spans="1:31" hidden="1" x14ac:dyDescent="0.25">
      <c r="A921" s="2" t="s">
        <v>455</v>
      </c>
      <c r="B921" s="51">
        <v>43957</v>
      </c>
      <c r="C921" s="2" t="s">
        <v>8</v>
      </c>
      <c r="D921" s="2" t="s">
        <v>44</v>
      </c>
      <c r="E921" s="2" t="s">
        <v>516</v>
      </c>
      <c r="F921" s="2" t="s">
        <v>1940</v>
      </c>
      <c r="G921" s="2" t="s">
        <v>4</v>
      </c>
      <c r="H921" s="2" t="s">
        <v>1942</v>
      </c>
      <c r="I921" s="1" t="s">
        <v>1</v>
      </c>
      <c r="J921" s="1" t="s">
        <v>1</v>
      </c>
      <c r="K921" s="1" t="s">
        <v>1</v>
      </c>
      <c r="L921" s="1" t="s">
        <v>1</v>
      </c>
      <c r="M921" s="1">
        <v>0</v>
      </c>
      <c r="N921" s="2" t="s">
        <v>1</v>
      </c>
      <c r="O921" s="2" t="s">
        <v>1943</v>
      </c>
      <c r="P921" s="2" t="s">
        <v>1944</v>
      </c>
      <c r="Q921" s="3">
        <f t="shared" si="14"/>
        <v>1321936</v>
      </c>
      <c r="R921" s="3">
        <v>0</v>
      </c>
      <c r="S921" s="3">
        <v>0</v>
      </c>
      <c r="T921" s="3">
        <v>1139600</v>
      </c>
      <c r="U921" s="3" t="s">
        <v>13</v>
      </c>
      <c r="V921" s="3">
        <v>182336</v>
      </c>
      <c r="W921" s="3">
        <v>0</v>
      </c>
      <c r="X921" s="3" t="s">
        <v>0</v>
      </c>
      <c r="Y921" s="3">
        <v>0</v>
      </c>
      <c r="Z921" s="3">
        <v>0</v>
      </c>
      <c r="AA921" s="50"/>
      <c r="AB921" s="50"/>
      <c r="AC921" s="50"/>
      <c r="AD921" s="50"/>
      <c r="AE921" s="1"/>
    </row>
    <row r="922" spans="1:31" hidden="1" x14ac:dyDescent="0.25">
      <c r="A922" s="2" t="s">
        <v>451</v>
      </c>
      <c r="B922" s="51">
        <v>43957</v>
      </c>
      <c r="C922" s="2" t="s">
        <v>8</v>
      </c>
      <c r="D922" s="2" t="s">
        <v>44</v>
      </c>
      <c r="E922" s="2" t="s">
        <v>516</v>
      </c>
      <c r="F922" s="2" t="s">
        <v>1940</v>
      </c>
      <c r="G922" s="2" t="s">
        <v>4</v>
      </c>
      <c r="H922" s="2" t="s">
        <v>1945</v>
      </c>
      <c r="I922" s="1" t="s">
        <v>1</v>
      </c>
      <c r="J922" s="1" t="s">
        <v>1</v>
      </c>
      <c r="K922" s="1" t="s">
        <v>1</v>
      </c>
      <c r="L922" s="1" t="s">
        <v>1</v>
      </c>
      <c r="M922" s="1">
        <v>0</v>
      </c>
      <c r="N922" s="2" t="s">
        <v>1</v>
      </c>
      <c r="O922" s="2" t="s">
        <v>2</v>
      </c>
      <c r="P922" s="2" t="s">
        <v>1</v>
      </c>
      <c r="Q922" s="3">
        <f t="shared" si="14"/>
        <v>79982507.785451621</v>
      </c>
      <c r="R922" s="3">
        <v>0</v>
      </c>
      <c r="S922" s="3">
        <v>60874244.144251622</v>
      </c>
      <c r="T922" s="3">
        <v>0</v>
      </c>
      <c r="U922" s="3" t="s">
        <v>0</v>
      </c>
      <c r="V922" s="3">
        <v>0</v>
      </c>
      <c r="W922" s="3">
        <v>16472641.07</v>
      </c>
      <c r="X922" s="3" t="s">
        <v>13</v>
      </c>
      <c r="Y922" s="3">
        <v>2635622.5712000001</v>
      </c>
      <c r="Z922" s="3">
        <v>0</v>
      </c>
      <c r="AA922" s="50"/>
      <c r="AB922" s="50"/>
      <c r="AC922" s="50"/>
      <c r="AD922" s="50"/>
      <c r="AE922" s="1"/>
    </row>
    <row r="923" spans="1:31" hidden="1" x14ac:dyDescent="0.25">
      <c r="A923" s="2" t="s">
        <v>449</v>
      </c>
      <c r="B923" s="51">
        <v>43957</v>
      </c>
      <c r="C923" s="2" t="s">
        <v>8</v>
      </c>
      <c r="D923" s="2" t="s">
        <v>40</v>
      </c>
      <c r="E923" s="2" t="s">
        <v>500</v>
      </c>
      <c r="F923" s="2" t="s">
        <v>1919</v>
      </c>
      <c r="G923" s="2" t="s">
        <v>4</v>
      </c>
      <c r="H923" s="2" t="s">
        <v>1946</v>
      </c>
      <c r="I923" s="1" t="s">
        <v>1</v>
      </c>
      <c r="J923" s="1" t="s">
        <v>1</v>
      </c>
      <c r="K923" s="1" t="s">
        <v>1</v>
      </c>
      <c r="L923" s="1" t="s">
        <v>1</v>
      </c>
      <c r="M923" s="1">
        <v>0</v>
      </c>
      <c r="N923" s="2" t="s">
        <v>1</v>
      </c>
      <c r="O923" s="2" t="s">
        <v>2</v>
      </c>
      <c r="P923" s="2" t="s">
        <v>1</v>
      </c>
      <c r="Q923" s="3">
        <f t="shared" si="14"/>
        <v>80974763.996599987</v>
      </c>
      <c r="R923" s="3">
        <v>0</v>
      </c>
      <c r="S923" s="3">
        <v>66961171.909999996</v>
      </c>
      <c r="T923" s="3">
        <v>0</v>
      </c>
      <c r="U923" s="3" t="s">
        <v>0</v>
      </c>
      <c r="V923" s="3">
        <v>0</v>
      </c>
      <c r="W923" s="3">
        <v>12080682.833199998</v>
      </c>
      <c r="X923" s="3" t="s">
        <v>13</v>
      </c>
      <c r="Y923" s="3">
        <v>1932909.2534</v>
      </c>
      <c r="Z923" s="3">
        <v>0</v>
      </c>
      <c r="AA923" s="50"/>
      <c r="AB923" s="50"/>
      <c r="AC923" s="50"/>
      <c r="AD923" s="50"/>
      <c r="AE923" s="1"/>
    </row>
    <row r="924" spans="1:31" hidden="1" x14ac:dyDescent="0.25">
      <c r="A924" s="2" t="s">
        <v>446</v>
      </c>
      <c r="B924" s="51">
        <v>43957</v>
      </c>
      <c r="C924" s="2" t="s">
        <v>8</v>
      </c>
      <c r="D924" s="2" t="s">
        <v>36</v>
      </c>
      <c r="E924" s="2" t="s">
        <v>497</v>
      </c>
      <c r="F924" s="2" t="s">
        <v>1664</v>
      </c>
      <c r="G924" s="2" t="s">
        <v>4</v>
      </c>
      <c r="H924" s="2" t="s">
        <v>1947</v>
      </c>
      <c r="I924" s="1" t="s">
        <v>1</v>
      </c>
      <c r="J924" s="1" t="s">
        <v>1</v>
      </c>
      <c r="K924" s="1" t="s">
        <v>1</v>
      </c>
      <c r="L924" s="1" t="s">
        <v>1</v>
      </c>
      <c r="M924" s="1">
        <v>0</v>
      </c>
      <c r="N924" s="2" t="s">
        <v>1</v>
      </c>
      <c r="O924" s="2" t="s">
        <v>2</v>
      </c>
      <c r="P924" s="2" t="s">
        <v>1</v>
      </c>
      <c r="Q924" s="3">
        <f t="shared" si="14"/>
        <v>39395531.233700305</v>
      </c>
      <c r="R924" s="3">
        <v>0</v>
      </c>
      <c r="S924" s="3">
        <v>27171447.131200306</v>
      </c>
      <c r="T924" s="3">
        <v>0</v>
      </c>
      <c r="U924" s="3" t="s">
        <v>0</v>
      </c>
      <c r="V924" s="3">
        <v>0</v>
      </c>
      <c r="W924" s="3">
        <v>10538003.536600001</v>
      </c>
      <c r="X924" s="3" t="s">
        <v>13</v>
      </c>
      <c r="Y924" s="3">
        <v>1686080.5659</v>
      </c>
      <c r="Z924" s="3">
        <v>0</v>
      </c>
      <c r="AA924" s="50"/>
      <c r="AB924" s="50"/>
      <c r="AC924" s="50"/>
      <c r="AD924" s="50"/>
      <c r="AE924" s="1"/>
    </row>
    <row r="925" spans="1:31" hidden="1" x14ac:dyDescent="0.25">
      <c r="A925" s="2" t="s">
        <v>444</v>
      </c>
      <c r="B925" s="51">
        <v>43957</v>
      </c>
      <c r="C925" s="2" t="s">
        <v>8</v>
      </c>
      <c r="D925" s="2" t="s">
        <v>32</v>
      </c>
      <c r="E925" s="2" t="s">
        <v>493</v>
      </c>
      <c r="F925" s="2" t="s">
        <v>1948</v>
      </c>
      <c r="G925" s="2" t="s">
        <v>4</v>
      </c>
      <c r="H925" s="2" t="s">
        <v>1949</v>
      </c>
      <c r="I925" s="1" t="s">
        <v>1</v>
      </c>
      <c r="J925" s="1" t="s">
        <v>1</v>
      </c>
      <c r="K925" s="1" t="s">
        <v>1</v>
      </c>
      <c r="L925" s="1" t="s">
        <v>1</v>
      </c>
      <c r="M925" s="1">
        <v>0</v>
      </c>
      <c r="N925" s="2" t="s">
        <v>1</v>
      </c>
      <c r="O925" s="2" t="s">
        <v>2</v>
      </c>
      <c r="P925" s="2" t="s">
        <v>1</v>
      </c>
      <c r="Q925" s="3">
        <f t="shared" si="14"/>
        <v>19453580.076899998</v>
      </c>
      <c r="R925" s="3">
        <v>0</v>
      </c>
      <c r="S925" s="3">
        <v>15450533.9</v>
      </c>
      <c r="T925" s="3">
        <v>0</v>
      </c>
      <c r="U925" s="3" t="s">
        <v>0</v>
      </c>
      <c r="V925" s="3">
        <v>0</v>
      </c>
      <c r="W925" s="3">
        <v>3450901.8766000001</v>
      </c>
      <c r="X925" s="3" t="s">
        <v>0</v>
      </c>
      <c r="Y925" s="3">
        <v>552144.3003</v>
      </c>
      <c r="Z925" s="3">
        <v>0</v>
      </c>
      <c r="AA925" s="50"/>
      <c r="AB925" s="50"/>
      <c r="AC925" s="50"/>
      <c r="AD925" s="50"/>
      <c r="AE925" s="1"/>
    </row>
    <row r="926" spans="1:31" hidden="1" x14ac:dyDescent="0.25">
      <c r="A926" s="2" t="s">
        <v>442</v>
      </c>
      <c r="B926" s="51">
        <v>43957</v>
      </c>
      <c r="C926" s="2" t="s">
        <v>8</v>
      </c>
      <c r="D926" s="2" t="s">
        <v>32</v>
      </c>
      <c r="E926" s="2" t="s">
        <v>493</v>
      </c>
      <c r="F926" s="2" t="s">
        <v>1948</v>
      </c>
      <c r="G926" s="2" t="s">
        <v>4</v>
      </c>
      <c r="H926" s="2" t="s">
        <v>1950</v>
      </c>
      <c r="I926" s="1" t="s">
        <v>1</v>
      </c>
      <c r="J926" s="1" t="s">
        <v>1</v>
      </c>
      <c r="K926" s="1" t="s">
        <v>1</v>
      </c>
      <c r="L926" s="1" t="s">
        <v>1</v>
      </c>
      <c r="M926" s="1">
        <v>0</v>
      </c>
      <c r="N926" s="2" t="s">
        <v>1</v>
      </c>
      <c r="O926" s="2" t="s">
        <v>503</v>
      </c>
      <c r="P926" s="2" t="s">
        <v>502</v>
      </c>
      <c r="Q926" s="3">
        <f t="shared" si="14"/>
        <v>3243243.8428500001</v>
      </c>
      <c r="R926" s="3">
        <v>0</v>
      </c>
      <c r="S926" s="3">
        <v>3243243.8428500001</v>
      </c>
      <c r="T926" s="3">
        <v>0</v>
      </c>
      <c r="U926" s="3" t="s">
        <v>0</v>
      </c>
      <c r="V926" s="3">
        <v>0</v>
      </c>
      <c r="W926" s="3">
        <v>0</v>
      </c>
      <c r="X926" s="3" t="s">
        <v>0</v>
      </c>
      <c r="Y926" s="3">
        <v>0</v>
      </c>
      <c r="Z926" s="3">
        <v>0</v>
      </c>
      <c r="AA926" s="50"/>
      <c r="AB926" s="50"/>
      <c r="AC926" s="50"/>
      <c r="AD926" s="50"/>
      <c r="AE926" s="1"/>
    </row>
    <row r="927" spans="1:31" hidden="1" x14ac:dyDescent="0.25">
      <c r="A927" s="2" t="s">
        <v>439</v>
      </c>
      <c r="B927" s="51">
        <v>43957</v>
      </c>
      <c r="C927" s="2" t="s">
        <v>8</v>
      </c>
      <c r="D927" s="2" t="s">
        <v>32</v>
      </c>
      <c r="E927" s="2" t="s">
        <v>493</v>
      </c>
      <c r="F927" s="2" t="s">
        <v>1948</v>
      </c>
      <c r="G927" s="2" t="s">
        <v>4</v>
      </c>
      <c r="H927" s="2" t="s">
        <v>1951</v>
      </c>
      <c r="I927" s="1" t="s">
        <v>1</v>
      </c>
      <c r="J927" s="1" t="s">
        <v>1</v>
      </c>
      <c r="K927" s="1" t="s">
        <v>1</v>
      </c>
      <c r="L927" s="1" t="s">
        <v>1</v>
      </c>
      <c r="M927" s="1">
        <v>0</v>
      </c>
      <c r="N927" s="2" t="s">
        <v>1</v>
      </c>
      <c r="O927" s="2" t="s">
        <v>2</v>
      </c>
      <c r="P927" s="2" t="s">
        <v>1</v>
      </c>
      <c r="Q927" s="3">
        <f t="shared" si="14"/>
        <v>12054342.620499998</v>
      </c>
      <c r="R927" s="3">
        <v>0</v>
      </c>
      <c r="S927" s="3">
        <v>9279564.6204999983</v>
      </c>
      <c r="T927" s="3">
        <v>0</v>
      </c>
      <c r="U927" s="3" t="s">
        <v>0</v>
      </c>
      <c r="V927" s="3">
        <v>0</v>
      </c>
      <c r="W927" s="3">
        <v>2392050</v>
      </c>
      <c r="X927" s="3" t="s">
        <v>13</v>
      </c>
      <c r="Y927" s="3">
        <v>382728</v>
      </c>
      <c r="Z927" s="3">
        <v>0</v>
      </c>
      <c r="AA927" s="50"/>
      <c r="AB927" s="50"/>
      <c r="AC927" s="50"/>
      <c r="AD927" s="50"/>
      <c r="AE927" s="1"/>
    </row>
    <row r="928" spans="1:31" hidden="1" x14ac:dyDescent="0.25">
      <c r="A928" s="2" t="s">
        <v>436</v>
      </c>
      <c r="B928" s="51">
        <v>43957</v>
      </c>
      <c r="C928" s="2" t="s">
        <v>8</v>
      </c>
      <c r="D928" s="2" t="s">
        <v>26</v>
      </c>
      <c r="E928" s="2" t="s">
        <v>489</v>
      </c>
      <c r="F928" s="2" t="s">
        <v>1952</v>
      </c>
      <c r="G928" s="2" t="s">
        <v>4</v>
      </c>
      <c r="H928" s="2" t="s">
        <v>1953</v>
      </c>
      <c r="I928" s="1" t="s">
        <v>1</v>
      </c>
      <c r="J928" s="1" t="s">
        <v>1</v>
      </c>
      <c r="K928" s="1" t="s">
        <v>1</v>
      </c>
      <c r="L928" s="1" t="s">
        <v>1</v>
      </c>
      <c r="M928" s="1">
        <v>0</v>
      </c>
      <c r="N928" s="2" t="s">
        <v>1</v>
      </c>
      <c r="O928" s="2" t="s">
        <v>2</v>
      </c>
      <c r="P928" s="2" t="s">
        <v>1</v>
      </c>
      <c r="Q928" s="3">
        <f t="shared" si="14"/>
        <v>24225181.147399999</v>
      </c>
      <c r="R928" s="3">
        <v>0</v>
      </c>
      <c r="S928" s="3">
        <v>22887581.938099999</v>
      </c>
      <c r="T928" s="3">
        <v>0</v>
      </c>
      <c r="U928" s="3" t="s">
        <v>0</v>
      </c>
      <c r="V928" s="3">
        <v>0</v>
      </c>
      <c r="W928" s="3">
        <v>1153102.7666</v>
      </c>
      <c r="X928" s="3" t="s">
        <v>0</v>
      </c>
      <c r="Y928" s="3">
        <v>184496.44270000001</v>
      </c>
      <c r="Z928" s="3">
        <v>0</v>
      </c>
      <c r="AA928" s="50"/>
      <c r="AB928" s="50"/>
      <c r="AC928" s="50"/>
      <c r="AD928" s="50"/>
      <c r="AE928" s="1"/>
    </row>
    <row r="929" spans="1:31" hidden="1" x14ac:dyDescent="0.25">
      <c r="A929" s="2" t="s">
        <v>434</v>
      </c>
      <c r="B929" s="51">
        <v>43957</v>
      </c>
      <c r="C929" s="2" t="s">
        <v>8</v>
      </c>
      <c r="D929" s="2" t="s">
        <v>16</v>
      </c>
      <c r="E929" s="2" t="s">
        <v>483</v>
      </c>
      <c r="F929" s="2" t="s">
        <v>1954</v>
      </c>
      <c r="G929" s="2" t="s">
        <v>4</v>
      </c>
      <c r="H929" s="2" t="s">
        <v>1955</v>
      </c>
      <c r="I929" s="1"/>
      <c r="J929" s="1"/>
      <c r="K929" s="1"/>
      <c r="L929" s="1"/>
      <c r="M929" s="1">
        <v>0</v>
      </c>
      <c r="N929" s="2"/>
      <c r="O929" s="2" t="s">
        <v>249</v>
      </c>
      <c r="P929" s="2"/>
      <c r="Q929" s="3">
        <f t="shared" si="14"/>
        <v>0</v>
      </c>
      <c r="R929" s="3"/>
      <c r="S929" s="3">
        <v>0</v>
      </c>
      <c r="T929" s="3"/>
      <c r="U929" s="3"/>
      <c r="V929" s="3"/>
      <c r="W929" s="3"/>
      <c r="X929" s="3"/>
      <c r="Y929" s="3"/>
      <c r="Z929" s="3"/>
      <c r="AA929" s="50"/>
      <c r="AB929" s="50"/>
      <c r="AC929" s="50"/>
      <c r="AD929" s="50"/>
      <c r="AE929" s="1"/>
    </row>
    <row r="930" spans="1:31" hidden="1" x14ac:dyDescent="0.25">
      <c r="A930" s="2" t="s">
        <v>431</v>
      </c>
      <c r="B930" s="51">
        <v>43957</v>
      </c>
      <c r="C930" s="2" t="s">
        <v>8</v>
      </c>
      <c r="D930" s="2" t="s">
        <v>1048</v>
      </c>
      <c r="E930" s="2" t="s">
        <v>538</v>
      </c>
      <c r="F930" s="2" t="s">
        <v>5</v>
      </c>
      <c r="G930" s="2" t="s">
        <v>4</v>
      </c>
      <c r="H930" s="2" t="s">
        <v>1956</v>
      </c>
      <c r="I930" s="1" t="s">
        <v>1</v>
      </c>
      <c r="J930" s="1" t="s">
        <v>1</v>
      </c>
      <c r="K930" s="1" t="s">
        <v>1</v>
      </c>
      <c r="L930" s="1" t="s">
        <v>1</v>
      </c>
      <c r="M930" s="1">
        <v>0</v>
      </c>
      <c r="N930" s="2" t="s">
        <v>1</v>
      </c>
      <c r="O930" s="2" t="s">
        <v>2</v>
      </c>
      <c r="P930" s="2" t="s">
        <v>1</v>
      </c>
      <c r="Q930" s="3">
        <f t="shared" si="14"/>
        <v>15131893.794</v>
      </c>
      <c r="R930" s="3">
        <v>0</v>
      </c>
      <c r="S930" s="3">
        <v>13111797.398399999</v>
      </c>
      <c r="T930" s="3">
        <v>0</v>
      </c>
      <c r="U930" s="3" t="s">
        <v>0</v>
      </c>
      <c r="V930" s="3">
        <v>0</v>
      </c>
      <c r="W930" s="3">
        <v>1741462.4100000001</v>
      </c>
      <c r="X930" s="3" t="s">
        <v>0</v>
      </c>
      <c r="Y930" s="3">
        <v>278633.98560000001</v>
      </c>
      <c r="Z930" s="3">
        <v>0</v>
      </c>
      <c r="AA930" s="50"/>
      <c r="AB930" s="50"/>
      <c r="AC930" s="50"/>
      <c r="AD930" s="50"/>
      <c r="AE930" s="1"/>
    </row>
    <row r="931" spans="1:31" hidden="1" x14ac:dyDescent="0.25">
      <c r="A931" s="2" t="s">
        <v>428</v>
      </c>
      <c r="B931" s="51">
        <v>43957</v>
      </c>
      <c r="C931" s="2" t="s">
        <v>8</v>
      </c>
      <c r="D931" s="2" t="s">
        <v>11</v>
      </c>
      <c r="E931" s="2" t="s">
        <v>476</v>
      </c>
      <c r="F931" s="2" t="s">
        <v>1957</v>
      </c>
      <c r="G931" s="2" t="s">
        <v>4</v>
      </c>
      <c r="H931" s="2" t="s">
        <v>1958</v>
      </c>
      <c r="I931" s="1" t="s">
        <v>1</v>
      </c>
      <c r="J931" s="1" t="s">
        <v>1</v>
      </c>
      <c r="K931" s="1" t="s">
        <v>1</v>
      </c>
      <c r="L931" s="1" t="s">
        <v>1</v>
      </c>
      <c r="M931" s="1">
        <v>0</v>
      </c>
      <c r="N931" s="2" t="s">
        <v>1</v>
      </c>
      <c r="O931" s="2" t="s">
        <v>2</v>
      </c>
      <c r="P931" s="2" t="s">
        <v>1</v>
      </c>
      <c r="Q931" s="3">
        <f t="shared" si="14"/>
        <v>9111085.3059999999</v>
      </c>
      <c r="R931" s="3">
        <v>0</v>
      </c>
      <c r="S931" s="3">
        <v>1292740</v>
      </c>
      <c r="T931" s="3">
        <v>0</v>
      </c>
      <c r="U931" s="3" t="s">
        <v>0</v>
      </c>
      <c r="V931" s="3">
        <v>0</v>
      </c>
      <c r="W931" s="3">
        <v>6739952.8499999996</v>
      </c>
      <c r="X931" s="3" t="s">
        <v>13</v>
      </c>
      <c r="Y931" s="3">
        <v>1078392.456</v>
      </c>
      <c r="Z931" s="3">
        <v>0</v>
      </c>
      <c r="AA931" s="50"/>
      <c r="AB931" s="50"/>
      <c r="AC931" s="50"/>
      <c r="AD931" s="50"/>
      <c r="AE931" s="1"/>
    </row>
    <row r="932" spans="1:31" hidden="1" x14ac:dyDescent="0.25">
      <c r="A932" s="2" t="s">
        <v>425</v>
      </c>
      <c r="B932" s="51">
        <v>43957</v>
      </c>
      <c r="C932" s="2" t="s">
        <v>8</v>
      </c>
      <c r="D932" s="2" t="s">
        <v>11</v>
      </c>
      <c r="E932" s="2" t="s">
        <v>476</v>
      </c>
      <c r="F932" s="2" t="s">
        <v>1957</v>
      </c>
      <c r="G932" s="2" t="s">
        <v>24</v>
      </c>
      <c r="H932" s="2" t="s">
        <v>1</v>
      </c>
      <c r="I932" s="1" t="s">
        <v>1959</v>
      </c>
      <c r="J932" s="1" t="s">
        <v>1</v>
      </c>
      <c r="K932" s="1" t="s">
        <v>1960</v>
      </c>
      <c r="L932" s="1" t="s">
        <v>1888</v>
      </c>
      <c r="M932" s="1">
        <v>92278</v>
      </c>
      <c r="N932" s="2" t="s">
        <v>20</v>
      </c>
      <c r="O932" s="2" t="s">
        <v>1961</v>
      </c>
      <c r="P932" s="2" t="s">
        <v>1962</v>
      </c>
      <c r="Q932" s="3">
        <f t="shared" si="14"/>
        <v>-92278</v>
      </c>
      <c r="R932" s="3">
        <v>0</v>
      </c>
      <c r="S932" s="3">
        <v>0</v>
      </c>
      <c r="T932" s="3">
        <v>0</v>
      </c>
      <c r="U932" s="3" t="s">
        <v>0</v>
      </c>
      <c r="V932" s="3">
        <v>0</v>
      </c>
      <c r="W932" s="3">
        <v>-79550</v>
      </c>
      <c r="X932" s="3" t="s">
        <v>13</v>
      </c>
      <c r="Y932" s="3">
        <v>-12728</v>
      </c>
      <c r="Z932" s="3">
        <v>0</v>
      </c>
      <c r="AA932" s="50"/>
      <c r="AB932" s="50"/>
      <c r="AC932" s="50"/>
      <c r="AD932" s="50"/>
      <c r="AE932" s="1"/>
    </row>
    <row r="933" spans="1:31" hidden="1" x14ac:dyDescent="0.25">
      <c r="A933" s="2" t="s">
        <v>422</v>
      </c>
      <c r="B933" s="51">
        <v>43957</v>
      </c>
      <c r="C933" s="2" t="s">
        <v>8</v>
      </c>
      <c r="D933" s="2" t="s">
        <v>7</v>
      </c>
      <c r="E933" s="2" t="s">
        <v>471</v>
      </c>
      <c r="F933" s="2" t="s">
        <v>1199</v>
      </c>
      <c r="G933" s="2" t="s">
        <v>4</v>
      </c>
      <c r="H933" s="2" t="s">
        <v>1963</v>
      </c>
      <c r="I933" s="1" t="s">
        <v>1</v>
      </c>
      <c r="J933" s="1" t="s">
        <v>1</v>
      </c>
      <c r="K933" s="1" t="s">
        <v>1</v>
      </c>
      <c r="L933" s="1" t="s">
        <v>1</v>
      </c>
      <c r="M933" s="1">
        <v>0</v>
      </c>
      <c r="N933" s="2" t="s">
        <v>1</v>
      </c>
      <c r="O933" s="2" t="s">
        <v>2</v>
      </c>
      <c r="P933" s="2" t="s">
        <v>1</v>
      </c>
      <c r="Q933" s="3">
        <f t="shared" si="14"/>
        <v>69249354.900101274</v>
      </c>
      <c r="R933" s="3">
        <v>0</v>
      </c>
      <c r="S933" s="3">
        <v>51143390.329999998</v>
      </c>
      <c r="T933" s="3">
        <v>0</v>
      </c>
      <c r="U933" s="3" t="s">
        <v>0</v>
      </c>
      <c r="V933" s="3">
        <v>0</v>
      </c>
      <c r="W933" s="3">
        <v>15608590.14660182</v>
      </c>
      <c r="X933" s="3" t="s">
        <v>13</v>
      </c>
      <c r="Y933" s="3">
        <v>2497374.4234994501</v>
      </c>
      <c r="Z933" s="3">
        <v>0</v>
      </c>
      <c r="AA933" s="50"/>
      <c r="AB933" s="50"/>
      <c r="AC933" s="50"/>
      <c r="AD933" s="50"/>
      <c r="AE933" s="1"/>
    </row>
    <row r="934" spans="1:31" hidden="1" x14ac:dyDescent="0.25">
      <c r="A934" s="2" t="s">
        <v>420</v>
      </c>
      <c r="B934" s="51">
        <v>43958</v>
      </c>
      <c r="C934" s="2" t="s">
        <v>8</v>
      </c>
      <c r="D934" s="2" t="s">
        <v>107</v>
      </c>
      <c r="E934" s="2" t="s">
        <v>596</v>
      </c>
      <c r="F934" s="2" t="s">
        <v>1010</v>
      </c>
      <c r="G934" s="2" t="s">
        <v>4</v>
      </c>
      <c r="H934" s="2" t="s">
        <v>1964</v>
      </c>
      <c r="I934" s="1" t="s">
        <v>1</v>
      </c>
      <c r="J934" s="1" t="s">
        <v>1</v>
      </c>
      <c r="K934" s="1" t="s">
        <v>1</v>
      </c>
      <c r="L934" s="1" t="s">
        <v>1</v>
      </c>
      <c r="M934" s="1">
        <v>0</v>
      </c>
      <c r="N934" s="2" t="s">
        <v>1</v>
      </c>
      <c r="O934" s="2" t="s">
        <v>2</v>
      </c>
      <c r="P934" s="2" t="s">
        <v>1</v>
      </c>
      <c r="Q934" s="3">
        <f t="shared" si="14"/>
        <v>62681082.309099995</v>
      </c>
      <c r="R934" s="3">
        <v>0</v>
      </c>
      <c r="S934" s="3">
        <v>45499389.916599996</v>
      </c>
      <c r="T934" s="3">
        <v>0</v>
      </c>
      <c r="U934" s="3" t="s">
        <v>0</v>
      </c>
      <c r="V934" s="3">
        <v>0</v>
      </c>
      <c r="W934" s="3">
        <v>14811803.786599999</v>
      </c>
      <c r="X934" s="3" t="s">
        <v>0</v>
      </c>
      <c r="Y934" s="3">
        <v>2369888.6059000003</v>
      </c>
      <c r="Z934" s="3">
        <v>0</v>
      </c>
      <c r="AA934" s="50"/>
      <c r="AB934" s="50"/>
      <c r="AC934" s="50"/>
      <c r="AD934" s="50"/>
      <c r="AE934" s="1"/>
    </row>
    <row r="935" spans="1:31" hidden="1" x14ac:dyDescent="0.25">
      <c r="A935" s="2" t="s">
        <v>414</v>
      </c>
      <c r="B935" s="51">
        <v>43958</v>
      </c>
      <c r="C935" s="2" t="s">
        <v>53</v>
      </c>
      <c r="D935" s="2" t="s">
        <v>107</v>
      </c>
      <c r="E935" s="2" t="s">
        <v>572</v>
      </c>
      <c r="F935" s="2" t="s">
        <v>1965</v>
      </c>
      <c r="G935" s="2" t="s">
        <v>4</v>
      </c>
      <c r="H935" s="2" t="s">
        <v>1966</v>
      </c>
      <c r="I935" s="1" t="s">
        <v>1</v>
      </c>
      <c r="J935" s="1" t="s">
        <v>1</v>
      </c>
      <c r="K935" s="1" t="s">
        <v>1</v>
      </c>
      <c r="L935" s="1" t="s">
        <v>1</v>
      </c>
      <c r="M935" s="1">
        <v>0</v>
      </c>
      <c r="N935" s="2" t="s">
        <v>1</v>
      </c>
      <c r="O935" s="2" t="s">
        <v>1967</v>
      </c>
      <c r="P935" s="2" t="s">
        <v>1968</v>
      </c>
      <c r="Q935" s="3">
        <f t="shared" si="14"/>
        <v>583125</v>
      </c>
      <c r="R935" s="3">
        <v>0</v>
      </c>
      <c r="S935" s="3">
        <v>583125</v>
      </c>
      <c r="T935" s="3">
        <v>0</v>
      </c>
      <c r="U935" s="3" t="s">
        <v>0</v>
      </c>
      <c r="V935" s="3">
        <v>0</v>
      </c>
      <c r="W935" s="3">
        <v>0</v>
      </c>
      <c r="X935" s="3" t="s">
        <v>0</v>
      </c>
      <c r="Y935" s="3">
        <v>0</v>
      </c>
      <c r="Z935" s="3">
        <v>0</v>
      </c>
      <c r="AA935" s="50"/>
      <c r="AB935" s="50"/>
      <c r="AC935" s="50"/>
      <c r="AD935" s="50"/>
      <c r="AE935" s="1"/>
    </row>
    <row r="936" spans="1:31" hidden="1" x14ac:dyDescent="0.25">
      <c r="A936" s="2" t="s">
        <v>411</v>
      </c>
      <c r="B936" s="51">
        <v>43958</v>
      </c>
      <c r="C936" s="2" t="s">
        <v>53</v>
      </c>
      <c r="D936" s="2" t="s">
        <v>107</v>
      </c>
      <c r="E936" s="2" t="s">
        <v>572</v>
      </c>
      <c r="F936" s="2" t="s">
        <v>1965</v>
      </c>
      <c r="G936" s="2" t="s">
        <v>4</v>
      </c>
      <c r="H936" s="2" t="s">
        <v>1969</v>
      </c>
      <c r="I936" s="1" t="s">
        <v>1</v>
      </c>
      <c r="J936" s="1" t="s">
        <v>1</v>
      </c>
      <c r="K936" s="1" t="s">
        <v>1</v>
      </c>
      <c r="L936" s="1" t="s">
        <v>1</v>
      </c>
      <c r="M936" s="1">
        <v>0</v>
      </c>
      <c r="N936" s="2" t="s">
        <v>1</v>
      </c>
      <c r="O936" s="2" t="s">
        <v>2</v>
      </c>
      <c r="P936" s="2" t="s">
        <v>1</v>
      </c>
      <c r="Q936" s="3">
        <f t="shared" si="14"/>
        <v>92010707.571850002</v>
      </c>
      <c r="R936" s="3">
        <v>0</v>
      </c>
      <c r="S936" s="3">
        <v>68339136.34465</v>
      </c>
      <c r="T936" s="3">
        <v>0</v>
      </c>
      <c r="U936" s="3" t="s">
        <v>0</v>
      </c>
      <c r="V936" s="3">
        <v>0</v>
      </c>
      <c r="W936" s="3">
        <v>20406526.920000002</v>
      </c>
      <c r="X936" s="3" t="s">
        <v>0</v>
      </c>
      <c r="Y936" s="3">
        <v>3265044.3071999997</v>
      </c>
      <c r="Z936" s="3">
        <v>0</v>
      </c>
      <c r="AA936" s="50"/>
      <c r="AB936" s="50"/>
      <c r="AC936" s="50"/>
      <c r="AD936" s="50"/>
      <c r="AE936" s="1"/>
    </row>
    <row r="937" spans="1:31" hidden="1" x14ac:dyDescent="0.25">
      <c r="A937" s="2" t="s">
        <v>408</v>
      </c>
      <c r="B937" s="51">
        <v>43958</v>
      </c>
      <c r="C937" s="2" t="s">
        <v>8</v>
      </c>
      <c r="D937" s="2" t="s">
        <v>88</v>
      </c>
      <c r="E937" s="2" t="s">
        <v>569</v>
      </c>
      <c r="F937" s="2" t="s">
        <v>1970</v>
      </c>
      <c r="G937" s="2" t="s">
        <v>4</v>
      </c>
      <c r="H937" s="2" t="s">
        <v>1971</v>
      </c>
      <c r="I937" s="1" t="s">
        <v>1</v>
      </c>
      <c r="J937" s="1" t="s">
        <v>1</v>
      </c>
      <c r="K937" s="1" t="s">
        <v>1</v>
      </c>
      <c r="L937" s="1" t="s">
        <v>1</v>
      </c>
      <c r="M937" s="1">
        <v>0</v>
      </c>
      <c r="N937" s="2" t="s">
        <v>1</v>
      </c>
      <c r="O937" s="2" t="s">
        <v>2</v>
      </c>
      <c r="P937" s="2" t="s">
        <v>1</v>
      </c>
      <c r="Q937" s="3">
        <f t="shared" si="14"/>
        <v>45328076.606799997</v>
      </c>
      <c r="R937" s="3">
        <v>0</v>
      </c>
      <c r="S937" s="3">
        <v>36196742.439000003</v>
      </c>
      <c r="T937" s="3">
        <v>0</v>
      </c>
      <c r="U937" s="3" t="s">
        <v>0</v>
      </c>
      <c r="V937" s="3">
        <v>0</v>
      </c>
      <c r="W937" s="3">
        <v>7871839.7995999996</v>
      </c>
      <c r="X937" s="3" t="s">
        <v>13</v>
      </c>
      <c r="Y937" s="3">
        <v>1259494.3681999999</v>
      </c>
      <c r="Z937" s="3">
        <v>0</v>
      </c>
      <c r="AA937" s="50"/>
      <c r="AB937" s="50"/>
      <c r="AC937" s="50"/>
      <c r="AD937" s="50"/>
      <c r="AE937" s="1"/>
    </row>
    <row r="938" spans="1:31" hidden="1" x14ac:dyDescent="0.25">
      <c r="A938" s="2" t="s">
        <v>406</v>
      </c>
      <c r="B938" s="51">
        <v>43958</v>
      </c>
      <c r="C938" s="2" t="s">
        <v>8</v>
      </c>
      <c r="D938" s="2" t="s">
        <v>88</v>
      </c>
      <c r="E938" s="2" t="s">
        <v>563</v>
      </c>
      <c r="F938" s="2" t="s">
        <v>1972</v>
      </c>
      <c r="G938" s="2" t="s">
        <v>4</v>
      </c>
      <c r="H938" s="2" t="s">
        <v>1973</v>
      </c>
      <c r="I938" s="1" t="s">
        <v>1</v>
      </c>
      <c r="J938" s="1" t="s">
        <v>1</v>
      </c>
      <c r="K938" s="1" t="s">
        <v>1</v>
      </c>
      <c r="L938" s="1" t="s">
        <v>1</v>
      </c>
      <c r="M938" s="1">
        <v>0</v>
      </c>
      <c r="N938" s="2" t="s">
        <v>1</v>
      </c>
      <c r="O938" s="2" t="s">
        <v>2</v>
      </c>
      <c r="P938" s="2" t="s">
        <v>1</v>
      </c>
      <c r="Q938" s="3">
        <f t="shared" si="14"/>
        <v>13813969.119999999</v>
      </c>
      <c r="R938" s="3">
        <v>0</v>
      </c>
      <c r="S938" s="3">
        <v>13813969.119999999</v>
      </c>
      <c r="T938" s="3">
        <v>0</v>
      </c>
      <c r="U938" s="3" t="s">
        <v>0</v>
      </c>
      <c r="V938" s="3">
        <v>0</v>
      </c>
      <c r="W938" s="3">
        <v>0</v>
      </c>
      <c r="X938" s="3" t="s">
        <v>0</v>
      </c>
      <c r="Y938" s="3">
        <v>0</v>
      </c>
      <c r="Z938" s="3">
        <v>0</v>
      </c>
      <c r="AA938" s="50"/>
      <c r="AB938" s="50"/>
      <c r="AC938" s="50"/>
      <c r="AD938" s="50"/>
      <c r="AE938" s="1"/>
    </row>
    <row r="939" spans="1:31" hidden="1" x14ac:dyDescent="0.25">
      <c r="A939" s="2" t="s">
        <v>402</v>
      </c>
      <c r="B939" s="51">
        <v>43958</v>
      </c>
      <c r="C939" s="2" t="s">
        <v>71</v>
      </c>
      <c r="D939" s="2" t="s">
        <v>88</v>
      </c>
      <c r="E939" s="2" t="s">
        <v>566</v>
      </c>
      <c r="F939" s="2" t="s">
        <v>1974</v>
      </c>
      <c r="G939" s="2" t="s">
        <v>4</v>
      </c>
      <c r="H939" s="2" t="s">
        <v>1975</v>
      </c>
      <c r="I939" s="1" t="s">
        <v>1</v>
      </c>
      <c r="J939" s="1" t="s">
        <v>1</v>
      </c>
      <c r="K939" s="1" t="s">
        <v>1</v>
      </c>
      <c r="L939" s="1" t="s">
        <v>1</v>
      </c>
      <c r="M939" s="1">
        <v>0</v>
      </c>
      <c r="N939" s="2" t="s">
        <v>1</v>
      </c>
      <c r="O939" s="2" t="s">
        <v>2</v>
      </c>
      <c r="P939" s="2" t="s">
        <v>1</v>
      </c>
      <c r="Q939" s="3">
        <f t="shared" si="14"/>
        <v>37407319.826799996</v>
      </c>
      <c r="R939" s="3">
        <v>0</v>
      </c>
      <c r="S939" s="3">
        <v>36377239.826799996</v>
      </c>
      <c r="T939" s="3">
        <v>0</v>
      </c>
      <c r="U939" s="3" t="s">
        <v>0</v>
      </c>
      <c r="V939" s="3">
        <v>0</v>
      </c>
      <c r="W939" s="3">
        <v>888000</v>
      </c>
      <c r="X939" s="3" t="s">
        <v>0</v>
      </c>
      <c r="Y939" s="3">
        <v>142080</v>
      </c>
      <c r="Z939" s="3">
        <v>0</v>
      </c>
      <c r="AA939" s="50"/>
      <c r="AB939" s="50"/>
      <c r="AC939" s="50"/>
      <c r="AD939" s="50"/>
      <c r="AE939" s="1"/>
    </row>
    <row r="940" spans="1:31" hidden="1" x14ac:dyDescent="0.25">
      <c r="A940" s="2" t="s">
        <v>399</v>
      </c>
      <c r="B940" s="51">
        <v>43958</v>
      </c>
      <c r="C940" s="2" t="s">
        <v>53</v>
      </c>
      <c r="D940" s="2" t="s">
        <v>88</v>
      </c>
      <c r="E940" s="2" t="s">
        <v>558</v>
      </c>
      <c r="F940" s="2" t="s">
        <v>1965</v>
      </c>
      <c r="G940" s="2" t="s">
        <v>4</v>
      </c>
      <c r="H940" s="2" t="s">
        <v>1976</v>
      </c>
      <c r="I940" s="1" t="s">
        <v>1</v>
      </c>
      <c r="J940" s="1" t="s">
        <v>1</v>
      </c>
      <c r="K940" s="1" t="s">
        <v>1</v>
      </c>
      <c r="L940" s="1" t="s">
        <v>1</v>
      </c>
      <c r="M940" s="1">
        <v>0</v>
      </c>
      <c r="N940" s="2" t="s">
        <v>1</v>
      </c>
      <c r="O940" s="2" t="s">
        <v>1967</v>
      </c>
      <c r="P940" s="2" t="s">
        <v>1968</v>
      </c>
      <c r="Q940" s="3">
        <f t="shared" si="14"/>
        <v>151700</v>
      </c>
      <c r="R940" s="3">
        <v>0</v>
      </c>
      <c r="S940" s="3">
        <v>151700</v>
      </c>
      <c r="T940" s="3">
        <v>0</v>
      </c>
      <c r="U940" s="3" t="s">
        <v>0</v>
      </c>
      <c r="V940" s="3">
        <v>0</v>
      </c>
      <c r="W940" s="3">
        <v>0</v>
      </c>
      <c r="X940" s="3" t="s">
        <v>0</v>
      </c>
      <c r="Y940" s="3">
        <v>0</v>
      </c>
      <c r="Z940" s="3">
        <v>0</v>
      </c>
      <c r="AA940" s="50"/>
      <c r="AB940" s="50"/>
      <c r="AC940" s="50"/>
      <c r="AD940" s="50"/>
      <c r="AE940" s="1"/>
    </row>
    <row r="941" spans="1:31" hidden="1" x14ac:dyDescent="0.25">
      <c r="A941" s="2" t="s">
        <v>396</v>
      </c>
      <c r="B941" s="51">
        <v>43958</v>
      </c>
      <c r="C941" s="2" t="s">
        <v>53</v>
      </c>
      <c r="D941" s="2" t="s">
        <v>88</v>
      </c>
      <c r="E941" s="2" t="s">
        <v>558</v>
      </c>
      <c r="F941" s="2" t="s">
        <v>1965</v>
      </c>
      <c r="G941" s="2" t="s">
        <v>4</v>
      </c>
      <c r="H941" s="2" t="s">
        <v>1977</v>
      </c>
      <c r="I941" s="1" t="s">
        <v>1</v>
      </c>
      <c r="J941" s="1" t="s">
        <v>1</v>
      </c>
      <c r="K941" s="1" t="s">
        <v>1</v>
      </c>
      <c r="L941" s="1" t="s">
        <v>1</v>
      </c>
      <c r="M941" s="1">
        <v>0</v>
      </c>
      <c r="N941" s="2" t="s">
        <v>1</v>
      </c>
      <c r="O941" s="2" t="s">
        <v>2</v>
      </c>
      <c r="P941" s="2" t="s">
        <v>1</v>
      </c>
      <c r="Q941" s="3">
        <f t="shared" si="14"/>
        <v>45527379.890049994</v>
      </c>
      <c r="R941" s="3">
        <v>0</v>
      </c>
      <c r="S941" s="3">
        <v>31626311.461249992</v>
      </c>
      <c r="T941" s="3">
        <v>0</v>
      </c>
      <c r="U941" s="3" t="s">
        <v>0</v>
      </c>
      <c r="V941" s="3">
        <v>0</v>
      </c>
      <c r="W941" s="3">
        <v>11983679.68</v>
      </c>
      <c r="X941" s="3" t="s">
        <v>13</v>
      </c>
      <c r="Y941" s="3">
        <v>1917388.7487999999</v>
      </c>
      <c r="Z941" s="3">
        <v>0</v>
      </c>
      <c r="AA941" s="50"/>
      <c r="AB941" s="50"/>
      <c r="AC941" s="50"/>
      <c r="AD941" s="50"/>
      <c r="AE941" s="1"/>
    </row>
    <row r="942" spans="1:31" hidden="1" x14ac:dyDescent="0.25">
      <c r="A942" s="2" t="s">
        <v>393</v>
      </c>
      <c r="B942" s="51">
        <v>43958</v>
      </c>
      <c r="C942" s="2" t="s">
        <v>8</v>
      </c>
      <c r="D942" s="2" t="s">
        <v>78</v>
      </c>
      <c r="E942" s="2" t="s">
        <v>555</v>
      </c>
      <c r="F942" s="2" t="s">
        <v>1978</v>
      </c>
      <c r="G942" s="2" t="s">
        <v>4</v>
      </c>
      <c r="H942" s="2" t="s">
        <v>1979</v>
      </c>
      <c r="I942" s="1" t="s">
        <v>1</v>
      </c>
      <c r="J942" s="1" t="s">
        <v>1</v>
      </c>
      <c r="K942" s="1" t="s">
        <v>1</v>
      </c>
      <c r="L942" s="1" t="s">
        <v>1</v>
      </c>
      <c r="M942" s="1">
        <v>0</v>
      </c>
      <c r="N942" s="2" t="s">
        <v>1</v>
      </c>
      <c r="O942" s="2" t="s">
        <v>2</v>
      </c>
      <c r="P942" s="2" t="s">
        <v>1</v>
      </c>
      <c r="Q942" s="3">
        <f t="shared" si="14"/>
        <v>64148667.532100007</v>
      </c>
      <c r="R942" s="3">
        <v>0</v>
      </c>
      <c r="S942" s="3">
        <v>53358505.245800003</v>
      </c>
      <c r="T942" s="3">
        <v>0</v>
      </c>
      <c r="U942" s="3" t="s">
        <v>0</v>
      </c>
      <c r="V942" s="3">
        <v>0</v>
      </c>
      <c r="W942" s="3">
        <v>9301864.0397999994</v>
      </c>
      <c r="X942" s="3" t="s">
        <v>0</v>
      </c>
      <c r="Y942" s="3">
        <v>1488298.2464999999</v>
      </c>
      <c r="Z942" s="3">
        <v>0</v>
      </c>
      <c r="AA942" s="50"/>
      <c r="AB942" s="50"/>
      <c r="AC942" s="50"/>
      <c r="AD942" s="50"/>
      <c r="AE942" s="1"/>
    </row>
    <row r="943" spans="1:31" hidden="1" x14ac:dyDescent="0.25">
      <c r="A943" s="2" t="s">
        <v>390</v>
      </c>
      <c r="B943" s="51">
        <v>43958</v>
      </c>
      <c r="C943" s="2" t="s">
        <v>71</v>
      </c>
      <c r="D943" s="2" t="s">
        <v>78</v>
      </c>
      <c r="E943" s="2" t="s">
        <v>551</v>
      </c>
      <c r="F943" s="2" t="s">
        <v>1720</v>
      </c>
      <c r="G943" s="2" t="s">
        <v>4</v>
      </c>
      <c r="H943" s="2" t="s">
        <v>1980</v>
      </c>
      <c r="I943" s="1" t="s">
        <v>1</v>
      </c>
      <c r="J943" s="1" t="s">
        <v>1</v>
      </c>
      <c r="K943" s="1" t="s">
        <v>1</v>
      </c>
      <c r="L943" s="1" t="s">
        <v>1</v>
      </c>
      <c r="M943" s="1">
        <v>0</v>
      </c>
      <c r="N943" s="2" t="s">
        <v>1</v>
      </c>
      <c r="O943" s="2" t="s">
        <v>2</v>
      </c>
      <c r="P943" s="2" t="s">
        <v>1</v>
      </c>
      <c r="Q943" s="3">
        <f t="shared" si="14"/>
        <v>30188813.259250004</v>
      </c>
      <c r="R943" s="3">
        <v>0</v>
      </c>
      <c r="S943" s="3">
        <v>29042438.862850003</v>
      </c>
      <c r="T943" s="3">
        <v>0</v>
      </c>
      <c r="U943" s="3" t="s">
        <v>0</v>
      </c>
      <c r="V943" s="3">
        <v>0</v>
      </c>
      <c r="W943" s="3">
        <v>988253.79</v>
      </c>
      <c r="X943" s="3" t="s">
        <v>0</v>
      </c>
      <c r="Y943" s="3">
        <v>158120.60639999999</v>
      </c>
      <c r="Z943" s="3">
        <v>0</v>
      </c>
      <c r="AA943" s="50"/>
      <c r="AB943" s="50"/>
      <c r="AC943" s="50"/>
      <c r="AD943" s="50"/>
      <c r="AE943" s="1"/>
    </row>
    <row r="944" spans="1:31" hidden="1" x14ac:dyDescent="0.25">
      <c r="A944" s="2" t="s">
        <v>387</v>
      </c>
      <c r="B944" s="51">
        <v>43958</v>
      </c>
      <c r="C944" s="2" t="s">
        <v>53</v>
      </c>
      <c r="D944" s="2" t="s">
        <v>78</v>
      </c>
      <c r="E944" s="2" t="s">
        <v>6</v>
      </c>
      <c r="F944" s="2" t="s">
        <v>1858</v>
      </c>
      <c r="G944" s="2" t="s">
        <v>4</v>
      </c>
      <c r="H944" s="2" t="s">
        <v>1981</v>
      </c>
      <c r="I944" s="1" t="s">
        <v>1</v>
      </c>
      <c r="J944" s="1" t="s">
        <v>1</v>
      </c>
      <c r="K944" s="1" t="s">
        <v>1</v>
      </c>
      <c r="L944" s="1" t="s">
        <v>1</v>
      </c>
      <c r="M944" s="1">
        <v>0</v>
      </c>
      <c r="N944" s="2" t="s">
        <v>1</v>
      </c>
      <c r="O944" s="2" t="s">
        <v>2</v>
      </c>
      <c r="P944" s="2" t="s">
        <v>1</v>
      </c>
      <c r="Q944" s="3">
        <f t="shared" si="14"/>
        <v>37533164.594800003</v>
      </c>
      <c r="R944" s="3">
        <v>0</v>
      </c>
      <c r="S944" s="3">
        <v>27821873.950000003</v>
      </c>
      <c r="T944" s="3">
        <v>0</v>
      </c>
      <c r="U944" s="3" t="s">
        <v>0</v>
      </c>
      <c r="V944" s="3">
        <v>0</v>
      </c>
      <c r="W944" s="3">
        <v>8371802.2800000003</v>
      </c>
      <c r="X944" s="3" t="s">
        <v>0</v>
      </c>
      <c r="Y944" s="3">
        <v>1339488.3648000001</v>
      </c>
      <c r="Z944" s="3">
        <v>0</v>
      </c>
      <c r="AA944" s="50"/>
      <c r="AB944" s="50"/>
      <c r="AC944" s="50"/>
      <c r="AD944" s="50"/>
      <c r="AE944" s="1"/>
    </row>
    <row r="945" spans="1:31" hidden="1" x14ac:dyDescent="0.25">
      <c r="A945" s="2" t="s">
        <v>385</v>
      </c>
      <c r="B945" s="51">
        <v>43958</v>
      </c>
      <c r="C945" s="2" t="s">
        <v>53</v>
      </c>
      <c r="D945" s="2" t="s">
        <v>78</v>
      </c>
      <c r="E945" s="2" t="s">
        <v>6</v>
      </c>
      <c r="F945" s="2" t="s">
        <v>1858</v>
      </c>
      <c r="G945" s="2" t="s">
        <v>4</v>
      </c>
      <c r="H945" s="2" t="s">
        <v>1982</v>
      </c>
      <c r="I945" s="1" t="s">
        <v>1</v>
      </c>
      <c r="J945" s="1" t="s">
        <v>1</v>
      </c>
      <c r="K945" s="1" t="s">
        <v>1</v>
      </c>
      <c r="L945" s="1" t="s">
        <v>1</v>
      </c>
      <c r="M945" s="1">
        <v>0</v>
      </c>
      <c r="N945" s="2" t="s">
        <v>1</v>
      </c>
      <c r="O945" s="2" t="s">
        <v>2</v>
      </c>
      <c r="P945" s="2" t="s">
        <v>1</v>
      </c>
      <c r="Q945" s="3">
        <f t="shared" si="14"/>
        <v>5282238.1788499998</v>
      </c>
      <c r="R945" s="3">
        <v>0</v>
      </c>
      <c r="S945" s="3">
        <v>5224296.1788499998</v>
      </c>
      <c r="T945" s="3">
        <v>0</v>
      </c>
      <c r="U945" s="3" t="s">
        <v>0</v>
      </c>
      <c r="V945" s="3">
        <v>0</v>
      </c>
      <c r="W945" s="3">
        <v>49950</v>
      </c>
      <c r="X945" s="3" t="s">
        <v>0</v>
      </c>
      <c r="Y945" s="3">
        <v>7992</v>
      </c>
      <c r="Z945" s="3">
        <v>0</v>
      </c>
      <c r="AA945" s="50"/>
      <c r="AB945" s="50"/>
      <c r="AC945" s="50"/>
      <c r="AD945" s="50"/>
      <c r="AE945" s="1"/>
    </row>
    <row r="946" spans="1:31" hidden="1" x14ac:dyDescent="0.25">
      <c r="A946" s="2" t="s">
        <v>381</v>
      </c>
      <c r="B946" s="51">
        <v>43958</v>
      </c>
      <c r="C946" s="2" t="s">
        <v>53</v>
      </c>
      <c r="D946" s="2" t="s">
        <v>78</v>
      </c>
      <c r="E946" s="2" t="s">
        <v>6</v>
      </c>
      <c r="F946" s="2" t="s">
        <v>1858</v>
      </c>
      <c r="G946" s="2" t="s">
        <v>4</v>
      </c>
      <c r="H946" s="2" t="s">
        <v>1983</v>
      </c>
      <c r="I946" s="1" t="s">
        <v>1</v>
      </c>
      <c r="J946" s="1" t="s">
        <v>1</v>
      </c>
      <c r="K946" s="1" t="s">
        <v>1</v>
      </c>
      <c r="L946" s="1" t="s">
        <v>1</v>
      </c>
      <c r="M946" s="1">
        <v>0</v>
      </c>
      <c r="N946" s="2" t="s">
        <v>1</v>
      </c>
      <c r="O946" s="2" t="s">
        <v>188</v>
      </c>
      <c r="P946" s="2" t="s">
        <v>187</v>
      </c>
      <c r="Q946" s="3">
        <f t="shared" si="14"/>
        <v>2723951.8458500002</v>
      </c>
      <c r="R946" s="3">
        <v>0</v>
      </c>
      <c r="S946" s="3">
        <v>2451409.8458500002</v>
      </c>
      <c r="T946" s="3">
        <v>234950</v>
      </c>
      <c r="U946" s="3" t="s">
        <v>13</v>
      </c>
      <c r="V946" s="3">
        <v>37592</v>
      </c>
      <c r="W946" s="3">
        <v>0</v>
      </c>
      <c r="X946" s="3" t="s">
        <v>0</v>
      </c>
      <c r="Y946" s="3">
        <v>0</v>
      </c>
      <c r="Z946" s="3">
        <v>0</v>
      </c>
      <c r="AA946" s="50"/>
      <c r="AB946" s="50"/>
      <c r="AC946" s="50"/>
      <c r="AD946" s="50"/>
      <c r="AE946" s="1"/>
    </row>
    <row r="947" spans="1:31" hidden="1" x14ac:dyDescent="0.25">
      <c r="A947" s="2" t="s">
        <v>378</v>
      </c>
      <c r="B947" s="51">
        <v>43958</v>
      </c>
      <c r="C947" s="2" t="s">
        <v>53</v>
      </c>
      <c r="D947" s="2" t="s">
        <v>78</v>
      </c>
      <c r="E947" s="2" t="s">
        <v>6</v>
      </c>
      <c r="F947" s="2" t="s">
        <v>1858</v>
      </c>
      <c r="G947" s="2" t="s">
        <v>4</v>
      </c>
      <c r="H947" s="2" t="s">
        <v>1984</v>
      </c>
      <c r="I947" s="1" t="s">
        <v>1</v>
      </c>
      <c r="J947" s="1" t="s">
        <v>1</v>
      </c>
      <c r="K947" s="1" t="s">
        <v>1</v>
      </c>
      <c r="L947" s="1" t="s">
        <v>1</v>
      </c>
      <c r="M947" s="1">
        <v>0</v>
      </c>
      <c r="N947" s="2" t="s">
        <v>1</v>
      </c>
      <c r="O947" s="2" t="s">
        <v>2</v>
      </c>
      <c r="P947" s="2" t="s">
        <v>1</v>
      </c>
      <c r="Q947" s="3">
        <f t="shared" si="14"/>
        <v>23671391.550800003</v>
      </c>
      <c r="R947" s="3">
        <v>0</v>
      </c>
      <c r="S947" s="3">
        <v>19221604.430000003</v>
      </c>
      <c r="T947" s="3">
        <v>0</v>
      </c>
      <c r="U947" s="3" t="s">
        <v>0</v>
      </c>
      <c r="V947" s="3">
        <v>0</v>
      </c>
      <c r="W947" s="3">
        <v>3836023.38</v>
      </c>
      <c r="X947" s="3" t="s">
        <v>13</v>
      </c>
      <c r="Y947" s="3">
        <v>613763.74080000003</v>
      </c>
      <c r="Z947" s="3">
        <v>0</v>
      </c>
      <c r="AA947" s="50"/>
      <c r="AB947" s="50"/>
      <c r="AC947" s="50"/>
      <c r="AD947" s="50"/>
      <c r="AE947" s="1"/>
    </row>
    <row r="948" spans="1:31" hidden="1" x14ac:dyDescent="0.25">
      <c r="A948" s="2" t="s">
        <v>376</v>
      </c>
      <c r="B948" s="51">
        <v>43958</v>
      </c>
      <c r="C948" s="2" t="s">
        <v>8</v>
      </c>
      <c r="D948" s="2" t="s">
        <v>67</v>
      </c>
      <c r="E948" s="2" t="s">
        <v>542</v>
      </c>
      <c r="F948" s="2" t="s">
        <v>1870</v>
      </c>
      <c r="G948" s="2" t="s">
        <v>4</v>
      </c>
      <c r="H948" s="2" t="s">
        <v>1985</v>
      </c>
      <c r="I948" s="1" t="s">
        <v>1</v>
      </c>
      <c r="J948" s="1" t="s">
        <v>1</v>
      </c>
      <c r="K948" s="1" t="s">
        <v>1</v>
      </c>
      <c r="L948" s="1" t="s">
        <v>1</v>
      </c>
      <c r="M948" s="1">
        <v>0</v>
      </c>
      <c r="N948" s="2" t="s">
        <v>1</v>
      </c>
      <c r="O948" s="2" t="s">
        <v>2</v>
      </c>
      <c r="P948" s="2" t="s">
        <v>1</v>
      </c>
      <c r="Q948" s="3">
        <f t="shared" si="14"/>
        <v>63101702.538900003</v>
      </c>
      <c r="R948" s="3">
        <v>0</v>
      </c>
      <c r="S948" s="3">
        <v>54315350.600000001</v>
      </c>
      <c r="T948" s="3">
        <v>0</v>
      </c>
      <c r="U948" s="3" t="s">
        <v>0</v>
      </c>
      <c r="V948" s="3">
        <v>0</v>
      </c>
      <c r="W948" s="3">
        <v>7574441.3265999993</v>
      </c>
      <c r="X948" s="3" t="s">
        <v>13</v>
      </c>
      <c r="Y948" s="3">
        <v>1211910.6122999999</v>
      </c>
      <c r="Z948" s="3">
        <v>0</v>
      </c>
      <c r="AA948" s="50"/>
      <c r="AB948" s="50"/>
      <c r="AC948" s="50"/>
      <c r="AD948" s="50"/>
      <c r="AE948" s="1"/>
    </row>
    <row r="949" spans="1:31" hidden="1" x14ac:dyDescent="0.25">
      <c r="A949" s="2" t="s">
        <v>373</v>
      </c>
      <c r="B949" s="51">
        <v>43958</v>
      </c>
      <c r="C949" s="2" t="s">
        <v>53</v>
      </c>
      <c r="D949" s="2" t="s">
        <v>67</v>
      </c>
      <c r="E949" s="2" t="s">
        <v>66</v>
      </c>
      <c r="F949" s="2" t="s">
        <v>1796</v>
      </c>
      <c r="G949" s="2" t="s">
        <v>4</v>
      </c>
      <c r="H949" s="2" t="s">
        <v>1893</v>
      </c>
      <c r="I949" s="1"/>
      <c r="J949" s="1"/>
      <c r="K949" s="1"/>
      <c r="L949" s="1"/>
      <c r="M949" s="1">
        <v>0</v>
      </c>
      <c r="N949" s="2"/>
      <c r="O949" s="2" t="s">
        <v>249</v>
      </c>
      <c r="P949" s="2"/>
      <c r="Q949" s="3">
        <f t="shared" si="14"/>
        <v>0</v>
      </c>
      <c r="R949" s="3"/>
      <c r="S949" s="3">
        <v>0</v>
      </c>
      <c r="T949" s="3"/>
      <c r="U949" s="3"/>
      <c r="V949" s="3"/>
      <c r="W949" s="3"/>
      <c r="X949" s="3"/>
      <c r="Y949" s="3"/>
      <c r="Z949" s="3"/>
      <c r="AA949" s="50"/>
      <c r="AB949" s="50"/>
      <c r="AC949" s="50"/>
      <c r="AD949" s="50"/>
      <c r="AE949" s="1"/>
    </row>
    <row r="950" spans="1:31" hidden="1" x14ac:dyDescent="0.25">
      <c r="A950" s="2" t="s">
        <v>371</v>
      </c>
      <c r="B950" s="51">
        <v>43958</v>
      </c>
      <c r="C950" s="2" t="s">
        <v>8</v>
      </c>
      <c r="D950" s="2" t="s">
        <v>52</v>
      </c>
      <c r="E950" s="2" t="s">
        <v>530</v>
      </c>
      <c r="F950" s="2" t="s">
        <v>1631</v>
      </c>
      <c r="G950" s="2" t="s">
        <v>4</v>
      </c>
      <c r="H950" s="2" t="s">
        <v>1986</v>
      </c>
      <c r="I950" s="1" t="s">
        <v>1</v>
      </c>
      <c r="J950" s="1" t="s">
        <v>1</v>
      </c>
      <c r="K950" s="1" t="s">
        <v>1</v>
      </c>
      <c r="L950" s="1" t="s">
        <v>1</v>
      </c>
      <c r="M950" s="1">
        <v>0</v>
      </c>
      <c r="N950" s="2" t="s">
        <v>1</v>
      </c>
      <c r="O950" s="2" t="s">
        <v>2</v>
      </c>
      <c r="P950" s="2" t="s">
        <v>1</v>
      </c>
      <c r="Q950" s="3">
        <f t="shared" si="14"/>
        <v>40410707.899050005</v>
      </c>
      <c r="R950" s="3">
        <v>0</v>
      </c>
      <c r="S950" s="3">
        <v>31351922.671450004</v>
      </c>
      <c r="T950" s="3">
        <v>0</v>
      </c>
      <c r="U950" s="3" t="s">
        <v>0</v>
      </c>
      <c r="V950" s="3">
        <v>0</v>
      </c>
      <c r="W950" s="3">
        <v>7809297.6100000003</v>
      </c>
      <c r="X950" s="3" t="s">
        <v>0</v>
      </c>
      <c r="Y950" s="3">
        <v>1249487.6176</v>
      </c>
      <c r="Z950" s="3">
        <v>0</v>
      </c>
      <c r="AA950" s="50"/>
      <c r="AB950" s="50"/>
      <c r="AC950" s="50"/>
      <c r="AD950" s="50"/>
      <c r="AE950" s="1"/>
    </row>
    <row r="951" spans="1:31" hidden="1" x14ac:dyDescent="0.25">
      <c r="A951" s="2" t="s">
        <v>365</v>
      </c>
      <c r="B951" s="51">
        <v>43958</v>
      </c>
      <c r="C951" s="2" t="s">
        <v>8</v>
      </c>
      <c r="D951" s="2" t="s">
        <v>52</v>
      </c>
      <c r="E951" s="2" t="s">
        <v>530</v>
      </c>
      <c r="F951" s="2" t="s">
        <v>1631</v>
      </c>
      <c r="G951" s="2" t="s">
        <v>4</v>
      </c>
      <c r="H951" s="2" t="s">
        <v>1987</v>
      </c>
      <c r="I951" s="1" t="s">
        <v>1</v>
      </c>
      <c r="J951" s="1" t="s">
        <v>1</v>
      </c>
      <c r="K951" s="1" t="s">
        <v>1</v>
      </c>
      <c r="L951" s="1" t="s">
        <v>1</v>
      </c>
      <c r="M951" s="1">
        <v>0</v>
      </c>
      <c r="N951" s="2" t="s">
        <v>1</v>
      </c>
      <c r="O951" s="2" t="s">
        <v>509</v>
      </c>
      <c r="P951" s="2" t="s">
        <v>508</v>
      </c>
      <c r="Q951" s="3">
        <f t="shared" si="14"/>
        <v>5097703.8525</v>
      </c>
      <c r="R951" s="3">
        <v>0</v>
      </c>
      <c r="S951" s="3">
        <v>3887434.9625000004</v>
      </c>
      <c r="T951" s="3">
        <v>1043335.25</v>
      </c>
      <c r="U951" s="3" t="s">
        <v>13</v>
      </c>
      <c r="V951" s="3">
        <v>166933.64000000001</v>
      </c>
      <c r="W951" s="3">
        <v>0</v>
      </c>
      <c r="X951" s="3" t="s">
        <v>0</v>
      </c>
      <c r="Y951" s="3">
        <v>0</v>
      </c>
      <c r="Z951" s="3">
        <v>0</v>
      </c>
      <c r="AA951" s="50"/>
      <c r="AB951" s="50"/>
      <c r="AC951" s="50"/>
      <c r="AD951" s="50"/>
      <c r="AE951" s="1"/>
    </row>
    <row r="952" spans="1:31" hidden="1" x14ac:dyDescent="0.25">
      <c r="A952" s="2" t="s">
        <v>363</v>
      </c>
      <c r="B952" s="51">
        <v>43958</v>
      </c>
      <c r="C952" s="2" t="s">
        <v>8</v>
      </c>
      <c r="D952" s="2" t="s">
        <v>52</v>
      </c>
      <c r="E952" s="2" t="s">
        <v>530</v>
      </c>
      <c r="F952" s="2" t="s">
        <v>1631</v>
      </c>
      <c r="G952" s="2" t="s">
        <v>4</v>
      </c>
      <c r="H952" s="2" t="s">
        <v>1988</v>
      </c>
      <c r="I952" s="1" t="s">
        <v>1</v>
      </c>
      <c r="J952" s="1" t="s">
        <v>1</v>
      </c>
      <c r="K952" s="1" t="s">
        <v>1</v>
      </c>
      <c r="L952" s="1" t="s">
        <v>1</v>
      </c>
      <c r="M952" s="1">
        <v>0</v>
      </c>
      <c r="N952" s="2" t="s">
        <v>1</v>
      </c>
      <c r="O952" s="2" t="s">
        <v>2</v>
      </c>
      <c r="P952" s="2" t="s">
        <v>1</v>
      </c>
      <c r="Q952" s="3">
        <f t="shared" si="14"/>
        <v>44873776.281599998</v>
      </c>
      <c r="R952" s="3">
        <v>0</v>
      </c>
      <c r="S952" s="3">
        <v>37646282.299999997</v>
      </c>
      <c r="T952" s="3">
        <v>0</v>
      </c>
      <c r="U952" s="3" t="s">
        <v>0</v>
      </c>
      <c r="V952" s="3">
        <v>0</v>
      </c>
      <c r="W952" s="3">
        <v>6230598.2599999998</v>
      </c>
      <c r="X952" s="3" t="s">
        <v>13</v>
      </c>
      <c r="Y952" s="3">
        <v>996895.72160000005</v>
      </c>
      <c r="Z952" s="3">
        <v>0</v>
      </c>
      <c r="AA952" s="50"/>
      <c r="AB952" s="50"/>
      <c r="AC952" s="50"/>
      <c r="AD952" s="50"/>
      <c r="AE952" s="1"/>
    </row>
    <row r="953" spans="1:31" hidden="1" x14ac:dyDescent="0.25">
      <c r="A953" s="2" t="s">
        <v>361</v>
      </c>
      <c r="B953" s="51">
        <v>43958</v>
      </c>
      <c r="C953" s="2" t="s">
        <v>53</v>
      </c>
      <c r="D953" s="2" t="s">
        <v>52</v>
      </c>
      <c r="E953" s="2" t="s">
        <v>651</v>
      </c>
      <c r="F953" s="2" t="s">
        <v>1658</v>
      </c>
      <c r="G953" s="2" t="s">
        <v>4</v>
      </c>
      <c r="H953" s="2" t="s">
        <v>1989</v>
      </c>
      <c r="I953" s="1" t="s">
        <v>1</v>
      </c>
      <c r="J953" s="1" t="s">
        <v>1</v>
      </c>
      <c r="K953" s="1" t="s">
        <v>1</v>
      </c>
      <c r="L953" s="1" t="s">
        <v>1</v>
      </c>
      <c r="M953" s="1">
        <v>0</v>
      </c>
      <c r="N953" s="2" t="s">
        <v>1</v>
      </c>
      <c r="O953" s="2" t="s">
        <v>2</v>
      </c>
      <c r="P953" s="2" t="s">
        <v>1</v>
      </c>
      <c r="Q953" s="3">
        <f t="shared" si="14"/>
        <v>56551167.218399994</v>
      </c>
      <c r="R953" s="3">
        <v>0</v>
      </c>
      <c r="S953" s="3">
        <v>43040403.629999995</v>
      </c>
      <c r="T953" s="3">
        <v>0</v>
      </c>
      <c r="U953" s="3" t="s">
        <v>0</v>
      </c>
      <c r="V953" s="3">
        <v>0</v>
      </c>
      <c r="W953" s="3">
        <v>11647209.99</v>
      </c>
      <c r="X953" s="3" t="s">
        <v>0</v>
      </c>
      <c r="Y953" s="3">
        <v>1863553.5984</v>
      </c>
      <c r="Z953" s="3">
        <v>0</v>
      </c>
      <c r="AA953" s="50"/>
      <c r="AB953" s="50"/>
      <c r="AC953" s="50"/>
      <c r="AD953" s="50"/>
      <c r="AE953" s="1"/>
    </row>
    <row r="954" spans="1:31" hidden="1" x14ac:dyDescent="0.25">
      <c r="A954" s="2" t="s">
        <v>358</v>
      </c>
      <c r="B954" s="51">
        <v>43958</v>
      </c>
      <c r="C954" s="2" t="s">
        <v>8</v>
      </c>
      <c r="D954" s="2" t="s">
        <v>48</v>
      </c>
      <c r="E954" s="2" t="s">
        <v>520</v>
      </c>
      <c r="F954" s="2" t="s">
        <v>302</v>
      </c>
      <c r="G954" s="2" t="s">
        <v>4</v>
      </c>
      <c r="H954" s="2" t="s">
        <v>1990</v>
      </c>
      <c r="I954" s="1" t="s">
        <v>1</v>
      </c>
      <c r="J954" s="1" t="s">
        <v>1</v>
      </c>
      <c r="K954" s="1" t="s">
        <v>1</v>
      </c>
      <c r="L954" s="1" t="s">
        <v>1</v>
      </c>
      <c r="M954" s="1">
        <v>0</v>
      </c>
      <c r="N954" s="2" t="s">
        <v>1</v>
      </c>
      <c r="O954" s="2" t="s">
        <v>2</v>
      </c>
      <c r="P954" s="2" t="s">
        <v>1</v>
      </c>
      <c r="Q954" s="3">
        <f t="shared" si="14"/>
        <v>33019212.283399999</v>
      </c>
      <c r="R954" s="3">
        <v>0</v>
      </c>
      <c r="S954" s="3">
        <v>26664009.239999998</v>
      </c>
      <c r="T954" s="3">
        <v>0</v>
      </c>
      <c r="U954" s="3" t="s">
        <v>0</v>
      </c>
      <c r="V954" s="3">
        <v>0</v>
      </c>
      <c r="W954" s="3">
        <v>5478623.3132000007</v>
      </c>
      <c r="X954" s="3" t="s">
        <v>13</v>
      </c>
      <c r="Y954" s="3">
        <v>876579.73019999999</v>
      </c>
      <c r="Z954" s="3">
        <v>0</v>
      </c>
      <c r="AA954" s="50"/>
      <c r="AB954" s="50"/>
      <c r="AC954" s="50"/>
      <c r="AD954" s="50"/>
      <c r="AE954" s="1"/>
    </row>
    <row r="955" spans="1:31" hidden="1" x14ac:dyDescent="0.25">
      <c r="A955" s="2" t="s">
        <v>355</v>
      </c>
      <c r="B955" s="51">
        <v>43958</v>
      </c>
      <c r="C955" s="2" t="s">
        <v>53</v>
      </c>
      <c r="D955" s="2" t="s">
        <v>48</v>
      </c>
      <c r="E955" s="2" t="s">
        <v>1830</v>
      </c>
      <c r="F955" s="2" t="s">
        <v>984</v>
      </c>
      <c r="G955" s="2"/>
      <c r="H955" s="2" t="s">
        <v>1831</v>
      </c>
      <c r="I955" s="1"/>
      <c r="J955" s="1"/>
      <c r="K955" s="1"/>
      <c r="L955" s="1"/>
      <c r="M955" s="1">
        <v>0</v>
      </c>
      <c r="N955" s="2"/>
      <c r="O955" s="2" t="s">
        <v>249</v>
      </c>
      <c r="P955" s="2"/>
      <c r="Q955" s="3">
        <f t="shared" si="14"/>
        <v>0</v>
      </c>
      <c r="R955" s="3"/>
      <c r="S955" s="3">
        <v>0</v>
      </c>
      <c r="T955" s="3">
        <v>0</v>
      </c>
      <c r="U955" s="3"/>
      <c r="V955" s="3">
        <v>0</v>
      </c>
      <c r="W955" s="3"/>
      <c r="X955" s="3"/>
      <c r="Y955" s="3"/>
      <c r="Z955" s="3"/>
      <c r="AA955" s="50"/>
      <c r="AB955" s="50"/>
      <c r="AC955" s="50"/>
      <c r="AD955" s="50"/>
      <c r="AE955" s="1"/>
    </row>
    <row r="956" spans="1:31" hidden="1" x14ac:dyDescent="0.25">
      <c r="A956" s="2" t="s">
        <v>353</v>
      </c>
      <c r="B956" s="51">
        <v>43958</v>
      </c>
      <c r="C956" s="2" t="s">
        <v>8</v>
      </c>
      <c r="D956" s="2" t="s">
        <v>44</v>
      </c>
      <c r="E956" s="2" t="s">
        <v>516</v>
      </c>
      <c r="F956" s="2" t="s">
        <v>1991</v>
      </c>
      <c r="G956" s="2" t="s">
        <v>4</v>
      </c>
      <c r="H956" s="2" t="s">
        <v>1992</v>
      </c>
      <c r="I956" s="1" t="s">
        <v>1</v>
      </c>
      <c r="J956" s="1" t="s">
        <v>1</v>
      </c>
      <c r="K956" s="1" t="s">
        <v>1</v>
      </c>
      <c r="L956" s="1" t="s">
        <v>1</v>
      </c>
      <c r="M956" s="1">
        <v>0</v>
      </c>
      <c r="N956" s="2" t="s">
        <v>1</v>
      </c>
      <c r="O956" s="2" t="s">
        <v>2</v>
      </c>
      <c r="P956" s="2" t="s">
        <v>1</v>
      </c>
      <c r="Q956" s="3">
        <f t="shared" si="14"/>
        <v>15080370.419199999</v>
      </c>
      <c r="R956" s="3">
        <v>0</v>
      </c>
      <c r="S956" s="3">
        <v>14520569.939999999</v>
      </c>
      <c r="T956" s="3">
        <v>0</v>
      </c>
      <c r="U956" s="3" t="s">
        <v>0</v>
      </c>
      <c r="V956" s="3">
        <v>0</v>
      </c>
      <c r="W956" s="3">
        <v>482586.62</v>
      </c>
      <c r="X956" s="3" t="s">
        <v>0</v>
      </c>
      <c r="Y956" s="3">
        <v>77213.859200000006</v>
      </c>
      <c r="Z956" s="3">
        <v>0</v>
      </c>
      <c r="AA956" s="50"/>
      <c r="AB956" s="50"/>
      <c r="AC956" s="50"/>
      <c r="AD956" s="50"/>
      <c r="AE956" s="1"/>
    </row>
    <row r="957" spans="1:31" hidden="1" x14ac:dyDescent="0.25">
      <c r="A957" s="2" t="s">
        <v>351</v>
      </c>
      <c r="B957" s="51">
        <v>43958</v>
      </c>
      <c r="C957" s="2" t="s">
        <v>8</v>
      </c>
      <c r="D957" s="2" t="s">
        <v>44</v>
      </c>
      <c r="E957" s="2" t="s">
        <v>516</v>
      </c>
      <c r="F957" s="2" t="s">
        <v>1991</v>
      </c>
      <c r="G957" s="2" t="s">
        <v>4</v>
      </c>
      <c r="H957" s="2" t="s">
        <v>1993</v>
      </c>
      <c r="I957" s="1" t="s">
        <v>1</v>
      </c>
      <c r="J957" s="1" t="s">
        <v>1</v>
      </c>
      <c r="K957" s="1" t="s">
        <v>1</v>
      </c>
      <c r="L957" s="1" t="s">
        <v>1</v>
      </c>
      <c r="M957" s="1">
        <v>0</v>
      </c>
      <c r="N957" s="2" t="s">
        <v>1</v>
      </c>
      <c r="O957" s="2" t="s">
        <v>1994</v>
      </c>
      <c r="P957" s="2" t="s">
        <v>1995</v>
      </c>
      <c r="Q957" s="3">
        <f t="shared" si="14"/>
        <v>501609</v>
      </c>
      <c r="R957" s="3">
        <v>0</v>
      </c>
      <c r="S957" s="3">
        <v>501609</v>
      </c>
      <c r="T957" s="3">
        <v>0</v>
      </c>
      <c r="U957" s="3" t="s">
        <v>0</v>
      </c>
      <c r="V957" s="3">
        <v>0</v>
      </c>
      <c r="W957" s="3">
        <v>0</v>
      </c>
      <c r="X957" s="3" t="s">
        <v>0</v>
      </c>
      <c r="Y957" s="3">
        <v>0</v>
      </c>
      <c r="Z957" s="3">
        <v>0</v>
      </c>
      <c r="AA957" s="50"/>
      <c r="AB957" s="50"/>
      <c r="AC957" s="50"/>
      <c r="AD957" s="50"/>
      <c r="AE957" s="1"/>
    </row>
    <row r="958" spans="1:31" hidden="1" x14ac:dyDescent="0.25">
      <c r="A958" s="2" t="s">
        <v>348</v>
      </c>
      <c r="B958" s="51">
        <v>43958</v>
      </c>
      <c r="C958" s="2" t="s">
        <v>8</v>
      </c>
      <c r="D958" s="2" t="s">
        <v>44</v>
      </c>
      <c r="E958" s="2" t="s">
        <v>516</v>
      </c>
      <c r="F958" s="2" t="s">
        <v>1991</v>
      </c>
      <c r="G958" s="2" t="s">
        <v>4</v>
      </c>
      <c r="H958" s="2" t="s">
        <v>1996</v>
      </c>
      <c r="I958" s="1" t="s">
        <v>1</v>
      </c>
      <c r="J958" s="1" t="s">
        <v>1</v>
      </c>
      <c r="K958" s="1" t="s">
        <v>1</v>
      </c>
      <c r="L958" s="1" t="s">
        <v>1</v>
      </c>
      <c r="M958" s="1">
        <v>0</v>
      </c>
      <c r="N958" s="2" t="s">
        <v>1</v>
      </c>
      <c r="O958" s="2" t="s">
        <v>2</v>
      </c>
      <c r="P958" s="2" t="s">
        <v>1</v>
      </c>
      <c r="Q958" s="3">
        <f t="shared" si="14"/>
        <v>24487068.818500005</v>
      </c>
      <c r="R958" s="3">
        <v>0</v>
      </c>
      <c r="S958" s="3">
        <v>19233767.515300006</v>
      </c>
      <c r="T958" s="3">
        <v>0</v>
      </c>
      <c r="U958" s="3" t="s">
        <v>0</v>
      </c>
      <c r="V958" s="3">
        <v>0</v>
      </c>
      <c r="W958" s="3">
        <v>4528708.0200000005</v>
      </c>
      <c r="X958" s="3" t="s">
        <v>0</v>
      </c>
      <c r="Y958" s="3">
        <v>724593.28320000006</v>
      </c>
      <c r="Z958" s="3">
        <v>0</v>
      </c>
      <c r="AA958" s="50"/>
      <c r="AB958" s="50"/>
      <c r="AC958" s="50"/>
      <c r="AD958" s="50"/>
      <c r="AE958" s="1"/>
    </row>
    <row r="959" spans="1:31" hidden="1" x14ac:dyDescent="0.25">
      <c r="A959" s="2" t="s">
        <v>345</v>
      </c>
      <c r="B959" s="51">
        <v>43958</v>
      </c>
      <c r="C959" s="2" t="s">
        <v>8</v>
      </c>
      <c r="D959" s="2" t="s">
        <v>44</v>
      </c>
      <c r="E959" s="2" t="s">
        <v>516</v>
      </c>
      <c r="F959" s="2" t="s">
        <v>1991</v>
      </c>
      <c r="G959" s="2" t="s">
        <v>4</v>
      </c>
      <c r="H959" s="2" t="s">
        <v>1997</v>
      </c>
      <c r="I959" s="1" t="s">
        <v>1</v>
      </c>
      <c r="J959" s="1" t="s">
        <v>1</v>
      </c>
      <c r="K959" s="1" t="s">
        <v>1</v>
      </c>
      <c r="L959" s="1" t="s">
        <v>1</v>
      </c>
      <c r="M959" s="1">
        <v>0</v>
      </c>
      <c r="N959" s="2" t="s">
        <v>1</v>
      </c>
      <c r="O959" s="2" t="s">
        <v>1998</v>
      </c>
      <c r="P959" s="2" t="s">
        <v>1999</v>
      </c>
      <c r="Q959" s="3">
        <f t="shared" si="14"/>
        <v>5424141</v>
      </c>
      <c r="R959" s="3">
        <v>0</v>
      </c>
      <c r="S959" s="3">
        <v>4627975</v>
      </c>
      <c r="T959" s="3">
        <v>686350</v>
      </c>
      <c r="U959" s="3" t="s">
        <v>13</v>
      </c>
      <c r="V959" s="3">
        <v>109816</v>
      </c>
      <c r="W959" s="3">
        <v>0</v>
      </c>
      <c r="X959" s="3" t="s">
        <v>0</v>
      </c>
      <c r="Y959" s="3">
        <v>0</v>
      </c>
      <c r="Z959" s="3">
        <v>0</v>
      </c>
      <c r="AA959" s="50"/>
      <c r="AB959" s="50"/>
      <c r="AC959" s="50"/>
      <c r="AD959" s="50"/>
      <c r="AE959" s="1"/>
    </row>
    <row r="960" spans="1:31" hidden="1" x14ac:dyDescent="0.25">
      <c r="A960" s="2" t="s">
        <v>343</v>
      </c>
      <c r="B960" s="51">
        <v>43958</v>
      </c>
      <c r="C960" s="2" t="s">
        <v>8</v>
      </c>
      <c r="D960" s="2" t="s">
        <v>44</v>
      </c>
      <c r="E960" s="2" t="s">
        <v>516</v>
      </c>
      <c r="F960" s="2" t="s">
        <v>1991</v>
      </c>
      <c r="G960" s="2" t="s">
        <v>4</v>
      </c>
      <c r="H960" s="2" t="s">
        <v>2000</v>
      </c>
      <c r="I960" s="1" t="s">
        <v>1</v>
      </c>
      <c r="J960" s="1" t="s">
        <v>1</v>
      </c>
      <c r="K960" s="1" t="s">
        <v>1</v>
      </c>
      <c r="L960" s="1" t="s">
        <v>1</v>
      </c>
      <c r="M960" s="1">
        <v>0</v>
      </c>
      <c r="N960" s="2" t="s">
        <v>1</v>
      </c>
      <c r="O960" s="2" t="s">
        <v>2</v>
      </c>
      <c r="P960" s="2" t="s">
        <v>1</v>
      </c>
      <c r="Q960" s="3">
        <f t="shared" si="14"/>
        <v>20089328.73415</v>
      </c>
      <c r="R960" s="3">
        <v>0</v>
      </c>
      <c r="S960" s="3">
        <v>13565194.979649998</v>
      </c>
      <c r="T960" s="3">
        <v>0</v>
      </c>
      <c r="U960" s="3" t="s">
        <v>0</v>
      </c>
      <c r="V960" s="3">
        <v>0</v>
      </c>
      <c r="W960" s="3">
        <v>5624253.2366000004</v>
      </c>
      <c r="X960" s="3" t="s">
        <v>13</v>
      </c>
      <c r="Y960" s="3">
        <v>899880.51789999998</v>
      </c>
      <c r="Z960" s="3">
        <v>0</v>
      </c>
      <c r="AA960" s="50"/>
      <c r="AB960" s="50"/>
      <c r="AC960" s="50"/>
      <c r="AD960" s="50"/>
      <c r="AE960" s="1"/>
    </row>
    <row r="961" spans="1:31" hidden="1" x14ac:dyDescent="0.25">
      <c r="A961" s="2" t="s">
        <v>340</v>
      </c>
      <c r="B961" s="51">
        <v>43958</v>
      </c>
      <c r="C961" s="2" t="s">
        <v>8</v>
      </c>
      <c r="D961" s="2" t="s">
        <v>40</v>
      </c>
      <c r="E961" s="2" t="s">
        <v>500</v>
      </c>
      <c r="F961" s="2" t="s">
        <v>1970</v>
      </c>
      <c r="G961" s="2" t="s">
        <v>4</v>
      </c>
      <c r="H961" s="2" t="s">
        <v>2001</v>
      </c>
      <c r="I961" s="1" t="s">
        <v>1</v>
      </c>
      <c r="J961" s="1" t="s">
        <v>1</v>
      </c>
      <c r="K961" s="1" t="s">
        <v>1</v>
      </c>
      <c r="L961" s="1" t="s">
        <v>1</v>
      </c>
      <c r="M961" s="1">
        <v>0</v>
      </c>
      <c r="N961" s="2" t="s">
        <v>1</v>
      </c>
      <c r="O961" s="2" t="s">
        <v>2</v>
      </c>
      <c r="P961" s="2" t="s">
        <v>1</v>
      </c>
      <c r="Q961" s="3">
        <f t="shared" si="14"/>
        <v>76373438.7192</v>
      </c>
      <c r="R961" s="3">
        <v>0</v>
      </c>
      <c r="S961" s="3">
        <v>68079047.079999998</v>
      </c>
      <c r="T961" s="3">
        <v>0</v>
      </c>
      <c r="U961" s="3" t="s">
        <v>0</v>
      </c>
      <c r="V961" s="3">
        <v>0</v>
      </c>
      <c r="W961" s="3">
        <v>7150337.6199999992</v>
      </c>
      <c r="X961" s="3" t="s">
        <v>0</v>
      </c>
      <c r="Y961" s="3">
        <v>1144054.0192</v>
      </c>
      <c r="Z961" s="3">
        <v>0</v>
      </c>
      <c r="AA961" s="50"/>
      <c r="AB961" s="50"/>
      <c r="AC961" s="50"/>
      <c r="AD961" s="50"/>
      <c r="AE961" s="1"/>
    </row>
    <row r="962" spans="1:31" hidden="1" x14ac:dyDescent="0.25">
      <c r="A962" s="2" t="s">
        <v>337</v>
      </c>
      <c r="B962" s="51">
        <v>43958</v>
      </c>
      <c r="C962" s="2" t="s">
        <v>8</v>
      </c>
      <c r="D962" s="2" t="s">
        <v>36</v>
      </c>
      <c r="E962" s="2" t="s">
        <v>497</v>
      </c>
      <c r="F962" s="2" t="s">
        <v>1716</v>
      </c>
      <c r="G962" s="2" t="s">
        <v>4</v>
      </c>
      <c r="H962" s="2" t="s">
        <v>2002</v>
      </c>
      <c r="I962" s="1" t="s">
        <v>1</v>
      </c>
      <c r="J962" s="1" t="s">
        <v>1</v>
      </c>
      <c r="K962" s="1" t="s">
        <v>1</v>
      </c>
      <c r="L962" s="1" t="s">
        <v>1</v>
      </c>
      <c r="M962" s="1">
        <v>0</v>
      </c>
      <c r="N962" s="2" t="s">
        <v>1</v>
      </c>
      <c r="O962" s="2" t="s">
        <v>2</v>
      </c>
      <c r="P962" s="2" t="s">
        <v>1</v>
      </c>
      <c r="Q962" s="3">
        <f t="shared" si="14"/>
        <v>50934249.355551228</v>
      </c>
      <c r="R962" s="3">
        <v>0</v>
      </c>
      <c r="S962" s="3">
        <v>37447793.12635123</v>
      </c>
      <c r="T962" s="3">
        <v>0</v>
      </c>
      <c r="U962" s="3" t="s">
        <v>0</v>
      </c>
      <c r="V962" s="3">
        <v>0</v>
      </c>
      <c r="W962" s="3">
        <v>11626255.369999999</v>
      </c>
      <c r="X962" s="3" t="s">
        <v>13</v>
      </c>
      <c r="Y962" s="3">
        <v>1860200.8592000003</v>
      </c>
      <c r="Z962" s="3">
        <v>0</v>
      </c>
      <c r="AA962" s="50"/>
      <c r="AB962" s="50"/>
      <c r="AC962" s="50"/>
      <c r="AD962" s="50"/>
      <c r="AE962" s="1"/>
    </row>
    <row r="963" spans="1:31" hidden="1" x14ac:dyDescent="0.25">
      <c r="A963" s="2" t="s">
        <v>335</v>
      </c>
      <c r="B963" s="51">
        <v>43958</v>
      </c>
      <c r="C963" s="2" t="s">
        <v>8</v>
      </c>
      <c r="D963" s="2" t="s">
        <v>32</v>
      </c>
      <c r="E963" s="2" t="s">
        <v>493</v>
      </c>
      <c r="F963" s="2" t="s">
        <v>2003</v>
      </c>
      <c r="G963" s="2" t="s">
        <v>4</v>
      </c>
      <c r="H963" s="2" t="s">
        <v>2004</v>
      </c>
      <c r="I963" s="1" t="s">
        <v>1</v>
      </c>
      <c r="J963" s="1" t="s">
        <v>1</v>
      </c>
      <c r="K963" s="1" t="s">
        <v>1</v>
      </c>
      <c r="L963" s="1" t="s">
        <v>1</v>
      </c>
      <c r="M963" s="1">
        <v>0</v>
      </c>
      <c r="N963" s="2" t="s">
        <v>1</v>
      </c>
      <c r="O963" s="2" t="s">
        <v>2</v>
      </c>
      <c r="P963" s="2" t="s">
        <v>1</v>
      </c>
      <c r="Q963" s="3">
        <f t="shared" ref="Q963:Q1026" si="15">SUM(R963:AE963)</f>
        <v>46216095.513900004</v>
      </c>
      <c r="R963" s="3">
        <v>0</v>
      </c>
      <c r="S963" s="3">
        <v>39597281.5</v>
      </c>
      <c r="T963" s="3">
        <v>0</v>
      </c>
      <c r="U963" s="3" t="s">
        <v>0</v>
      </c>
      <c r="V963" s="3">
        <v>0</v>
      </c>
      <c r="W963" s="3">
        <v>5705874.1497999998</v>
      </c>
      <c r="X963" s="3" t="s">
        <v>0</v>
      </c>
      <c r="Y963" s="3">
        <v>912939.86410000001</v>
      </c>
      <c r="Z963" s="3">
        <v>0</v>
      </c>
      <c r="AA963" s="50"/>
      <c r="AB963" s="50"/>
      <c r="AC963" s="50"/>
      <c r="AD963" s="50"/>
      <c r="AE963" s="1"/>
    </row>
    <row r="964" spans="1:31" hidden="1" x14ac:dyDescent="0.25">
      <c r="A964" s="2" t="s">
        <v>329</v>
      </c>
      <c r="B964" s="51">
        <v>43958</v>
      </c>
      <c r="C964" s="2" t="s">
        <v>8</v>
      </c>
      <c r="D964" s="2" t="s">
        <v>26</v>
      </c>
      <c r="E964" s="2" t="s">
        <v>489</v>
      </c>
      <c r="F964" s="2" t="s">
        <v>2005</v>
      </c>
      <c r="G964" s="2" t="s">
        <v>4</v>
      </c>
      <c r="H964" s="2" t="s">
        <v>2006</v>
      </c>
      <c r="I964" s="1" t="s">
        <v>1</v>
      </c>
      <c r="J964" s="1" t="s">
        <v>1</v>
      </c>
      <c r="K964" s="1" t="s">
        <v>1</v>
      </c>
      <c r="L964" s="1" t="s">
        <v>1</v>
      </c>
      <c r="M964" s="1">
        <v>0</v>
      </c>
      <c r="N964" s="2" t="s">
        <v>1</v>
      </c>
      <c r="O964" s="2" t="s">
        <v>2007</v>
      </c>
      <c r="P964" s="2" t="s">
        <v>2008</v>
      </c>
      <c r="Q964" s="3">
        <f t="shared" si="15"/>
        <v>354749.43</v>
      </c>
      <c r="R964" s="3">
        <v>0</v>
      </c>
      <c r="S964" s="3">
        <v>354749.43</v>
      </c>
      <c r="T964" s="3">
        <v>0</v>
      </c>
      <c r="U964" s="3" t="s">
        <v>0</v>
      </c>
      <c r="V964" s="3">
        <v>0</v>
      </c>
      <c r="W964" s="3">
        <v>0</v>
      </c>
      <c r="X964" s="3" t="s">
        <v>0</v>
      </c>
      <c r="Y964" s="3">
        <v>0</v>
      </c>
      <c r="Z964" s="3">
        <v>0</v>
      </c>
      <c r="AA964" s="50"/>
      <c r="AB964" s="50"/>
      <c r="AC964" s="50"/>
      <c r="AD964" s="50"/>
      <c r="AE964" s="1"/>
    </row>
    <row r="965" spans="1:31" hidden="1" x14ac:dyDescent="0.25">
      <c r="A965" s="2" t="s">
        <v>326</v>
      </c>
      <c r="B965" s="51">
        <v>43958</v>
      </c>
      <c r="C965" s="2" t="s">
        <v>8</v>
      </c>
      <c r="D965" s="2" t="s">
        <v>26</v>
      </c>
      <c r="E965" s="2" t="s">
        <v>489</v>
      </c>
      <c r="F965" s="2" t="s">
        <v>2005</v>
      </c>
      <c r="G965" s="2" t="s">
        <v>4</v>
      </c>
      <c r="H965" s="2" t="s">
        <v>2009</v>
      </c>
      <c r="I965" s="1" t="s">
        <v>1</v>
      </c>
      <c r="J965" s="1" t="s">
        <v>1</v>
      </c>
      <c r="K965" s="1" t="s">
        <v>1</v>
      </c>
      <c r="L965" s="1" t="s">
        <v>1</v>
      </c>
      <c r="M965" s="1">
        <v>0</v>
      </c>
      <c r="N965" s="2" t="s">
        <v>1</v>
      </c>
      <c r="O965" s="2" t="s">
        <v>2</v>
      </c>
      <c r="P965" s="2" t="s">
        <v>1</v>
      </c>
      <c r="Q965" s="3">
        <f t="shared" si="15"/>
        <v>12665600.0229</v>
      </c>
      <c r="R965" s="3">
        <v>0</v>
      </c>
      <c r="S965" s="3">
        <v>11971876.0009</v>
      </c>
      <c r="T965" s="3">
        <v>0</v>
      </c>
      <c r="U965" s="3" t="s">
        <v>0</v>
      </c>
      <c r="V965" s="3">
        <v>0</v>
      </c>
      <c r="W965" s="3">
        <v>598037.94999999995</v>
      </c>
      <c r="X965" s="3" t="s">
        <v>0</v>
      </c>
      <c r="Y965" s="3">
        <v>95686.072</v>
      </c>
      <c r="Z965" s="3">
        <v>0</v>
      </c>
      <c r="AA965" s="50"/>
      <c r="AB965" s="50"/>
      <c r="AC965" s="50"/>
      <c r="AD965" s="50"/>
      <c r="AE965" s="1"/>
    </row>
    <row r="966" spans="1:31" hidden="1" x14ac:dyDescent="0.25">
      <c r="A966" s="2" t="s">
        <v>323</v>
      </c>
      <c r="B966" s="51">
        <v>43958</v>
      </c>
      <c r="C966" s="2" t="s">
        <v>8</v>
      </c>
      <c r="D966" s="2" t="s">
        <v>26</v>
      </c>
      <c r="E966" s="2" t="s">
        <v>489</v>
      </c>
      <c r="F966" s="2" t="s">
        <v>2005</v>
      </c>
      <c r="G966" s="2" t="s">
        <v>4</v>
      </c>
      <c r="H966" s="2" t="s">
        <v>2010</v>
      </c>
      <c r="I966" s="1" t="s">
        <v>1</v>
      </c>
      <c r="J966" s="1" t="s">
        <v>1</v>
      </c>
      <c r="K966" s="1" t="s">
        <v>1</v>
      </c>
      <c r="L966" s="1" t="s">
        <v>1</v>
      </c>
      <c r="M966" s="1">
        <v>0</v>
      </c>
      <c r="N966" s="2" t="s">
        <v>1</v>
      </c>
      <c r="O966" s="2" t="s">
        <v>2</v>
      </c>
      <c r="P966" s="2" t="s">
        <v>1</v>
      </c>
      <c r="Q966" s="3">
        <f t="shared" si="15"/>
        <v>21001325.659699999</v>
      </c>
      <c r="R966" s="3">
        <v>0</v>
      </c>
      <c r="S966" s="3">
        <v>20460533.659699999</v>
      </c>
      <c r="T966" s="3">
        <v>0</v>
      </c>
      <c r="U966" s="3" t="s">
        <v>0</v>
      </c>
      <c r="V966" s="3">
        <v>0</v>
      </c>
      <c r="W966" s="3">
        <v>466200</v>
      </c>
      <c r="X966" s="3" t="s">
        <v>0</v>
      </c>
      <c r="Y966" s="3">
        <v>74592</v>
      </c>
      <c r="Z966" s="3">
        <v>0</v>
      </c>
      <c r="AA966" s="50"/>
      <c r="AB966" s="50"/>
      <c r="AC966" s="50"/>
      <c r="AD966" s="50"/>
      <c r="AE966" s="1"/>
    </row>
    <row r="967" spans="1:31" hidden="1" x14ac:dyDescent="0.25">
      <c r="A967" s="2" t="s">
        <v>321</v>
      </c>
      <c r="B967" s="51">
        <v>43958</v>
      </c>
      <c r="C967" s="2" t="s">
        <v>8</v>
      </c>
      <c r="D967" s="2" t="s">
        <v>16</v>
      </c>
      <c r="E967" s="2" t="s">
        <v>483</v>
      </c>
      <c r="F967" s="2" t="s">
        <v>2011</v>
      </c>
      <c r="G967" s="2" t="s">
        <v>4</v>
      </c>
      <c r="H967" s="2" t="s">
        <v>2012</v>
      </c>
      <c r="I967" s="1" t="s">
        <v>1</v>
      </c>
      <c r="J967" s="1" t="s">
        <v>1</v>
      </c>
      <c r="K967" s="1" t="s">
        <v>1</v>
      </c>
      <c r="L967" s="1" t="s">
        <v>1</v>
      </c>
      <c r="M967" s="1">
        <v>0</v>
      </c>
      <c r="N967" s="2" t="s">
        <v>1</v>
      </c>
      <c r="O967" s="2" t="s">
        <v>2</v>
      </c>
      <c r="P967" s="2" t="s">
        <v>1</v>
      </c>
      <c r="Q967" s="3">
        <f t="shared" si="15"/>
        <v>5006685.1452000001</v>
      </c>
      <c r="R967" s="3">
        <v>0</v>
      </c>
      <c r="S967" s="3">
        <v>1208050</v>
      </c>
      <c r="T967" s="3">
        <v>0</v>
      </c>
      <c r="U967" s="3" t="s">
        <v>0</v>
      </c>
      <c r="V967" s="3">
        <v>0</v>
      </c>
      <c r="W967" s="3">
        <v>3274685.4699999997</v>
      </c>
      <c r="X967" s="3" t="s">
        <v>0</v>
      </c>
      <c r="Y967" s="3">
        <v>523949.67520000006</v>
      </c>
      <c r="Z967" s="3">
        <v>0</v>
      </c>
      <c r="AA967" s="50"/>
      <c r="AB967" s="50"/>
      <c r="AC967" s="50"/>
      <c r="AD967" s="50"/>
      <c r="AE967" s="1"/>
    </row>
    <row r="968" spans="1:31" hidden="1" x14ac:dyDescent="0.25">
      <c r="A968" s="2" t="s">
        <v>318</v>
      </c>
      <c r="B968" s="51">
        <v>43958</v>
      </c>
      <c r="C968" s="2" t="s">
        <v>8</v>
      </c>
      <c r="D968" s="2" t="s">
        <v>1048</v>
      </c>
      <c r="E968" s="2" t="s">
        <v>538</v>
      </c>
      <c r="F968" s="2" t="s">
        <v>1789</v>
      </c>
      <c r="G968" s="2" t="s">
        <v>4</v>
      </c>
      <c r="H968" s="2" t="s">
        <v>2013</v>
      </c>
      <c r="I968" s="1" t="s">
        <v>1</v>
      </c>
      <c r="J968" s="1" t="s">
        <v>1</v>
      </c>
      <c r="K968" s="1" t="s">
        <v>1</v>
      </c>
      <c r="L968" s="1" t="s">
        <v>1</v>
      </c>
      <c r="M968" s="1">
        <v>0</v>
      </c>
      <c r="N968" s="2" t="s">
        <v>1</v>
      </c>
      <c r="O968" s="2" t="s">
        <v>2</v>
      </c>
      <c r="P968" s="2" t="s">
        <v>1</v>
      </c>
      <c r="Q968" s="3">
        <f t="shared" si="15"/>
        <v>19327497.056400001</v>
      </c>
      <c r="R968" s="3">
        <v>0</v>
      </c>
      <c r="S968" s="3">
        <v>19020619.056400001</v>
      </c>
      <c r="T968" s="3">
        <v>0</v>
      </c>
      <c r="U968" s="3" t="s">
        <v>0</v>
      </c>
      <c r="V968" s="3">
        <v>0</v>
      </c>
      <c r="W968" s="3">
        <v>264550</v>
      </c>
      <c r="X968" s="3" t="s">
        <v>0</v>
      </c>
      <c r="Y968" s="3">
        <v>42328</v>
      </c>
      <c r="Z968" s="3">
        <v>0</v>
      </c>
      <c r="AA968" s="50"/>
      <c r="AB968" s="50"/>
      <c r="AC968" s="50"/>
      <c r="AD968" s="50"/>
      <c r="AE968" s="1"/>
    </row>
    <row r="969" spans="1:31" hidden="1" x14ac:dyDescent="0.25">
      <c r="A969" s="2" t="s">
        <v>316</v>
      </c>
      <c r="B969" s="51">
        <v>43958</v>
      </c>
      <c r="C969" s="2" t="s">
        <v>8</v>
      </c>
      <c r="D969" s="2" t="s">
        <v>1048</v>
      </c>
      <c r="E969" s="2" t="s">
        <v>538</v>
      </c>
      <c r="F969" s="2" t="s">
        <v>1789</v>
      </c>
      <c r="G969" s="2" t="s">
        <v>24</v>
      </c>
      <c r="H969" s="2" t="s">
        <v>1</v>
      </c>
      <c r="I969" s="1" t="s">
        <v>2014</v>
      </c>
      <c r="J969" s="1" t="s">
        <v>1</v>
      </c>
      <c r="K969" s="1" t="s">
        <v>2015</v>
      </c>
      <c r="L969" s="1" t="s">
        <v>1888</v>
      </c>
      <c r="M969" s="1">
        <v>165242</v>
      </c>
      <c r="N969" s="2" t="s">
        <v>20</v>
      </c>
      <c r="O969" s="2" t="s">
        <v>2016</v>
      </c>
      <c r="P969" s="2" t="s">
        <v>2017</v>
      </c>
      <c r="Q969" s="3">
        <f t="shared" si="15"/>
        <v>-165242</v>
      </c>
      <c r="R969" s="3">
        <v>0</v>
      </c>
      <c r="S969" s="3">
        <v>0</v>
      </c>
      <c r="T969" s="3">
        <v>0</v>
      </c>
      <c r="U969" s="3" t="s">
        <v>0</v>
      </c>
      <c r="V969" s="3">
        <v>0</v>
      </c>
      <c r="W969" s="3">
        <v>-142450</v>
      </c>
      <c r="X969" s="3" t="s">
        <v>13</v>
      </c>
      <c r="Y969" s="3">
        <v>-22792</v>
      </c>
      <c r="Z969" s="3">
        <v>0</v>
      </c>
      <c r="AA969" s="50"/>
      <c r="AB969" s="50"/>
      <c r="AC969" s="50"/>
      <c r="AD969" s="50"/>
      <c r="AE969" s="1"/>
    </row>
    <row r="970" spans="1:31" hidden="1" x14ac:dyDescent="0.25">
      <c r="A970" s="2" t="s">
        <v>312</v>
      </c>
      <c r="B970" s="51">
        <v>43958</v>
      </c>
      <c r="C970" s="2" t="s">
        <v>8</v>
      </c>
      <c r="D970" s="2" t="s">
        <v>11</v>
      </c>
      <c r="E970" s="2" t="s">
        <v>476</v>
      </c>
      <c r="F970" s="2" t="s">
        <v>2018</v>
      </c>
      <c r="G970" s="2" t="s">
        <v>4</v>
      </c>
      <c r="H970" s="2" t="s">
        <v>2019</v>
      </c>
      <c r="I970" s="1"/>
      <c r="J970" s="1"/>
      <c r="K970" s="1"/>
      <c r="L970" s="1"/>
      <c r="M970" s="1">
        <v>0</v>
      </c>
      <c r="N970" s="2"/>
      <c r="O970" s="2" t="s">
        <v>249</v>
      </c>
      <c r="P970" s="2"/>
      <c r="Q970" s="3">
        <f t="shared" si="15"/>
        <v>0</v>
      </c>
      <c r="R970" s="3"/>
      <c r="S970" s="3">
        <v>0</v>
      </c>
      <c r="T970" s="3">
        <v>0</v>
      </c>
      <c r="U970" s="3"/>
      <c r="V970" s="3"/>
      <c r="W970" s="3"/>
      <c r="X970" s="3"/>
      <c r="Y970" s="3"/>
      <c r="Z970" s="3"/>
      <c r="AA970" s="50"/>
      <c r="AB970" s="50"/>
      <c r="AC970" s="50"/>
      <c r="AD970" s="50"/>
      <c r="AE970" s="1"/>
    </row>
    <row r="971" spans="1:31" hidden="1" x14ac:dyDescent="0.25">
      <c r="A971" s="2" t="s">
        <v>309</v>
      </c>
      <c r="B971" s="51">
        <v>43958</v>
      </c>
      <c r="C971" s="2" t="s">
        <v>8</v>
      </c>
      <c r="D971" s="2" t="s">
        <v>7</v>
      </c>
      <c r="E971" s="2" t="s">
        <v>471</v>
      </c>
      <c r="F971" s="2" t="s">
        <v>1157</v>
      </c>
      <c r="G971" s="2" t="s">
        <v>4</v>
      </c>
      <c r="H971" s="2" t="s">
        <v>2020</v>
      </c>
      <c r="I971" s="1" t="s">
        <v>1</v>
      </c>
      <c r="J971" s="1" t="s">
        <v>1</v>
      </c>
      <c r="K971" s="1" t="s">
        <v>1</v>
      </c>
      <c r="L971" s="1" t="s">
        <v>1</v>
      </c>
      <c r="M971" s="1">
        <v>0</v>
      </c>
      <c r="N971" s="2" t="s">
        <v>1</v>
      </c>
      <c r="O971" s="2" t="s">
        <v>2</v>
      </c>
      <c r="P971" s="2" t="s">
        <v>1</v>
      </c>
      <c r="Q971" s="3">
        <f t="shared" si="15"/>
        <v>23693517.198400002</v>
      </c>
      <c r="R971" s="3">
        <v>0</v>
      </c>
      <c r="S971" s="3">
        <v>17276806.399999999</v>
      </c>
      <c r="T971" s="3">
        <v>0</v>
      </c>
      <c r="U971" s="3" t="s">
        <v>0</v>
      </c>
      <c r="V971" s="3">
        <v>0</v>
      </c>
      <c r="W971" s="3">
        <v>5531647.2400000002</v>
      </c>
      <c r="X971" s="3" t="s">
        <v>0</v>
      </c>
      <c r="Y971" s="3">
        <v>885063.55839999998</v>
      </c>
      <c r="Z971" s="3">
        <v>0</v>
      </c>
      <c r="AA971" s="50"/>
      <c r="AB971" s="50"/>
      <c r="AC971" s="50"/>
      <c r="AD971" s="50"/>
      <c r="AE971" s="1"/>
    </row>
    <row r="972" spans="1:31" hidden="1" x14ac:dyDescent="0.25">
      <c r="A972" s="2" t="s">
        <v>306</v>
      </c>
      <c r="B972" s="51">
        <v>43958</v>
      </c>
      <c r="C972" s="2" t="s">
        <v>8</v>
      </c>
      <c r="D972" s="2" t="s">
        <v>7</v>
      </c>
      <c r="E972" s="2" t="s">
        <v>471</v>
      </c>
      <c r="F972" s="2" t="s">
        <v>1157</v>
      </c>
      <c r="G972" s="2" t="s">
        <v>4</v>
      </c>
      <c r="H972" s="2" t="s">
        <v>2021</v>
      </c>
      <c r="I972" s="1" t="s">
        <v>1</v>
      </c>
      <c r="J972" s="1" t="s">
        <v>1</v>
      </c>
      <c r="K972" s="1" t="s">
        <v>1</v>
      </c>
      <c r="L972" s="1" t="s">
        <v>1</v>
      </c>
      <c r="M972" s="1">
        <v>0</v>
      </c>
      <c r="N972" s="2" t="s">
        <v>1</v>
      </c>
      <c r="O972" s="2" t="s">
        <v>2022</v>
      </c>
      <c r="P972" s="2" t="s">
        <v>2023</v>
      </c>
      <c r="Q972" s="3">
        <f t="shared" si="15"/>
        <v>1718533.4559500001</v>
      </c>
      <c r="R972" s="3">
        <v>0</v>
      </c>
      <c r="S972" s="3">
        <v>1278603.4559500001</v>
      </c>
      <c r="T972" s="3">
        <v>379250</v>
      </c>
      <c r="U972" s="3" t="s">
        <v>13</v>
      </c>
      <c r="V972" s="3">
        <v>60680</v>
      </c>
      <c r="W972" s="3">
        <v>0</v>
      </c>
      <c r="X972" s="3" t="s">
        <v>0</v>
      </c>
      <c r="Y972" s="3">
        <v>0</v>
      </c>
      <c r="Z972" s="3">
        <v>0</v>
      </c>
      <c r="AA972" s="50"/>
      <c r="AB972" s="50"/>
      <c r="AC972" s="50"/>
      <c r="AD972" s="50"/>
      <c r="AE972" s="1"/>
    </row>
    <row r="973" spans="1:31" hidden="1" x14ac:dyDescent="0.25">
      <c r="A973" s="2" t="s">
        <v>303</v>
      </c>
      <c r="B973" s="51">
        <v>43958</v>
      </c>
      <c r="C973" s="2" t="s">
        <v>8</v>
      </c>
      <c r="D973" s="2" t="s">
        <v>7</v>
      </c>
      <c r="E973" s="2" t="s">
        <v>471</v>
      </c>
      <c r="F973" s="2" t="s">
        <v>1157</v>
      </c>
      <c r="G973" s="2" t="s">
        <v>4</v>
      </c>
      <c r="H973" s="2" t="s">
        <v>2024</v>
      </c>
      <c r="I973" s="1" t="s">
        <v>1</v>
      </c>
      <c r="J973" s="1" t="s">
        <v>1</v>
      </c>
      <c r="K973" s="1" t="s">
        <v>1</v>
      </c>
      <c r="L973" s="1" t="s">
        <v>1</v>
      </c>
      <c r="M973" s="1">
        <v>0</v>
      </c>
      <c r="N973" s="2" t="s">
        <v>1</v>
      </c>
      <c r="O973" s="2" t="s">
        <v>2</v>
      </c>
      <c r="P973" s="2" t="s">
        <v>1</v>
      </c>
      <c r="Q973" s="3">
        <f t="shared" si="15"/>
        <v>26891053.512600001</v>
      </c>
      <c r="R973" s="3">
        <v>0</v>
      </c>
      <c r="S973" s="3">
        <v>21123509.199000001</v>
      </c>
      <c r="T973" s="3">
        <v>0</v>
      </c>
      <c r="U973" s="3" t="s">
        <v>0</v>
      </c>
      <c r="V973" s="3">
        <v>0</v>
      </c>
      <c r="W973" s="3">
        <v>4972020.96</v>
      </c>
      <c r="X973" s="3" t="s">
        <v>0</v>
      </c>
      <c r="Y973" s="3">
        <v>795523.35360000003</v>
      </c>
      <c r="Z973" s="3">
        <v>0</v>
      </c>
      <c r="AA973" s="50"/>
      <c r="AB973" s="50"/>
      <c r="AC973" s="50"/>
      <c r="AD973" s="50"/>
      <c r="AE973" s="1"/>
    </row>
    <row r="974" spans="1:31" hidden="1" x14ac:dyDescent="0.25">
      <c r="A974" s="2" t="s">
        <v>300</v>
      </c>
      <c r="B974" s="51">
        <v>43959</v>
      </c>
      <c r="C974" s="2" t="s">
        <v>8</v>
      </c>
      <c r="D974" s="2" t="s">
        <v>107</v>
      </c>
      <c r="E974" s="2" t="s">
        <v>596</v>
      </c>
      <c r="F974" s="2" t="s">
        <v>955</v>
      </c>
      <c r="G974" s="2" t="s">
        <v>4</v>
      </c>
      <c r="H974" s="2" t="s">
        <v>2025</v>
      </c>
      <c r="I974" s="1" t="s">
        <v>1</v>
      </c>
      <c r="J974" s="1" t="s">
        <v>1</v>
      </c>
      <c r="K974" s="1" t="s">
        <v>1</v>
      </c>
      <c r="L974" s="1" t="s">
        <v>1</v>
      </c>
      <c r="M974" s="1">
        <v>0</v>
      </c>
      <c r="N974" s="2" t="s">
        <v>1</v>
      </c>
      <c r="O974" s="2" t="s">
        <v>2</v>
      </c>
      <c r="P974" s="2" t="s">
        <v>1</v>
      </c>
      <c r="Q974" s="3">
        <f t="shared" si="15"/>
        <v>893343.75</v>
      </c>
      <c r="R974" s="3">
        <v>0</v>
      </c>
      <c r="S974" s="3">
        <v>893343.75</v>
      </c>
      <c r="T974" s="3">
        <v>0</v>
      </c>
      <c r="U974" s="3" t="s">
        <v>0</v>
      </c>
      <c r="V974" s="3">
        <v>0</v>
      </c>
      <c r="W974" s="3">
        <v>0</v>
      </c>
      <c r="X974" s="3" t="s">
        <v>0</v>
      </c>
      <c r="Y974" s="3">
        <v>0</v>
      </c>
      <c r="Z974" s="3">
        <v>0</v>
      </c>
      <c r="AA974" s="50"/>
      <c r="AB974" s="50"/>
      <c r="AC974" s="50"/>
      <c r="AD974" s="50"/>
      <c r="AE974" s="1"/>
    </row>
    <row r="975" spans="1:31" hidden="1" x14ac:dyDescent="0.25">
      <c r="A975" s="2" t="s">
        <v>297</v>
      </c>
      <c r="B975" s="51">
        <v>43959</v>
      </c>
      <c r="C975" s="2" t="s">
        <v>8</v>
      </c>
      <c r="D975" s="2" t="s">
        <v>107</v>
      </c>
      <c r="E975" s="2" t="s">
        <v>596</v>
      </c>
      <c r="F975" s="2" t="s">
        <v>955</v>
      </c>
      <c r="G975" s="2" t="s">
        <v>4</v>
      </c>
      <c r="H975" s="2" t="s">
        <v>2026</v>
      </c>
      <c r="I975" s="1" t="s">
        <v>1</v>
      </c>
      <c r="J975" s="1" t="s">
        <v>1</v>
      </c>
      <c r="K975" s="1" t="s">
        <v>1</v>
      </c>
      <c r="L975" s="1" t="s">
        <v>1</v>
      </c>
      <c r="M975" s="1">
        <v>0</v>
      </c>
      <c r="N975" s="2" t="s">
        <v>1</v>
      </c>
      <c r="O975" s="2" t="s">
        <v>453</v>
      </c>
      <c r="P975" s="2" t="s">
        <v>2027</v>
      </c>
      <c r="Q975" s="3">
        <f t="shared" si="15"/>
        <v>3154664.2965000002</v>
      </c>
      <c r="R975" s="3">
        <v>0</v>
      </c>
      <c r="S975" s="3">
        <v>2673960.2965000002</v>
      </c>
      <c r="T975" s="3">
        <v>414400</v>
      </c>
      <c r="U975" s="3" t="s">
        <v>13</v>
      </c>
      <c r="V975" s="3">
        <v>66304</v>
      </c>
      <c r="W975" s="3">
        <v>0</v>
      </c>
      <c r="X975" s="3" t="s">
        <v>0</v>
      </c>
      <c r="Y975" s="3">
        <v>0</v>
      </c>
      <c r="Z975" s="3">
        <v>0</v>
      </c>
      <c r="AA975" s="50"/>
      <c r="AB975" s="50"/>
      <c r="AC975" s="50"/>
      <c r="AD975" s="50"/>
      <c r="AE975" s="1"/>
    </row>
    <row r="976" spans="1:31" hidden="1" x14ac:dyDescent="0.25">
      <c r="A976" s="2" t="s">
        <v>293</v>
      </c>
      <c r="B976" s="51">
        <v>43959</v>
      </c>
      <c r="C976" s="2" t="s">
        <v>8</v>
      </c>
      <c r="D976" s="2" t="s">
        <v>107</v>
      </c>
      <c r="E976" s="2" t="s">
        <v>596</v>
      </c>
      <c r="F976" s="2" t="s">
        <v>955</v>
      </c>
      <c r="G976" s="2" t="s">
        <v>4</v>
      </c>
      <c r="H976" s="2" t="s">
        <v>2028</v>
      </c>
      <c r="I976" s="1" t="s">
        <v>1</v>
      </c>
      <c r="J976" s="1" t="s">
        <v>1</v>
      </c>
      <c r="K976" s="1" t="s">
        <v>1</v>
      </c>
      <c r="L976" s="1" t="s">
        <v>1</v>
      </c>
      <c r="M976" s="1">
        <v>0</v>
      </c>
      <c r="N976" s="2" t="s">
        <v>1</v>
      </c>
      <c r="O976" s="2" t="s">
        <v>2</v>
      </c>
      <c r="P976" s="2" t="s">
        <v>1</v>
      </c>
      <c r="Q976" s="3">
        <f t="shared" si="15"/>
        <v>69027631.995100006</v>
      </c>
      <c r="R976" s="3">
        <v>0</v>
      </c>
      <c r="S976" s="3">
        <v>56596881.643000007</v>
      </c>
      <c r="T976" s="3">
        <v>0</v>
      </c>
      <c r="U976" s="3" t="s">
        <v>0</v>
      </c>
      <c r="V976" s="3">
        <v>0</v>
      </c>
      <c r="W976" s="3">
        <v>10716164.0966</v>
      </c>
      <c r="X976" s="3" t="s">
        <v>0</v>
      </c>
      <c r="Y976" s="3">
        <v>1714586.2554999997</v>
      </c>
      <c r="Z976" s="3">
        <v>0</v>
      </c>
      <c r="AA976" s="50"/>
      <c r="AB976" s="50"/>
      <c r="AC976" s="50"/>
      <c r="AD976" s="50"/>
      <c r="AE976" s="1"/>
    </row>
    <row r="977" spans="1:31" hidden="1" x14ac:dyDescent="0.25">
      <c r="A977" s="2" t="s">
        <v>290</v>
      </c>
      <c r="B977" s="51">
        <v>43959</v>
      </c>
      <c r="C977" s="2" t="s">
        <v>53</v>
      </c>
      <c r="D977" s="2" t="s">
        <v>107</v>
      </c>
      <c r="E977" s="2" t="s">
        <v>572</v>
      </c>
      <c r="F977" s="2" t="s">
        <v>2029</v>
      </c>
      <c r="G977" s="2" t="s">
        <v>4</v>
      </c>
      <c r="H977" s="2" t="s">
        <v>2030</v>
      </c>
      <c r="I977" s="1" t="s">
        <v>1</v>
      </c>
      <c r="J977" s="1" t="s">
        <v>1</v>
      </c>
      <c r="K977" s="1" t="s">
        <v>1</v>
      </c>
      <c r="L977" s="1" t="s">
        <v>1</v>
      </c>
      <c r="M977" s="1">
        <v>0</v>
      </c>
      <c r="N977" s="2" t="s">
        <v>1</v>
      </c>
      <c r="O977" s="2" t="s">
        <v>2</v>
      </c>
      <c r="P977" s="2" t="s">
        <v>1</v>
      </c>
      <c r="Q977" s="3">
        <f t="shared" si="15"/>
        <v>38543458.042549998</v>
      </c>
      <c r="R977" s="3">
        <v>0</v>
      </c>
      <c r="S977" s="3">
        <v>29362899.54135</v>
      </c>
      <c r="T977" s="3">
        <v>0</v>
      </c>
      <c r="U977" s="3" t="s">
        <v>0</v>
      </c>
      <c r="V977" s="3">
        <v>0</v>
      </c>
      <c r="W977" s="3">
        <v>7914274.5699999994</v>
      </c>
      <c r="X977" s="3" t="s">
        <v>0</v>
      </c>
      <c r="Y977" s="3">
        <v>1266283.9312</v>
      </c>
      <c r="Z977" s="3">
        <v>0</v>
      </c>
      <c r="AA977" s="50"/>
      <c r="AB977" s="50"/>
      <c r="AC977" s="50"/>
      <c r="AD977" s="50"/>
      <c r="AE977" s="1"/>
    </row>
    <row r="978" spans="1:31" hidden="1" x14ac:dyDescent="0.25">
      <c r="A978" s="2" t="s">
        <v>288</v>
      </c>
      <c r="B978" s="51">
        <v>43959</v>
      </c>
      <c r="C978" s="2" t="s">
        <v>53</v>
      </c>
      <c r="D978" s="2" t="s">
        <v>107</v>
      </c>
      <c r="E978" s="2" t="s">
        <v>572</v>
      </c>
      <c r="F978" s="2" t="s">
        <v>2029</v>
      </c>
      <c r="G978" s="2" t="s">
        <v>4</v>
      </c>
      <c r="H978" s="2" t="s">
        <v>2031</v>
      </c>
      <c r="I978" s="1" t="s">
        <v>1</v>
      </c>
      <c r="J978" s="1" t="s">
        <v>1</v>
      </c>
      <c r="K978" s="1" t="s">
        <v>1</v>
      </c>
      <c r="L978" s="1" t="s">
        <v>1</v>
      </c>
      <c r="M978" s="1">
        <v>0</v>
      </c>
      <c r="N978" s="2" t="s">
        <v>1</v>
      </c>
      <c r="O978" s="2" t="s">
        <v>1636</v>
      </c>
      <c r="P978" s="2" t="s">
        <v>1637</v>
      </c>
      <c r="Q978" s="3">
        <f t="shared" si="15"/>
        <v>269475.5</v>
      </c>
      <c r="R978" s="3">
        <v>0</v>
      </c>
      <c r="S978" s="3">
        <v>269475.5</v>
      </c>
      <c r="T978" s="3">
        <v>0</v>
      </c>
      <c r="U978" s="3" t="s">
        <v>0</v>
      </c>
      <c r="V978" s="3">
        <v>0</v>
      </c>
      <c r="W978" s="3">
        <v>0</v>
      </c>
      <c r="X978" s="3" t="s">
        <v>0</v>
      </c>
      <c r="Y978" s="3">
        <v>0</v>
      </c>
      <c r="Z978" s="3">
        <v>0</v>
      </c>
      <c r="AA978" s="50"/>
      <c r="AB978" s="50"/>
      <c r="AC978" s="50"/>
      <c r="AD978" s="50"/>
      <c r="AE978" s="1"/>
    </row>
    <row r="979" spans="1:31" hidden="1" x14ac:dyDescent="0.25">
      <c r="A979" s="2" t="s">
        <v>284</v>
      </c>
      <c r="B979" s="51">
        <v>43959</v>
      </c>
      <c r="C979" s="2" t="s">
        <v>53</v>
      </c>
      <c r="D979" s="2" t="s">
        <v>107</v>
      </c>
      <c r="E979" s="2" t="s">
        <v>572</v>
      </c>
      <c r="F979" s="2" t="s">
        <v>2029</v>
      </c>
      <c r="G979" s="2" t="s">
        <v>4</v>
      </c>
      <c r="H979" s="2" t="s">
        <v>2032</v>
      </c>
      <c r="I979" s="1" t="s">
        <v>1</v>
      </c>
      <c r="J979" s="1" t="s">
        <v>1</v>
      </c>
      <c r="K979" s="1" t="s">
        <v>1</v>
      </c>
      <c r="L979" s="1" t="s">
        <v>1</v>
      </c>
      <c r="M979" s="1">
        <v>0</v>
      </c>
      <c r="N979" s="2" t="s">
        <v>1</v>
      </c>
      <c r="O979" s="2" t="s">
        <v>2</v>
      </c>
      <c r="P979" s="2" t="s">
        <v>1</v>
      </c>
      <c r="Q979" s="3">
        <f t="shared" si="15"/>
        <v>13893603.195500003</v>
      </c>
      <c r="R979" s="3">
        <v>0</v>
      </c>
      <c r="S979" s="3">
        <v>10496075.576300003</v>
      </c>
      <c r="T979" s="3">
        <v>0</v>
      </c>
      <c r="U979" s="3" t="s">
        <v>0</v>
      </c>
      <c r="V979" s="3">
        <v>0</v>
      </c>
      <c r="W979" s="3">
        <v>2928903.12</v>
      </c>
      <c r="X979" s="3" t="s">
        <v>13</v>
      </c>
      <c r="Y979" s="3">
        <v>468624.49919999996</v>
      </c>
      <c r="Z979" s="3">
        <v>0</v>
      </c>
      <c r="AA979" s="50"/>
      <c r="AB979" s="50"/>
      <c r="AC979" s="50"/>
      <c r="AD979" s="50"/>
      <c r="AE979" s="1"/>
    </row>
    <row r="980" spans="1:31" hidden="1" x14ac:dyDescent="0.25">
      <c r="A980" s="2" t="s">
        <v>281</v>
      </c>
      <c r="B980" s="51">
        <v>43959</v>
      </c>
      <c r="C980" s="2" t="s">
        <v>8</v>
      </c>
      <c r="D980" s="2" t="s">
        <v>88</v>
      </c>
      <c r="E980" s="2" t="s">
        <v>569</v>
      </c>
      <c r="F980" s="2" t="s">
        <v>2033</v>
      </c>
      <c r="G980" s="2" t="s">
        <v>4</v>
      </c>
      <c r="H980" s="2" t="s">
        <v>2034</v>
      </c>
      <c r="I980" s="1" t="s">
        <v>1</v>
      </c>
      <c r="J980" s="1" t="s">
        <v>1</v>
      </c>
      <c r="K980" s="1" t="s">
        <v>1</v>
      </c>
      <c r="L980" s="1" t="s">
        <v>1</v>
      </c>
      <c r="M980" s="1">
        <v>0</v>
      </c>
      <c r="N980" s="2" t="s">
        <v>1</v>
      </c>
      <c r="O980" s="2" t="s">
        <v>2</v>
      </c>
      <c r="P980" s="2" t="s">
        <v>1</v>
      </c>
      <c r="Q980" s="3">
        <f t="shared" si="15"/>
        <v>453371.96</v>
      </c>
      <c r="R980" s="3">
        <v>0</v>
      </c>
      <c r="S980" s="3">
        <v>453371.96</v>
      </c>
      <c r="T980" s="3">
        <v>0</v>
      </c>
      <c r="U980" s="3" t="s">
        <v>0</v>
      </c>
      <c r="V980" s="3">
        <v>0</v>
      </c>
      <c r="W980" s="3">
        <v>0</v>
      </c>
      <c r="X980" s="3" t="s">
        <v>0</v>
      </c>
      <c r="Y980" s="3">
        <v>0</v>
      </c>
      <c r="Z980" s="3">
        <v>0</v>
      </c>
      <c r="AA980" s="50"/>
      <c r="AB980" s="50"/>
      <c r="AC980" s="50"/>
      <c r="AD980" s="50"/>
      <c r="AE980" s="1"/>
    </row>
    <row r="981" spans="1:31" hidden="1" x14ac:dyDescent="0.25">
      <c r="A981" s="2" t="s">
        <v>278</v>
      </c>
      <c r="B981" s="51">
        <v>43959</v>
      </c>
      <c r="C981" s="2" t="s">
        <v>8</v>
      </c>
      <c r="D981" s="2" t="s">
        <v>88</v>
      </c>
      <c r="E981" s="2" t="s">
        <v>569</v>
      </c>
      <c r="F981" s="2" t="s">
        <v>2033</v>
      </c>
      <c r="G981" s="2" t="s">
        <v>4</v>
      </c>
      <c r="H981" s="2" t="s">
        <v>2035</v>
      </c>
      <c r="I981" s="1" t="s">
        <v>1</v>
      </c>
      <c r="J981" s="1" t="s">
        <v>1</v>
      </c>
      <c r="K981" s="1" t="s">
        <v>1</v>
      </c>
      <c r="L981" s="1" t="s">
        <v>1</v>
      </c>
      <c r="M981" s="1">
        <v>0</v>
      </c>
      <c r="N981" s="2" t="s">
        <v>1</v>
      </c>
      <c r="O981" s="2" t="s">
        <v>2036</v>
      </c>
      <c r="P981" s="2" t="s">
        <v>2037</v>
      </c>
      <c r="Q981" s="3">
        <f t="shared" si="15"/>
        <v>7925628.5448000003</v>
      </c>
      <c r="R981" s="3">
        <v>0</v>
      </c>
      <c r="S981" s="3">
        <v>591900</v>
      </c>
      <c r="T981" s="3">
        <v>6322179.7800000003</v>
      </c>
      <c r="U981" s="3" t="s">
        <v>13</v>
      </c>
      <c r="V981" s="3">
        <v>1011548.7648</v>
      </c>
      <c r="W981" s="3">
        <v>0</v>
      </c>
      <c r="X981" s="3" t="s">
        <v>0</v>
      </c>
      <c r="Y981" s="3">
        <v>0</v>
      </c>
      <c r="Z981" s="3">
        <v>0</v>
      </c>
      <c r="AA981" s="50"/>
      <c r="AB981" s="50"/>
      <c r="AC981" s="50"/>
      <c r="AD981" s="50"/>
      <c r="AE981" s="1"/>
    </row>
    <row r="982" spans="1:31" hidden="1" x14ac:dyDescent="0.25">
      <c r="A982" s="2" t="s">
        <v>276</v>
      </c>
      <c r="B982" s="51">
        <v>43959</v>
      </c>
      <c r="C982" s="2" t="s">
        <v>8</v>
      </c>
      <c r="D982" s="2" t="s">
        <v>88</v>
      </c>
      <c r="E982" s="2" t="s">
        <v>569</v>
      </c>
      <c r="F982" s="2" t="s">
        <v>2033</v>
      </c>
      <c r="G982" s="2" t="s">
        <v>4</v>
      </c>
      <c r="H982" s="2" t="s">
        <v>2038</v>
      </c>
      <c r="I982" s="1" t="s">
        <v>1</v>
      </c>
      <c r="J982" s="1" t="s">
        <v>1</v>
      </c>
      <c r="K982" s="1" t="s">
        <v>1</v>
      </c>
      <c r="L982" s="1" t="s">
        <v>1</v>
      </c>
      <c r="M982" s="1">
        <v>0</v>
      </c>
      <c r="N982" s="2" t="s">
        <v>1</v>
      </c>
      <c r="O982" s="2" t="s">
        <v>2</v>
      </c>
      <c r="P982" s="2" t="s">
        <v>1</v>
      </c>
      <c r="Q982" s="3">
        <f t="shared" si="15"/>
        <v>52958845.275499992</v>
      </c>
      <c r="R982" s="3">
        <v>0</v>
      </c>
      <c r="S982" s="3">
        <v>40085938.558599994</v>
      </c>
      <c r="T982" s="3">
        <v>0</v>
      </c>
      <c r="U982" s="3" t="s">
        <v>0</v>
      </c>
      <c r="V982" s="3">
        <v>0</v>
      </c>
      <c r="W982" s="3">
        <v>11097333.376599999</v>
      </c>
      <c r="X982" s="3" t="s">
        <v>0</v>
      </c>
      <c r="Y982" s="3">
        <v>1775573.3403</v>
      </c>
      <c r="Z982" s="3">
        <v>0</v>
      </c>
      <c r="AA982" s="50"/>
      <c r="AB982" s="50"/>
      <c r="AC982" s="50"/>
      <c r="AD982" s="50"/>
      <c r="AE982" s="1"/>
    </row>
    <row r="983" spans="1:31" hidden="1" x14ac:dyDescent="0.25">
      <c r="A983" s="2" t="s">
        <v>274</v>
      </c>
      <c r="B983" s="51">
        <v>43959</v>
      </c>
      <c r="C983" s="2" t="s">
        <v>8</v>
      </c>
      <c r="D983" s="2" t="s">
        <v>88</v>
      </c>
      <c r="E983" s="2" t="s">
        <v>569</v>
      </c>
      <c r="F983" s="2" t="s">
        <v>2033</v>
      </c>
      <c r="G983" s="2" t="s">
        <v>4</v>
      </c>
      <c r="H983" s="2" t="s">
        <v>2039</v>
      </c>
      <c r="I983" s="1" t="s">
        <v>1</v>
      </c>
      <c r="J983" s="1" t="s">
        <v>1</v>
      </c>
      <c r="K983" s="1" t="s">
        <v>1</v>
      </c>
      <c r="L983" s="1" t="s">
        <v>1</v>
      </c>
      <c r="M983" s="1">
        <v>0</v>
      </c>
      <c r="N983" s="2" t="s">
        <v>1</v>
      </c>
      <c r="O983" s="2" t="s">
        <v>2040</v>
      </c>
      <c r="P983" s="2" t="s">
        <v>2041</v>
      </c>
      <c r="Q983" s="3">
        <f t="shared" si="15"/>
        <v>13167263.193499999</v>
      </c>
      <c r="R983" s="3">
        <v>0</v>
      </c>
      <c r="S983" s="3">
        <v>11862437.193499999</v>
      </c>
      <c r="T983" s="3">
        <v>1124850</v>
      </c>
      <c r="U983" s="3" t="s">
        <v>13</v>
      </c>
      <c r="V983" s="3">
        <v>179976</v>
      </c>
      <c r="W983" s="3">
        <v>0</v>
      </c>
      <c r="X983" s="3" t="s">
        <v>0</v>
      </c>
      <c r="Y983" s="3">
        <v>0</v>
      </c>
      <c r="Z983" s="3">
        <v>0</v>
      </c>
      <c r="AA983" s="50"/>
      <c r="AB983" s="50"/>
      <c r="AC983" s="50"/>
      <c r="AD983" s="50"/>
      <c r="AE983" s="1"/>
    </row>
    <row r="984" spans="1:31" hidden="1" x14ac:dyDescent="0.25">
      <c r="A984" s="2" t="s">
        <v>271</v>
      </c>
      <c r="B984" s="51">
        <v>43959</v>
      </c>
      <c r="C984" s="2" t="s">
        <v>8</v>
      </c>
      <c r="D984" s="2" t="s">
        <v>88</v>
      </c>
      <c r="E984" s="2" t="s">
        <v>569</v>
      </c>
      <c r="F984" s="2" t="s">
        <v>2033</v>
      </c>
      <c r="G984" s="2" t="s">
        <v>4</v>
      </c>
      <c r="H984" s="2" t="s">
        <v>2042</v>
      </c>
      <c r="I984" s="1" t="s">
        <v>1</v>
      </c>
      <c r="J984" s="1" t="s">
        <v>1</v>
      </c>
      <c r="K984" s="1" t="s">
        <v>1</v>
      </c>
      <c r="L984" s="1" t="s">
        <v>1</v>
      </c>
      <c r="M984" s="1">
        <v>0</v>
      </c>
      <c r="N984" s="2" t="s">
        <v>1</v>
      </c>
      <c r="O984" s="2" t="s">
        <v>2</v>
      </c>
      <c r="P984" s="2" t="s">
        <v>1</v>
      </c>
      <c r="Q984" s="3">
        <f t="shared" si="15"/>
        <v>4729457.6553500006</v>
      </c>
      <c r="R984" s="3">
        <v>0</v>
      </c>
      <c r="S984" s="3">
        <v>4641366.1417500004</v>
      </c>
      <c r="T984" s="3">
        <v>0</v>
      </c>
      <c r="U984" s="3" t="s">
        <v>0</v>
      </c>
      <c r="V984" s="3">
        <v>0</v>
      </c>
      <c r="W984" s="3">
        <v>75940.960000000006</v>
      </c>
      <c r="X984" s="3" t="s">
        <v>0</v>
      </c>
      <c r="Y984" s="3">
        <v>12150.553599999999</v>
      </c>
      <c r="Z984" s="3">
        <v>0</v>
      </c>
      <c r="AA984" s="50"/>
      <c r="AB984" s="50"/>
      <c r="AC984" s="50"/>
      <c r="AD984" s="50"/>
      <c r="AE984" s="1"/>
    </row>
    <row r="985" spans="1:31" hidden="1" x14ac:dyDescent="0.25">
      <c r="A985" s="2" t="s">
        <v>269</v>
      </c>
      <c r="B985" s="51">
        <v>43959</v>
      </c>
      <c r="C985" s="2" t="s">
        <v>8</v>
      </c>
      <c r="D985" s="2" t="s">
        <v>88</v>
      </c>
      <c r="E985" s="2" t="s">
        <v>563</v>
      </c>
      <c r="F985" s="2" t="s">
        <v>2043</v>
      </c>
      <c r="G985" s="2" t="s">
        <v>4</v>
      </c>
      <c r="H985" s="2" t="s">
        <v>2044</v>
      </c>
      <c r="I985" s="1" t="s">
        <v>1</v>
      </c>
      <c r="J985" s="1" t="s">
        <v>1</v>
      </c>
      <c r="K985" s="1" t="s">
        <v>1</v>
      </c>
      <c r="L985" s="1" t="s">
        <v>1</v>
      </c>
      <c r="M985" s="1">
        <v>0</v>
      </c>
      <c r="N985" s="2" t="s">
        <v>1</v>
      </c>
      <c r="O985" s="2" t="s">
        <v>2</v>
      </c>
      <c r="P985" s="2" t="s">
        <v>1</v>
      </c>
      <c r="Q985" s="3">
        <f t="shared" si="15"/>
        <v>26412430</v>
      </c>
      <c r="R985" s="3">
        <v>0</v>
      </c>
      <c r="S985" s="3">
        <v>26412430</v>
      </c>
      <c r="T985" s="3">
        <v>0</v>
      </c>
      <c r="U985" s="3" t="s">
        <v>0</v>
      </c>
      <c r="V985" s="3">
        <v>0</v>
      </c>
      <c r="W985" s="3">
        <v>0</v>
      </c>
      <c r="X985" s="3" t="s">
        <v>13</v>
      </c>
      <c r="Y985" s="3">
        <v>0</v>
      </c>
      <c r="Z985" s="3">
        <v>0</v>
      </c>
      <c r="AA985" s="50"/>
      <c r="AB985" s="50"/>
      <c r="AC985" s="50"/>
      <c r="AD985" s="50"/>
      <c r="AE985" s="1"/>
    </row>
    <row r="986" spans="1:31" hidden="1" x14ac:dyDescent="0.25">
      <c r="A986" s="2" t="s">
        <v>265</v>
      </c>
      <c r="B986" s="51">
        <v>43959</v>
      </c>
      <c r="C986" s="2" t="s">
        <v>71</v>
      </c>
      <c r="D986" s="2" t="s">
        <v>88</v>
      </c>
      <c r="E986" s="2" t="s">
        <v>566</v>
      </c>
      <c r="F986" s="2" t="s">
        <v>2045</v>
      </c>
      <c r="G986" s="2" t="s">
        <v>4</v>
      </c>
      <c r="H986" s="2" t="s">
        <v>2046</v>
      </c>
      <c r="I986" s="1" t="s">
        <v>1</v>
      </c>
      <c r="J986" s="1" t="s">
        <v>1</v>
      </c>
      <c r="K986" s="1" t="s">
        <v>1</v>
      </c>
      <c r="L986" s="1" t="s">
        <v>1</v>
      </c>
      <c r="M986" s="1">
        <v>0</v>
      </c>
      <c r="N986" s="2" t="s">
        <v>1</v>
      </c>
      <c r="O986" s="2" t="s">
        <v>2</v>
      </c>
      <c r="P986" s="2" t="s">
        <v>1</v>
      </c>
      <c r="Q986" s="3">
        <f t="shared" si="15"/>
        <v>35806016.164350003</v>
      </c>
      <c r="R986" s="3">
        <v>0</v>
      </c>
      <c r="S986" s="3">
        <v>35409006.164350003</v>
      </c>
      <c r="T986" s="3">
        <v>0</v>
      </c>
      <c r="U986" s="3" t="s">
        <v>0</v>
      </c>
      <c r="V986" s="3">
        <v>0</v>
      </c>
      <c r="W986" s="3">
        <v>342250</v>
      </c>
      <c r="X986" s="3" t="s">
        <v>0</v>
      </c>
      <c r="Y986" s="3">
        <v>54760</v>
      </c>
      <c r="Z986" s="3">
        <v>0</v>
      </c>
      <c r="AA986" s="50"/>
      <c r="AB986" s="50"/>
      <c r="AC986" s="50"/>
      <c r="AD986" s="50"/>
      <c r="AE986" s="1"/>
    </row>
    <row r="987" spans="1:31" hidden="1" x14ac:dyDescent="0.25">
      <c r="A987" s="2" t="s">
        <v>262</v>
      </c>
      <c r="B987" s="51">
        <v>43959</v>
      </c>
      <c r="C987" s="2" t="s">
        <v>53</v>
      </c>
      <c r="D987" s="2" t="s">
        <v>88</v>
      </c>
      <c r="E987" s="2" t="s">
        <v>558</v>
      </c>
      <c r="F987" s="2" t="s">
        <v>2029</v>
      </c>
      <c r="G987" s="2" t="s">
        <v>4</v>
      </c>
      <c r="H987" s="2" t="s">
        <v>2047</v>
      </c>
      <c r="I987" s="1" t="s">
        <v>1</v>
      </c>
      <c r="J987" s="1" t="s">
        <v>1</v>
      </c>
      <c r="K987" s="1" t="s">
        <v>1</v>
      </c>
      <c r="L987" s="1" t="s">
        <v>1</v>
      </c>
      <c r="M987" s="1">
        <v>0</v>
      </c>
      <c r="N987" s="2" t="s">
        <v>1</v>
      </c>
      <c r="O987" s="2" t="s">
        <v>2</v>
      </c>
      <c r="P987" s="2" t="s">
        <v>1</v>
      </c>
      <c r="Q987" s="3">
        <f t="shared" si="15"/>
        <v>27182746.119399998</v>
      </c>
      <c r="R987" s="3">
        <v>0</v>
      </c>
      <c r="S987" s="3">
        <v>23382989.984999999</v>
      </c>
      <c r="T987" s="3">
        <v>0</v>
      </c>
      <c r="U987" s="3" t="s">
        <v>0</v>
      </c>
      <c r="V987" s="3">
        <v>0</v>
      </c>
      <c r="W987" s="3">
        <v>3275651.84</v>
      </c>
      <c r="X987" s="3" t="s">
        <v>13</v>
      </c>
      <c r="Y987" s="3">
        <v>524104.29439999996</v>
      </c>
      <c r="Z987" s="3">
        <v>0</v>
      </c>
      <c r="AA987" s="50"/>
      <c r="AB987" s="50"/>
      <c r="AC987" s="50"/>
      <c r="AD987" s="50"/>
      <c r="AE987" s="1"/>
    </row>
    <row r="988" spans="1:31" hidden="1" x14ac:dyDescent="0.25">
      <c r="A988" s="2" t="s">
        <v>260</v>
      </c>
      <c r="B988" s="51">
        <v>43959</v>
      </c>
      <c r="C988" s="2" t="s">
        <v>8</v>
      </c>
      <c r="D988" s="2" t="s">
        <v>78</v>
      </c>
      <c r="E988" s="2" t="s">
        <v>555</v>
      </c>
      <c r="F988" s="2" t="s">
        <v>2048</v>
      </c>
      <c r="G988" s="2" t="s">
        <v>4</v>
      </c>
      <c r="H988" s="2" t="s">
        <v>2049</v>
      </c>
      <c r="I988" s="1" t="s">
        <v>1</v>
      </c>
      <c r="J988" s="1" t="s">
        <v>1</v>
      </c>
      <c r="K988" s="1" t="s">
        <v>1</v>
      </c>
      <c r="L988" s="1" t="s">
        <v>1</v>
      </c>
      <c r="M988" s="1">
        <v>0</v>
      </c>
      <c r="N988" s="2" t="s">
        <v>1</v>
      </c>
      <c r="O988" s="2" t="s">
        <v>2</v>
      </c>
      <c r="P988" s="2" t="s">
        <v>1</v>
      </c>
      <c r="Q988" s="3">
        <f t="shared" si="15"/>
        <v>77042414.599550009</v>
      </c>
      <c r="R988" s="3">
        <v>0</v>
      </c>
      <c r="S988" s="3">
        <v>59506030.789550006</v>
      </c>
      <c r="T988" s="3">
        <v>0</v>
      </c>
      <c r="U988" s="3" t="s">
        <v>0</v>
      </c>
      <c r="V988" s="3">
        <v>0</v>
      </c>
      <c r="W988" s="3">
        <v>15117572.249999998</v>
      </c>
      <c r="X988" s="3" t="s">
        <v>13</v>
      </c>
      <c r="Y988" s="3">
        <v>2418811.56</v>
      </c>
      <c r="Z988" s="3">
        <v>0</v>
      </c>
      <c r="AA988" s="50"/>
      <c r="AB988" s="50"/>
      <c r="AC988" s="50"/>
      <c r="AD988" s="50"/>
      <c r="AE988" s="1"/>
    </row>
    <row r="989" spans="1:31" hidden="1" x14ac:dyDescent="0.25">
      <c r="A989" s="2" t="s">
        <v>257</v>
      </c>
      <c r="B989" s="51">
        <v>43959</v>
      </c>
      <c r="C989" s="2" t="s">
        <v>71</v>
      </c>
      <c r="D989" s="2" t="s">
        <v>78</v>
      </c>
      <c r="E989" s="2" t="s">
        <v>551</v>
      </c>
      <c r="F989" s="2" t="s">
        <v>1760</v>
      </c>
      <c r="G989" s="2" t="s">
        <v>4</v>
      </c>
      <c r="H989" s="2" t="s">
        <v>2050</v>
      </c>
      <c r="I989" s="1" t="s">
        <v>1</v>
      </c>
      <c r="J989" s="1" t="s">
        <v>1</v>
      </c>
      <c r="K989" s="1" t="s">
        <v>1</v>
      </c>
      <c r="L989" s="1" t="s">
        <v>1</v>
      </c>
      <c r="M989" s="1">
        <v>0</v>
      </c>
      <c r="N989" s="2" t="s">
        <v>1</v>
      </c>
      <c r="O989" s="2" t="s">
        <v>2</v>
      </c>
      <c r="P989" s="2" t="s">
        <v>1</v>
      </c>
      <c r="Q989" s="3">
        <f t="shared" si="15"/>
        <v>41422441.381200008</v>
      </c>
      <c r="R989" s="3">
        <v>0</v>
      </c>
      <c r="S989" s="3">
        <v>40542581.381200008</v>
      </c>
      <c r="T989" s="3">
        <v>0</v>
      </c>
      <c r="U989" s="3" t="s">
        <v>0</v>
      </c>
      <c r="V989" s="3">
        <v>0</v>
      </c>
      <c r="W989" s="3">
        <v>758500</v>
      </c>
      <c r="X989" s="3" t="s">
        <v>0</v>
      </c>
      <c r="Y989" s="3">
        <v>121360</v>
      </c>
      <c r="Z989" s="3">
        <v>0</v>
      </c>
      <c r="AA989" s="50"/>
      <c r="AB989" s="50"/>
      <c r="AC989" s="50"/>
      <c r="AD989" s="50"/>
      <c r="AE989" s="1"/>
    </row>
    <row r="990" spans="1:31" hidden="1" x14ac:dyDescent="0.25">
      <c r="A990" s="2" t="s">
        <v>255</v>
      </c>
      <c r="B990" s="51">
        <v>43959</v>
      </c>
      <c r="C990" s="2" t="s">
        <v>53</v>
      </c>
      <c r="D990" s="2" t="s">
        <v>78</v>
      </c>
      <c r="E990" s="2" t="s">
        <v>6</v>
      </c>
      <c r="F990" s="2" t="s">
        <v>1917</v>
      </c>
      <c r="G990" s="2" t="s">
        <v>4</v>
      </c>
      <c r="H990" s="2" t="s">
        <v>2051</v>
      </c>
      <c r="I990" s="1" t="s">
        <v>1</v>
      </c>
      <c r="J990" s="1" t="s">
        <v>1</v>
      </c>
      <c r="K990" s="1" t="s">
        <v>1</v>
      </c>
      <c r="L990" s="1" t="s">
        <v>1</v>
      </c>
      <c r="M990" s="1">
        <v>0</v>
      </c>
      <c r="N990" s="2" t="s">
        <v>1</v>
      </c>
      <c r="O990" s="2" t="s">
        <v>2</v>
      </c>
      <c r="P990" s="2" t="s">
        <v>1</v>
      </c>
      <c r="Q990" s="3">
        <f t="shared" si="15"/>
        <v>36612656.749399997</v>
      </c>
      <c r="R990" s="3">
        <v>0</v>
      </c>
      <c r="S990" s="3">
        <v>26857563.855</v>
      </c>
      <c r="T990" s="3">
        <v>0</v>
      </c>
      <c r="U990" s="3" t="s">
        <v>0</v>
      </c>
      <c r="V990" s="3">
        <v>0</v>
      </c>
      <c r="W990" s="3">
        <v>8409562.8399999999</v>
      </c>
      <c r="X990" s="3" t="s">
        <v>13</v>
      </c>
      <c r="Y990" s="3">
        <v>1345530.0543999998</v>
      </c>
      <c r="Z990" s="3">
        <v>0</v>
      </c>
      <c r="AA990" s="50"/>
      <c r="AB990" s="50"/>
      <c r="AC990" s="50"/>
      <c r="AD990" s="50"/>
      <c r="AE990" s="1"/>
    </row>
    <row r="991" spans="1:31" hidden="1" x14ac:dyDescent="0.25">
      <c r="A991" s="2" t="s">
        <v>252</v>
      </c>
      <c r="B991" s="51">
        <v>43959</v>
      </c>
      <c r="C991" s="2" t="s">
        <v>53</v>
      </c>
      <c r="D991" s="2" t="s">
        <v>78</v>
      </c>
      <c r="E991" s="2" t="s">
        <v>6</v>
      </c>
      <c r="F991" s="2" t="s">
        <v>1917</v>
      </c>
      <c r="G991" s="2" t="s">
        <v>4</v>
      </c>
      <c r="H991" s="2" t="s">
        <v>2052</v>
      </c>
      <c r="I991" s="1" t="s">
        <v>1</v>
      </c>
      <c r="J991" s="1" t="s">
        <v>1</v>
      </c>
      <c r="K991" s="1" t="s">
        <v>1</v>
      </c>
      <c r="L991" s="1" t="s">
        <v>1</v>
      </c>
      <c r="M991" s="1">
        <v>0</v>
      </c>
      <c r="N991" s="2" t="s">
        <v>1</v>
      </c>
      <c r="O991" s="2" t="s">
        <v>1709</v>
      </c>
      <c r="P991" s="2" t="s">
        <v>1710</v>
      </c>
      <c r="Q991" s="3">
        <f t="shared" si="15"/>
        <v>281387.39439999999</v>
      </c>
      <c r="R991" s="3">
        <v>0</v>
      </c>
      <c r="S991" s="3">
        <v>0</v>
      </c>
      <c r="T991" s="3">
        <v>242575.34</v>
      </c>
      <c r="U991" s="3" t="s">
        <v>13</v>
      </c>
      <c r="V991" s="3">
        <v>38812.054400000001</v>
      </c>
      <c r="W991" s="3">
        <v>0</v>
      </c>
      <c r="X991" s="3" t="s">
        <v>0</v>
      </c>
      <c r="Y991" s="3">
        <v>0</v>
      </c>
      <c r="Z991" s="3">
        <v>0</v>
      </c>
      <c r="AA991" s="50"/>
      <c r="AB991" s="50"/>
      <c r="AC991" s="50"/>
      <c r="AD991" s="50"/>
      <c r="AE991" s="1"/>
    </row>
    <row r="992" spans="1:31" hidden="1" x14ac:dyDescent="0.25">
      <c r="A992" s="2" t="s">
        <v>247</v>
      </c>
      <c r="B992" s="51">
        <v>43959</v>
      </c>
      <c r="C992" s="2" t="s">
        <v>53</v>
      </c>
      <c r="D992" s="2" t="s">
        <v>78</v>
      </c>
      <c r="E992" s="2" t="s">
        <v>6</v>
      </c>
      <c r="F992" s="2" t="s">
        <v>1917</v>
      </c>
      <c r="G992" s="2" t="s">
        <v>4</v>
      </c>
      <c r="H992" s="2" t="s">
        <v>2053</v>
      </c>
      <c r="I992" s="1" t="s">
        <v>1</v>
      </c>
      <c r="J992" s="1" t="s">
        <v>1</v>
      </c>
      <c r="K992" s="1" t="s">
        <v>1</v>
      </c>
      <c r="L992" s="1" t="s">
        <v>1</v>
      </c>
      <c r="M992" s="1">
        <v>0</v>
      </c>
      <c r="N992" s="2" t="s">
        <v>1</v>
      </c>
      <c r="O992" s="2" t="s">
        <v>2</v>
      </c>
      <c r="P992" s="2" t="s">
        <v>1</v>
      </c>
      <c r="Q992" s="3">
        <f t="shared" si="15"/>
        <v>48432577.951400004</v>
      </c>
      <c r="R992" s="3">
        <v>0</v>
      </c>
      <c r="S992" s="3">
        <v>31503283.285000004</v>
      </c>
      <c r="T992" s="3">
        <v>0</v>
      </c>
      <c r="U992" s="3" t="s">
        <v>0</v>
      </c>
      <c r="V992" s="3">
        <v>0</v>
      </c>
      <c r="W992" s="3">
        <v>14594219.539999999</v>
      </c>
      <c r="X992" s="3" t="s">
        <v>0</v>
      </c>
      <c r="Y992" s="3">
        <v>2335075.1264</v>
      </c>
      <c r="Z992" s="3">
        <v>0</v>
      </c>
      <c r="AA992" s="50"/>
      <c r="AB992" s="50"/>
      <c r="AC992" s="50"/>
      <c r="AD992" s="50"/>
      <c r="AE992" s="1"/>
    </row>
    <row r="993" spans="1:31" hidden="1" x14ac:dyDescent="0.25">
      <c r="A993" s="2" t="s">
        <v>244</v>
      </c>
      <c r="B993" s="51">
        <v>43959</v>
      </c>
      <c r="C993" s="2" t="s">
        <v>8</v>
      </c>
      <c r="D993" s="2" t="s">
        <v>67</v>
      </c>
      <c r="E993" s="2" t="s">
        <v>542</v>
      </c>
      <c r="F993" s="2" t="s">
        <v>1921</v>
      </c>
      <c r="G993" s="2" t="s">
        <v>4</v>
      </c>
      <c r="H993" s="2" t="s">
        <v>2054</v>
      </c>
      <c r="I993" s="1" t="s">
        <v>1</v>
      </c>
      <c r="J993" s="1" t="s">
        <v>1</v>
      </c>
      <c r="K993" s="1" t="s">
        <v>1</v>
      </c>
      <c r="L993" s="1" t="s">
        <v>1</v>
      </c>
      <c r="M993" s="1">
        <v>0</v>
      </c>
      <c r="N993" s="2" t="s">
        <v>1</v>
      </c>
      <c r="O993" s="2" t="s">
        <v>2</v>
      </c>
      <c r="P993" s="2" t="s">
        <v>1</v>
      </c>
      <c r="Q993" s="3">
        <f t="shared" si="15"/>
        <v>64624548.4005</v>
      </c>
      <c r="R993" s="3">
        <v>0</v>
      </c>
      <c r="S993" s="3">
        <v>50955168.039999999</v>
      </c>
      <c r="T993" s="3">
        <v>0</v>
      </c>
      <c r="U993" s="3" t="s">
        <v>0</v>
      </c>
      <c r="V993" s="3">
        <v>0</v>
      </c>
      <c r="W993" s="3">
        <v>11783948.5866</v>
      </c>
      <c r="X993" s="3" t="s">
        <v>0</v>
      </c>
      <c r="Y993" s="3">
        <v>1885431.7739000001</v>
      </c>
      <c r="Z993" s="3">
        <v>0</v>
      </c>
      <c r="AA993" s="50"/>
      <c r="AB993" s="50"/>
      <c r="AC993" s="50"/>
      <c r="AD993" s="50"/>
      <c r="AE993" s="1"/>
    </row>
    <row r="994" spans="1:31" hidden="1" x14ac:dyDescent="0.25">
      <c r="A994" s="2" t="s">
        <v>241</v>
      </c>
      <c r="B994" s="51">
        <v>43959</v>
      </c>
      <c r="C994" s="2" t="s">
        <v>53</v>
      </c>
      <c r="D994" s="2" t="s">
        <v>67</v>
      </c>
      <c r="E994" s="2" t="s">
        <v>66</v>
      </c>
      <c r="F994" s="2" t="s">
        <v>1858</v>
      </c>
      <c r="G994" s="2" t="s">
        <v>4</v>
      </c>
      <c r="H994" s="2" t="s">
        <v>2055</v>
      </c>
      <c r="I994" s="1" t="s">
        <v>1</v>
      </c>
      <c r="J994" s="1" t="s">
        <v>1</v>
      </c>
      <c r="K994" s="1" t="s">
        <v>1</v>
      </c>
      <c r="L994" s="1" t="s">
        <v>1</v>
      </c>
      <c r="M994" s="1">
        <v>0</v>
      </c>
      <c r="N994" s="2" t="s">
        <v>1</v>
      </c>
      <c r="O994" s="2" t="s">
        <v>2</v>
      </c>
      <c r="P994" s="2" t="s">
        <v>1</v>
      </c>
      <c r="Q994" s="3">
        <f t="shared" si="15"/>
        <v>35607842.287599996</v>
      </c>
      <c r="R994" s="3">
        <v>0</v>
      </c>
      <c r="S994" s="3">
        <v>26585637.369999997</v>
      </c>
      <c r="T994" s="3">
        <v>0</v>
      </c>
      <c r="U994" s="3" t="s">
        <v>0</v>
      </c>
      <c r="V994" s="3">
        <v>0</v>
      </c>
      <c r="W994" s="3">
        <v>7777762.8599999994</v>
      </c>
      <c r="X994" s="3" t="s">
        <v>13</v>
      </c>
      <c r="Y994" s="3">
        <v>1244442.0576000002</v>
      </c>
      <c r="Z994" s="3">
        <v>0</v>
      </c>
      <c r="AA994" s="50"/>
      <c r="AB994" s="50"/>
      <c r="AC994" s="50"/>
      <c r="AD994" s="50"/>
      <c r="AE994" s="1"/>
    </row>
    <row r="995" spans="1:31" hidden="1" x14ac:dyDescent="0.25">
      <c r="A995" s="2" t="s">
        <v>238</v>
      </c>
      <c r="B995" s="51">
        <v>43959</v>
      </c>
      <c r="C995" s="2" t="s">
        <v>8</v>
      </c>
      <c r="D995" s="2" t="s">
        <v>52</v>
      </c>
      <c r="E995" s="2" t="s">
        <v>530</v>
      </c>
      <c r="F995" s="2" t="s">
        <v>2056</v>
      </c>
      <c r="G995" s="2" t="s">
        <v>4</v>
      </c>
      <c r="H995" s="2" t="s">
        <v>2057</v>
      </c>
      <c r="I995" s="1" t="s">
        <v>1</v>
      </c>
      <c r="J995" s="1" t="s">
        <v>1</v>
      </c>
      <c r="K995" s="1" t="s">
        <v>1</v>
      </c>
      <c r="L995" s="1" t="s">
        <v>1</v>
      </c>
      <c r="M995" s="1">
        <v>0</v>
      </c>
      <c r="N995" s="2" t="s">
        <v>1</v>
      </c>
      <c r="O995" s="2" t="s">
        <v>2</v>
      </c>
      <c r="P995" s="2" t="s">
        <v>1</v>
      </c>
      <c r="Q995" s="3">
        <f t="shared" si="15"/>
        <v>104608354.00235</v>
      </c>
      <c r="R995" s="3">
        <v>0</v>
      </c>
      <c r="S995" s="3">
        <v>82547708.480949998</v>
      </c>
      <c r="T995" s="3">
        <v>0</v>
      </c>
      <c r="U995" s="3" t="s">
        <v>0</v>
      </c>
      <c r="V995" s="3">
        <v>0</v>
      </c>
      <c r="W995" s="3">
        <v>19017797.863200001</v>
      </c>
      <c r="X995" s="3" t="s">
        <v>13</v>
      </c>
      <c r="Y995" s="3">
        <v>3042847.6581999999</v>
      </c>
      <c r="Z995" s="3">
        <v>0</v>
      </c>
      <c r="AA995" s="50"/>
      <c r="AB995" s="50"/>
      <c r="AC995" s="50"/>
      <c r="AD995" s="50"/>
      <c r="AE995" s="1"/>
    </row>
    <row r="996" spans="1:31" hidden="1" x14ac:dyDescent="0.25">
      <c r="A996" s="2" t="s">
        <v>236</v>
      </c>
      <c r="B996" s="51">
        <v>43959</v>
      </c>
      <c r="C996" s="2" t="s">
        <v>53</v>
      </c>
      <c r="D996" s="2" t="s">
        <v>52</v>
      </c>
      <c r="E996" s="2" t="s">
        <v>651</v>
      </c>
      <c r="F996" s="2" t="s">
        <v>1706</v>
      </c>
      <c r="G996" s="2" t="s">
        <v>4</v>
      </c>
      <c r="H996" s="2" t="s">
        <v>2058</v>
      </c>
      <c r="I996" s="1"/>
      <c r="J996" s="1"/>
      <c r="K996" s="1"/>
      <c r="L996" s="1"/>
      <c r="M996" s="1">
        <v>0</v>
      </c>
      <c r="N996" s="2"/>
      <c r="O996" s="2" t="s">
        <v>249</v>
      </c>
      <c r="P996" s="2"/>
      <c r="Q996" s="3">
        <f t="shared" si="15"/>
        <v>0</v>
      </c>
      <c r="R996" s="3"/>
      <c r="S996" s="3">
        <v>0</v>
      </c>
      <c r="T996" s="3">
        <v>0</v>
      </c>
      <c r="U996" s="3"/>
      <c r="V996" s="3">
        <v>0</v>
      </c>
      <c r="W996" s="3"/>
      <c r="X996" s="3"/>
      <c r="Y996" s="3"/>
      <c r="Z996" s="3"/>
      <c r="AA996" s="50"/>
      <c r="AB996" s="50"/>
      <c r="AC996" s="50"/>
      <c r="AD996" s="50"/>
      <c r="AE996" s="1"/>
    </row>
    <row r="997" spans="1:31" hidden="1" x14ac:dyDescent="0.25">
      <c r="A997" s="2" t="s">
        <v>229</v>
      </c>
      <c r="B997" s="51">
        <v>43959</v>
      </c>
      <c r="C997" s="2" t="s">
        <v>8</v>
      </c>
      <c r="D997" s="2" t="s">
        <v>48</v>
      </c>
      <c r="E997" s="2" t="s">
        <v>520</v>
      </c>
      <c r="F997" s="2" t="s">
        <v>214</v>
      </c>
      <c r="G997" s="2" t="s">
        <v>4</v>
      </c>
      <c r="H997" s="2" t="s">
        <v>2059</v>
      </c>
      <c r="I997" s="1" t="s">
        <v>1</v>
      </c>
      <c r="J997" s="1" t="s">
        <v>1</v>
      </c>
      <c r="K997" s="1" t="s">
        <v>1</v>
      </c>
      <c r="L997" s="1" t="s">
        <v>1</v>
      </c>
      <c r="M997" s="1">
        <v>0</v>
      </c>
      <c r="N997" s="2" t="s">
        <v>1</v>
      </c>
      <c r="O997" s="2" t="s">
        <v>2</v>
      </c>
      <c r="P997" s="2" t="s">
        <v>1</v>
      </c>
      <c r="Q997" s="3">
        <f t="shared" si="15"/>
        <v>92347748.778349996</v>
      </c>
      <c r="R997" s="3">
        <v>0</v>
      </c>
      <c r="S997" s="3">
        <v>73300153.700000003</v>
      </c>
      <c r="T997" s="3">
        <v>0</v>
      </c>
      <c r="U997" s="3" t="s">
        <v>0</v>
      </c>
      <c r="V997" s="3">
        <v>0</v>
      </c>
      <c r="W997" s="3">
        <v>16420340.584650001</v>
      </c>
      <c r="X997" s="3" t="s">
        <v>13</v>
      </c>
      <c r="Y997" s="3">
        <v>2627254.4937</v>
      </c>
      <c r="Z997" s="3">
        <v>0</v>
      </c>
      <c r="AA997" s="50"/>
      <c r="AB997" s="50"/>
      <c r="AC997" s="50"/>
      <c r="AD997" s="50"/>
      <c r="AE997" s="1"/>
    </row>
    <row r="998" spans="1:31" hidden="1" x14ac:dyDescent="0.25">
      <c r="A998" s="2" t="s">
        <v>227</v>
      </c>
      <c r="B998" s="51">
        <v>43959</v>
      </c>
      <c r="C998" s="2" t="s">
        <v>53</v>
      </c>
      <c r="D998" s="2" t="s">
        <v>48</v>
      </c>
      <c r="E998" s="2" t="s">
        <v>1830</v>
      </c>
      <c r="F998" s="2" t="s">
        <v>776</v>
      </c>
      <c r="G998" s="2" t="s">
        <v>4</v>
      </c>
      <c r="H998" s="2" t="s">
        <v>2060</v>
      </c>
      <c r="I998" s="1" t="s">
        <v>1</v>
      </c>
      <c r="J998" s="1" t="s">
        <v>1</v>
      </c>
      <c r="K998" s="1" t="s">
        <v>1</v>
      </c>
      <c r="L998" s="1" t="s">
        <v>1</v>
      </c>
      <c r="M998" s="1">
        <v>0</v>
      </c>
      <c r="N998" s="2" t="s">
        <v>1</v>
      </c>
      <c r="O998" s="2" t="s">
        <v>2</v>
      </c>
      <c r="P998" s="2" t="s">
        <v>1</v>
      </c>
      <c r="Q998" s="3">
        <f t="shared" si="15"/>
        <v>45424952.848550007</v>
      </c>
      <c r="R998" s="3">
        <v>0</v>
      </c>
      <c r="S998" s="3">
        <v>32683164.164150003</v>
      </c>
      <c r="T998" s="3">
        <v>0</v>
      </c>
      <c r="U998" s="3" t="s">
        <v>0</v>
      </c>
      <c r="V998" s="3">
        <v>0</v>
      </c>
      <c r="W998" s="3">
        <v>10984300.59</v>
      </c>
      <c r="X998" s="3" t="s">
        <v>13</v>
      </c>
      <c r="Y998" s="3">
        <v>1757488.0943999998</v>
      </c>
      <c r="Z998" s="3">
        <v>0</v>
      </c>
      <c r="AA998" s="50"/>
      <c r="AB998" s="50"/>
      <c r="AC998" s="50"/>
      <c r="AD998" s="50"/>
      <c r="AE998" s="1"/>
    </row>
    <row r="999" spans="1:31" hidden="1" x14ac:dyDescent="0.25">
      <c r="A999" s="2" t="s">
        <v>224</v>
      </c>
      <c r="B999" s="51">
        <v>43959</v>
      </c>
      <c r="C999" s="2" t="s">
        <v>53</v>
      </c>
      <c r="D999" s="2" t="s">
        <v>48</v>
      </c>
      <c r="E999" s="2" t="s">
        <v>1830</v>
      </c>
      <c r="F999" s="2" t="s">
        <v>776</v>
      </c>
      <c r="G999" s="2" t="s">
        <v>4</v>
      </c>
      <c r="H999" s="2" t="s">
        <v>2061</v>
      </c>
      <c r="I999" s="1" t="s">
        <v>1</v>
      </c>
      <c r="J999" s="1" t="s">
        <v>1</v>
      </c>
      <c r="K999" s="1" t="s">
        <v>1</v>
      </c>
      <c r="L999" s="1" t="s">
        <v>1</v>
      </c>
      <c r="M999" s="1">
        <v>0</v>
      </c>
      <c r="N999" s="2" t="s">
        <v>1</v>
      </c>
      <c r="O999" s="2" t="s">
        <v>1147</v>
      </c>
      <c r="P999" s="2" t="s">
        <v>1146</v>
      </c>
      <c r="Q999" s="3">
        <f t="shared" si="15"/>
        <v>1367951.0549999999</v>
      </c>
      <c r="R999" s="3">
        <v>0</v>
      </c>
      <c r="S999" s="3">
        <v>1367951.0549999999</v>
      </c>
      <c r="T999" s="3">
        <v>0</v>
      </c>
      <c r="U999" s="3" t="s">
        <v>0</v>
      </c>
      <c r="V999" s="3">
        <v>0</v>
      </c>
      <c r="W999" s="3">
        <v>0</v>
      </c>
      <c r="X999" s="3" t="s">
        <v>0</v>
      </c>
      <c r="Y999" s="3">
        <v>0</v>
      </c>
      <c r="Z999" s="3">
        <v>0</v>
      </c>
      <c r="AA999" s="50"/>
      <c r="AB999" s="50"/>
      <c r="AC999" s="50"/>
      <c r="AD999" s="50"/>
      <c r="AE999" s="1"/>
    </row>
    <row r="1000" spans="1:31" hidden="1" x14ac:dyDescent="0.25">
      <c r="A1000" s="2" t="s">
        <v>221</v>
      </c>
      <c r="B1000" s="51">
        <v>43959</v>
      </c>
      <c r="C1000" s="2" t="s">
        <v>53</v>
      </c>
      <c r="D1000" s="2" t="s">
        <v>48</v>
      </c>
      <c r="E1000" s="2" t="s">
        <v>1830</v>
      </c>
      <c r="F1000" s="2" t="s">
        <v>776</v>
      </c>
      <c r="G1000" s="2" t="s">
        <v>4</v>
      </c>
      <c r="H1000" s="2" t="s">
        <v>2062</v>
      </c>
      <c r="I1000" s="1" t="s">
        <v>1</v>
      </c>
      <c r="J1000" s="1" t="s">
        <v>1</v>
      </c>
      <c r="K1000" s="1" t="s">
        <v>1</v>
      </c>
      <c r="L1000" s="1" t="s">
        <v>1</v>
      </c>
      <c r="M1000" s="1">
        <v>0</v>
      </c>
      <c r="N1000" s="2" t="s">
        <v>1</v>
      </c>
      <c r="O1000" s="2" t="s">
        <v>2</v>
      </c>
      <c r="P1000" s="2" t="s">
        <v>1</v>
      </c>
      <c r="Q1000" s="3">
        <f t="shared" si="15"/>
        <v>3020496.41</v>
      </c>
      <c r="R1000" s="3">
        <v>0</v>
      </c>
      <c r="S1000" s="3">
        <v>1338032.4100000001</v>
      </c>
      <c r="T1000" s="3">
        <v>0</v>
      </c>
      <c r="U1000" s="3" t="s">
        <v>0</v>
      </c>
      <c r="V1000" s="3">
        <v>0</v>
      </c>
      <c r="W1000" s="3">
        <v>1450400</v>
      </c>
      <c r="X1000" s="3" t="s">
        <v>13</v>
      </c>
      <c r="Y1000" s="3">
        <v>232064</v>
      </c>
      <c r="Z1000" s="3">
        <v>0</v>
      </c>
      <c r="AA1000" s="50"/>
      <c r="AB1000" s="50"/>
      <c r="AC1000" s="50"/>
      <c r="AD1000" s="50"/>
      <c r="AE1000" s="1"/>
    </row>
    <row r="1001" spans="1:31" hidden="1" x14ac:dyDescent="0.25">
      <c r="A1001" s="2" t="s">
        <v>218</v>
      </c>
      <c r="B1001" s="51">
        <v>43959</v>
      </c>
      <c r="C1001" s="2" t="s">
        <v>53</v>
      </c>
      <c r="D1001" s="2" t="s">
        <v>48</v>
      </c>
      <c r="E1001" s="2" t="s">
        <v>1830</v>
      </c>
      <c r="F1001" s="2" t="s">
        <v>776</v>
      </c>
      <c r="G1001" s="2" t="s">
        <v>4</v>
      </c>
      <c r="H1001" s="2" t="s">
        <v>2063</v>
      </c>
      <c r="I1001" s="1" t="s">
        <v>1</v>
      </c>
      <c r="J1001" s="1" t="s">
        <v>1</v>
      </c>
      <c r="K1001" s="1" t="s">
        <v>1</v>
      </c>
      <c r="L1001" s="1" t="s">
        <v>1</v>
      </c>
      <c r="M1001" s="1">
        <v>0</v>
      </c>
      <c r="N1001" s="2" t="s">
        <v>1</v>
      </c>
      <c r="O1001" s="2" t="s">
        <v>2064</v>
      </c>
      <c r="P1001" s="2" t="s">
        <v>2065</v>
      </c>
      <c r="Q1001" s="3">
        <f t="shared" si="15"/>
        <v>3893495.0946</v>
      </c>
      <c r="R1001" s="3">
        <v>0</v>
      </c>
      <c r="S1001" s="3">
        <v>2783865.9950000001</v>
      </c>
      <c r="T1001" s="3">
        <v>956576.81</v>
      </c>
      <c r="U1001" s="3" t="s">
        <v>13</v>
      </c>
      <c r="V1001" s="3">
        <v>153052.28959999999</v>
      </c>
      <c r="W1001" s="3">
        <v>0</v>
      </c>
      <c r="X1001" s="3" t="s">
        <v>0</v>
      </c>
      <c r="Y1001" s="3">
        <v>0</v>
      </c>
      <c r="Z1001" s="3">
        <v>0</v>
      </c>
      <c r="AA1001" s="50"/>
      <c r="AB1001" s="50"/>
      <c r="AC1001" s="50"/>
      <c r="AD1001" s="50"/>
      <c r="AE1001" s="1"/>
    </row>
    <row r="1002" spans="1:31" hidden="1" x14ac:dyDescent="0.25">
      <c r="A1002" s="2" t="s">
        <v>215</v>
      </c>
      <c r="B1002" s="51">
        <v>43959</v>
      </c>
      <c r="C1002" s="2" t="s">
        <v>53</v>
      </c>
      <c r="D1002" s="2" t="s">
        <v>48</v>
      </c>
      <c r="E1002" s="2" t="s">
        <v>1830</v>
      </c>
      <c r="F1002" s="2" t="s">
        <v>776</v>
      </c>
      <c r="G1002" s="2" t="s">
        <v>4</v>
      </c>
      <c r="H1002" s="2" t="s">
        <v>2066</v>
      </c>
      <c r="I1002" s="1" t="s">
        <v>1</v>
      </c>
      <c r="J1002" s="1" t="s">
        <v>1</v>
      </c>
      <c r="K1002" s="1" t="s">
        <v>1</v>
      </c>
      <c r="L1002" s="1" t="s">
        <v>1</v>
      </c>
      <c r="M1002" s="1">
        <v>0</v>
      </c>
      <c r="N1002" s="2" t="s">
        <v>1</v>
      </c>
      <c r="O1002" s="2" t="s">
        <v>2</v>
      </c>
      <c r="P1002" s="2" t="s">
        <v>1</v>
      </c>
      <c r="Q1002" s="3">
        <f t="shared" si="15"/>
        <v>1607944.72</v>
      </c>
      <c r="R1002" s="3">
        <v>0</v>
      </c>
      <c r="S1002" s="3">
        <v>1607944.72</v>
      </c>
      <c r="T1002" s="3">
        <v>0</v>
      </c>
      <c r="U1002" s="3" t="s">
        <v>0</v>
      </c>
      <c r="V1002" s="3">
        <v>0</v>
      </c>
      <c r="W1002" s="3">
        <v>0</v>
      </c>
      <c r="X1002" s="3" t="s">
        <v>0</v>
      </c>
      <c r="Y1002" s="3">
        <v>0</v>
      </c>
      <c r="Z1002" s="3">
        <v>0</v>
      </c>
      <c r="AA1002" s="50"/>
      <c r="AB1002" s="50"/>
      <c r="AC1002" s="50"/>
      <c r="AD1002" s="50"/>
      <c r="AE1002" s="1"/>
    </row>
    <row r="1003" spans="1:31" hidden="1" x14ac:dyDescent="0.25">
      <c r="A1003" s="2" t="s">
        <v>212</v>
      </c>
      <c r="B1003" s="51">
        <v>43959</v>
      </c>
      <c r="C1003" s="2" t="s">
        <v>8</v>
      </c>
      <c r="D1003" s="2" t="s">
        <v>44</v>
      </c>
      <c r="E1003" s="2" t="s">
        <v>516</v>
      </c>
      <c r="F1003" s="2" t="s">
        <v>2067</v>
      </c>
      <c r="G1003" s="2" t="s">
        <v>4</v>
      </c>
      <c r="H1003" s="2" t="s">
        <v>2068</v>
      </c>
      <c r="I1003" s="1" t="s">
        <v>1</v>
      </c>
      <c r="J1003" s="1" t="s">
        <v>1</v>
      </c>
      <c r="K1003" s="1" t="s">
        <v>1</v>
      </c>
      <c r="L1003" s="1" t="s">
        <v>1</v>
      </c>
      <c r="M1003" s="1">
        <v>0</v>
      </c>
      <c r="N1003" s="2" t="s">
        <v>1</v>
      </c>
      <c r="O1003" s="2" t="s">
        <v>2</v>
      </c>
      <c r="P1003" s="2" t="s">
        <v>1</v>
      </c>
      <c r="Q1003" s="3">
        <f t="shared" si="15"/>
        <v>111385088.08970001</v>
      </c>
      <c r="R1003" s="3">
        <v>0</v>
      </c>
      <c r="S1003" s="3">
        <v>85996610.680000007</v>
      </c>
      <c r="T1003" s="3">
        <v>0</v>
      </c>
      <c r="U1003" s="3" t="s">
        <v>0</v>
      </c>
      <c r="V1003" s="3">
        <v>0</v>
      </c>
      <c r="W1003" s="3">
        <v>21886618.456600003</v>
      </c>
      <c r="X1003" s="3" t="s">
        <v>13</v>
      </c>
      <c r="Y1003" s="3">
        <v>3501858.9531</v>
      </c>
      <c r="Z1003" s="3">
        <v>0</v>
      </c>
      <c r="AA1003" s="50"/>
      <c r="AB1003" s="50"/>
      <c r="AC1003" s="50"/>
      <c r="AD1003" s="50"/>
      <c r="AE1003" s="1"/>
    </row>
    <row r="1004" spans="1:31" hidden="1" x14ac:dyDescent="0.25">
      <c r="A1004" s="2" t="s">
        <v>209</v>
      </c>
      <c r="B1004" s="51">
        <v>43959</v>
      </c>
      <c r="C1004" s="2" t="s">
        <v>8</v>
      </c>
      <c r="D1004" s="2" t="s">
        <v>40</v>
      </c>
      <c r="E1004" s="2" t="s">
        <v>500</v>
      </c>
      <c r="F1004" s="2" t="s">
        <v>2033</v>
      </c>
      <c r="G1004" s="2" t="s">
        <v>4</v>
      </c>
      <c r="H1004" s="2" t="s">
        <v>2069</v>
      </c>
      <c r="I1004" s="1" t="s">
        <v>1</v>
      </c>
      <c r="J1004" s="1" t="s">
        <v>1</v>
      </c>
      <c r="K1004" s="1" t="s">
        <v>1</v>
      </c>
      <c r="L1004" s="1" t="s">
        <v>1</v>
      </c>
      <c r="M1004" s="1">
        <v>0</v>
      </c>
      <c r="N1004" s="2" t="s">
        <v>1</v>
      </c>
      <c r="O1004" s="2" t="s">
        <v>2</v>
      </c>
      <c r="P1004" s="2" t="s">
        <v>1</v>
      </c>
      <c r="Q1004" s="3">
        <f t="shared" si="15"/>
        <v>64499697.376800008</v>
      </c>
      <c r="R1004" s="3">
        <v>0</v>
      </c>
      <c r="S1004" s="3">
        <v>49424382.060000002</v>
      </c>
      <c r="T1004" s="3">
        <v>0</v>
      </c>
      <c r="U1004" s="3" t="s">
        <v>0</v>
      </c>
      <c r="V1004" s="3">
        <v>0</v>
      </c>
      <c r="W1004" s="3">
        <v>12995961.48</v>
      </c>
      <c r="X1004" s="3" t="s">
        <v>13</v>
      </c>
      <c r="Y1004" s="3">
        <v>2079353.8367999999</v>
      </c>
      <c r="Z1004" s="3">
        <v>0</v>
      </c>
      <c r="AA1004" s="50"/>
      <c r="AB1004" s="50"/>
      <c r="AC1004" s="50"/>
      <c r="AD1004" s="50"/>
      <c r="AE1004" s="1"/>
    </row>
    <row r="1005" spans="1:31" hidden="1" x14ac:dyDescent="0.25">
      <c r="A1005" s="2" t="s">
        <v>206</v>
      </c>
      <c r="B1005" s="51">
        <v>43959</v>
      </c>
      <c r="C1005" s="2" t="s">
        <v>8</v>
      </c>
      <c r="D1005" s="2" t="s">
        <v>36</v>
      </c>
      <c r="E1005" s="2" t="s">
        <v>497</v>
      </c>
      <c r="F1005" s="2" t="s">
        <v>1756</v>
      </c>
      <c r="G1005" s="2" t="s">
        <v>4</v>
      </c>
      <c r="H1005" s="2" t="s">
        <v>2070</v>
      </c>
      <c r="I1005" s="1" t="s">
        <v>1</v>
      </c>
      <c r="J1005" s="1" t="s">
        <v>1</v>
      </c>
      <c r="K1005" s="1" t="s">
        <v>1</v>
      </c>
      <c r="L1005" s="1" t="s">
        <v>1</v>
      </c>
      <c r="M1005" s="1">
        <v>0</v>
      </c>
      <c r="N1005" s="2" t="s">
        <v>1</v>
      </c>
      <c r="O1005" s="2" t="s">
        <v>2</v>
      </c>
      <c r="P1005" s="2" t="s">
        <v>1</v>
      </c>
      <c r="Q1005" s="3">
        <f t="shared" si="15"/>
        <v>102954795.65050001</v>
      </c>
      <c r="R1005" s="3">
        <v>0</v>
      </c>
      <c r="S1005" s="3">
        <v>77582807.200000003</v>
      </c>
      <c r="T1005" s="3">
        <v>0</v>
      </c>
      <c r="U1005" s="3" t="s">
        <v>0</v>
      </c>
      <c r="V1005" s="3">
        <v>0</v>
      </c>
      <c r="W1005" s="3">
        <v>21872403.836600002</v>
      </c>
      <c r="X1005" s="3" t="s">
        <v>13</v>
      </c>
      <c r="Y1005" s="3">
        <v>3499584.6139000007</v>
      </c>
      <c r="Z1005" s="3">
        <v>0</v>
      </c>
      <c r="AA1005" s="50"/>
      <c r="AB1005" s="50"/>
      <c r="AC1005" s="50"/>
      <c r="AD1005" s="50"/>
      <c r="AE1005" s="1"/>
    </row>
    <row r="1006" spans="1:31" hidden="1" x14ac:dyDescent="0.25">
      <c r="A1006" s="2" t="s">
        <v>203</v>
      </c>
      <c r="B1006" s="51">
        <v>43959</v>
      </c>
      <c r="C1006" s="2" t="s">
        <v>8</v>
      </c>
      <c r="D1006" s="2" t="s">
        <v>32</v>
      </c>
      <c r="E1006" s="2" t="s">
        <v>493</v>
      </c>
      <c r="F1006" s="2" t="s">
        <v>2071</v>
      </c>
      <c r="G1006" s="2" t="s">
        <v>4</v>
      </c>
      <c r="H1006" s="2" t="s">
        <v>2072</v>
      </c>
      <c r="I1006" s="1" t="s">
        <v>1</v>
      </c>
      <c r="J1006" s="1" t="s">
        <v>1</v>
      </c>
      <c r="K1006" s="1" t="s">
        <v>1</v>
      </c>
      <c r="L1006" s="1" t="s">
        <v>1</v>
      </c>
      <c r="M1006" s="1">
        <v>0</v>
      </c>
      <c r="N1006" s="2" t="s">
        <v>1</v>
      </c>
      <c r="O1006" s="2" t="s">
        <v>2</v>
      </c>
      <c r="P1006" s="2" t="s">
        <v>1</v>
      </c>
      <c r="Q1006" s="3">
        <f t="shared" si="15"/>
        <v>93588807.0889</v>
      </c>
      <c r="R1006" s="3">
        <v>0</v>
      </c>
      <c r="S1006" s="3">
        <v>79018052.219999999</v>
      </c>
      <c r="T1006" s="3">
        <v>0</v>
      </c>
      <c r="U1006" s="3" t="s">
        <v>0</v>
      </c>
      <c r="V1006" s="3">
        <v>0</v>
      </c>
      <c r="W1006" s="3">
        <v>12560995.5766</v>
      </c>
      <c r="X1006" s="3" t="s">
        <v>13</v>
      </c>
      <c r="Y1006" s="3">
        <v>2009759.2922999999</v>
      </c>
      <c r="Z1006" s="3">
        <v>0</v>
      </c>
      <c r="AA1006" s="50"/>
      <c r="AB1006" s="50"/>
      <c r="AC1006" s="50"/>
      <c r="AD1006" s="50"/>
      <c r="AE1006" s="1"/>
    </row>
    <row r="1007" spans="1:31" hidden="1" x14ac:dyDescent="0.25">
      <c r="A1007" s="2" t="s">
        <v>200</v>
      </c>
      <c r="B1007" s="51">
        <v>43959</v>
      </c>
      <c r="C1007" s="2" t="s">
        <v>8</v>
      </c>
      <c r="D1007" s="2" t="s">
        <v>26</v>
      </c>
      <c r="E1007" s="2" t="s">
        <v>489</v>
      </c>
      <c r="F1007" s="2" t="s">
        <v>2073</v>
      </c>
      <c r="G1007" s="2" t="s">
        <v>4</v>
      </c>
      <c r="H1007" s="2" t="s">
        <v>2074</v>
      </c>
      <c r="I1007" s="1" t="s">
        <v>1</v>
      </c>
      <c r="J1007" s="1" t="s">
        <v>1</v>
      </c>
      <c r="K1007" s="1" t="s">
        <v>1</v>
      </c>
      <c r="L1007" s="1" t="s">
        <v>1</v>
      </c>
      <c r="M1007" s="1">
        <v>0</v>
      </c>
      <c r="N1007" s="2" t="s">
        <v>1</v>
      </c>
      <c r="O1007" s="2" t="s">
        <v>2075</v>
      </c>
      <c r="P1007" s="2" t="s">
        <v>2076</v>
      </c>
      <c r="Q1007" s="3">
        <f t="shared" si="15"/>
        <v>210135</v>
      </c>
      <c r="R1007" s="3">
        <v>0</v>
      </c>
      <c r="S1007" s="3">
        <v>210135</v>
      </c>
      <c r="T1007" s="3">
        <v>0</v>
      </c>
      <c r="U1007" s="3" t="s">
        <v>0</v>
      </c>
      <c r="V1007" s="3">
        <v>0</v>
      </c>
      <c r="W1007" s="3">
        <v>0</v>
      </c>
      <c r="X1007" s="3" t="s">
        <v>0</v>
      </c>
      <c r="Y1007" s="3">
        <v>0</v>
      </c>
      <c r="Z1007" s="3">
        <v>0</v>
      </c>
      <c r="AA1007" s="50"/>
      <c r="AB1007" s="50"/>
      <c r="AC1007" s="50"/>
      <c r="AD1007" s="50"/>
      <c r="AE1007" s="1"/>
    </row>
    <row r="1008" spans="1:31" hidden="1" x14ac:dyDescent="0.25">
      <c r="A1008" s="2" t="s">
        <v>197</v>
      </c>
      <c r="B1008" s="51">
        <v>43959</v>
      </c>
      <c r="C1008" s="2" t="s">
        <v>8</v>
      </c>
      <c r="D1008" s="2" t="s">
        <v>26</v>
      </c>
      <c r="E1008" s="2" t="s">
        <v>489</v>
      </c>
      <c r="F1008" s="2" t="s">
        <v>2073</v>
      </c>
      <c r="G1008" s="2" t="s">
        <v>4</v>
      </c>
      <c r="H1008" s="2" t="s">
        <v>2077</v>
      </c>
      <c r="I1008" s="1" t="s">
        <v>1</v>
      </c>
      <c r="J1008" s="1" t="s">
        <v>1</v>
      </c>
      <c r="K1008" s="1" t="s">
        <v>1</v>
      </c>
      <c r="L1008" s="1" t="s">
        <v>1</v>
      </c>
      <c r="M1008" s="1">
        <v>0</v>
      </c>
      <c r="N1008" s="2" t="s">
        <v>1</v>
      </c>
      <c r="O1008" s="2" t="s">
        <v>2078</v>
      </c>
      <c r="P1008" s="2" t="s">
        <v>2079</v>
      </c>
      <c r="Q1008" s="3">
        <f t="shared" si="15"/>
        <v>146250</v>
      </c>
      <c r="R1008" s="3">
        <v>0</v>
      </c>
      <c r="S1008" s="3">
        <v>146250</v>
      </c>
      <c r="T1008" s="3">
        <v>0</v>
      </c>
      <c r="U1008" s="3" t="s">
        <v>0</v>
      </c>
      <c r="V1008" s="3">
        <v>0</v>
      </c>
      <c r="W1008" s="3">
        <v>0</v>
      </c>
      <c r="X1008" s="3" t="s">
        <v>0</v>
      </c>
      <c r="Y1008" s="3">
        <v>0</v>
      </c>
      <c r="Z1008" s="3">
        <v>0</v>
      </c>
      <c r="AA1008" s="50"/>
      <c r="AB1008" s="50"/>
      <c r="AC1008" s="50"/>
      <c r="AD1008" s="50"/>
      <c r="AE1008" s="1"/>
    </row>
    <row r="1009" spans="1:31" hidden="1" x14ac:dyDescent="0.25">
      <c r="A1009" s="2" t="s">
        <v>195</v>
      </c>
      <c r="B1009" s="51">
        <v>43959</v>
      </c>
      <c r="C1009" s="2" t="s">
        <v>8</v>
      </c>
      <c r="D1009" s="2" t="s">
        <v>26</v>
      </c>
      <c r="E1009" s="2" t="s">
        <v>489</v>
      </c>
      <c r="F1009" s="2" t="s">
        <v>2073</v>
      </c>
      <c r="G1009" s="2" t="s">
        <v>4</v>
      </c>
      <c r="H1009" s="2" t="s">
        <v>2080</v>
      </c>
      <c r="I1009" s="1" t="s">
        <v>1</v>
      </c>
      <c r="J1009" s="1" t="s">
        <v>1</v>
      </c>
      <c r="K1009" s="1" t="s">
        <v>1</v>
      </c>
      <c r="L1009" s="1" t="s">
        <v>1</v>
      </c>
      <c r="M1009" s="1">
        <v>0</v>
      </c>
      <c r="N1009" s="2" t="s">
        <v>1</v>
      </c>
      <c r="O1009" s="2" t="s">
        <v>2</v>
      </c>
      <c r="P1009" s="2" t="s">
        <v>1</v>
      </c>
      <c r="Q1009" s="3">
        <f t="shared" si="15"/>
        <v>24606408.053299997</v>
      </c>
      <c r="R1009" s="3">
        <v>0</v>
      </c>
      <c r="S1009" s="3">
        <v>23174408.852099996</v>
      </c>
      <c r="T1009" s="3">
        <v>0</v>
      </c>
      <c r="U1009" s="3" t="s">
        <v>0</v>
      </c>
      <c r="V1009" s="3">
        <v>0</v>
      </c>
      <c r="W1009" s="3">
        <v>1234482.0699999998</v>
      </c>
      <c r="X1009" s="3" t="s">
        <v>0</v>
      </c>
      <c r="Y1009" s="3">
        <v>197517.1312</v>
      </c>
      <c r="Z1009" s="3">
        <v>0</v>
      </c>
      <c r="AA1009" s="50"/>
      <c r="AB1009" s="50"/>
      <c r="AC1009" s="50"/>
      <c r="AD1009" s="50"/>
      <c r="AE1009" s="1"/>
    </row>
    <row r="1010" spans="1:31" hidden="1" x14ac:dyDescent="0.25">
      <c r="A1010" s="2" t="s">
        <v>192</v>
      </c>
      <c r="B1010" s="51">
        <v>43959</v>
      </c>
      <c r="C1010" s="2" t="s">
        <v>8</v>
      </c>
      <c r="D1010" s="2" t="s">
        <v>26</v>
      </c>
      <c r="E1010" s="2" t="s">
        <v>489</v>
      </c>
      <c r="F1010" s="2" t="s">
        <v>2073</v>
      </c>
      <c r="G1010" s="2" t="s">
        <v>4</v>
      </c>
      <c r="H1010" s="2" t="s">
        <v>2081</v>
      </c>
      <c r="I1010" s="1" t="s">
        <v>1</v>
      </c>
      <c r="J1010" s="1" t="s">
        <v>1</v>
      </c>
      <c r="K1010" s="1" t="s">
        <v>1</v>
      </c>
      <c r="L1010" s="1" t="s">
        <v>1</v>
      </c>
      <c r="M1010" s="1">
        <v>0</v>
      </c>
      <c r="N1010" s="2" t="s">
        <v>1</v>
      </c>
      <c r="O1010" s="2" t="s">
        <v>2</v>
      </c>
      <c r="P1010" s="2" t="s">
        <v>1</v>
      </c>
      <c r="Q1010" s="3">
        <f t="shared" si="15"/>
        <v>9836809.5599999987</v>
      </c>
      <c r="R1010" s="3">
        <v>0</v>
      </c>
      <c r="S1010" s="3">
        <v>9836809.5599999987</v>
      </c>
      <c r="T1010" s="3">
        <v>0</v>
      </c>
      <c r="U1010" s="3" t="s">
        <v>0</v>
      </c>
      <c r="V1010" s="3">
        <v>0</v>
      </c>
      <c r="W1010" s="3">
        <v>0</v>
      </c>
      <c r="X1010" s="3" t="s">
        <v>0</v>
      </c>
      <c r="Y1010" s="3">
        <v>0</v>
      </c>
      <c r="Z1010" s="3">
        <v>0</v>
      </c>
      <c r="AA1010" s="50"/>
      <c r="AB1010" s="50"/>
      <c r="AC1010" s="50"/>
      <c r="AD1010" s="50"/>
      <c r="AE1010" s="1"/>
    </row>
    <row r="1011" spans="1:31" hidden="1" x14ac:dyDescent="0.25">
      <c r="A1011" s="2" t="s">
        <v>190</v>
      </c>
      <c r="B1011" s="51">
        <v>43959</v>
      </c>
      <c r="C1011" s="2" t="s">
        <v>8</v>
      </c>
      <c r="D1011" s="2" t="s">
        <v>16</v>
      </c>
      <c r="E1011" s="2" t="s">
        <v>483</v>
      </c>
      <c r="F1011" s="2" t="s">
        <v>2082</v>
      </c>
      <c r="G1011" s="2" t="s">
        <v>4</v>
      </c>
      <c r="H1011" s="2" t="s">
        <v>2083</v>
      </c>
      <c r="I1011" s="1" t="s">
        <v>1</v>
      </c>
      <c r="J1011" s="1" t="s">
        <v>1</v>
      </c>
      <c r="K1011" s="1" t="s">
        <v>1</v>
      </c>
      <c r="L1011" s="1" t="s">
        <v>1</v>
      </c>
      <c r="M1011" s="1">
        <v>0</v>
      </c>
      <c r="N1011" s="2" t="s">
        <v>1</v>
      </c>
      <c r="O1011" s="2" t="s">
        <v>2</v>
      </c>
      <c r="P1011" s="2" t="s">
        <v>1</v>
      </c>
      <c r="Q1011" s="3">
        <f t="shared" si="15"/>
        <v>9097459.8792000003</v>
      </c>
      <c r="R1011" s="3">
        <v>0</v>
      </c>
      <c r="S1011" s="3">
        <v>2819190</v>
      </c>
      <c r="T1011" s="3">
        <v>0</v>
      </c>
      <c r="U1011" s="3" t="s">
        <v>0</v>
      </c>
      <c r="V1011" s="3">
        <v>0</v>
      </c>
      <c r="W1011" s="3">
        <v>5412301.6200000001</v>
      </c>
      <c r="X1011" s="3" t="s">
        <v>13</v>
      </c>
      <c r="Y1011" s="3">
        <v>865968.25919999997</v>
      </c>
      <c r="Z1011" s="3">
        <v>0</v>
      </c>
      <c r="AA1011" s="50"/>
      <c r="AB1011" s="50"/>
      <c r="AC1011" s="50"/>
      <c r="AD1011" s="50"/>
      <c r="AE1011" s="1"/>
    </row>
    <row r="1012" spans="1:31" hidden="1" x14ac:dyDescent="0.25">
      <c r="A1012" s="2" t="s">
        <v>186</v>
      </c>
      <c r="B1012" s="51">
        <v>43959</v>
      </c>
      <c r="C1012" s="2" t="s">
        <v>8</v>
      </c>
      <c r="D1012" s="2" t="s">
        <v>16</v>
      </c>
      <c r="E1012" s="2" t="s">
        <v>483</v>
      </c>
      <c r="F1012" s="2" t="s">
        <v>2082</v>
      </c>
      <c r="G1012" s="2" t="s">
        <v>24</v>
      </c>
      <c r="H1012" s="2" t="s">
        <v>1</v>
      </c>
      <c r="I1012" s="1" t="s">
        <v>2084</v>
      </c>
      <c r="J1012" s="1" t="s">
        <v>1</v>
      </c>
      <c r="K1012" s="1" t="s">
        <v>2085</v>
      </c>
      <c r="L1012" s="1" t="s">
        <v>2086</v>
      </c>
      <c r="M1012" s="1">
        <v>11525634.35</v>
      </c>
      <c r="N1012" s="2" t="s">
        <v>20</v>
      </c>
      <c r="O1012" s="2" t="s">
        <v>2087</v>
      </c>
      <c r="P1012" s="2" t="s">
        <v>2088</v>
      </c>
      <c r="Q1012" s="3">
        <f t="shared" si="15"/>
        <v>-901320</v>
      </c>
      <c r="R1012" s="3">
        <v>0</v>
      </c>
      <c r="S1012" s="3">
        <v>0</v>
      </c>
      <c r="T1012" s="3">
        <v>0</v>
      </c>
      <c r="U1012" s="3" t="s">
        <v>0</v>
      </c>
      <c r="V1012" s="3">
        <v>0</v>
      </c>
      <c r="W1012" s="3">
        <v>-777000</v>
      </c>
      <c r="X1012" s="3" t="s">
        <v>13</v>
      </c>
      <c r="Y1012" s="3">
        <v>-124320</v>
      </c>
      <c r="Z1012" s="3">
        <v>0</v>
      </c>
      <c r="AA1012" s="50"/>
      <c r="AB1012" s="50"/>
      <c r="AC1012" s="50"/>
      <c r="AD1012" s="50"/>
      <c r="AE1012" s="1"/>
    </row>
    <row r="1013" spans="1:31" hidden="1" x14ac:dyDescent="0.25">
      <c r="A1013" s="2" t="s">
        <v>184</v>
      </c>
      <c r="B1013" s="51">
        <v>43959</v>
      </c>
      <c r="C1013" s="2" t="s">
        <v>8</v>
      </c>
      <c r="D1013" s="2" t="s">
        <v>1048</v>
      </c>
      <c r="E1013" s="2" t="s">
        <v>538</v>
      </c>
      <c r="F1013" s="2" t="s">
        <v>1791</v>
      </c>
      <c r="G1013" s="2" t="s">
        <v>4</v>
      </c>
      <c r="H1013" s="2" t="s">
        <v>2089</v>
      </c>
      <c r="I1013" s="1" t="s">
        <v>1</v>
      </c>
      <c r="J1013" s="1" t="s">
        <v>1</v>
      </c>
      <c r="K1013" s="1" t="s">
        <v>1</v>
      </c>
      <c r="L1013" s="1" t="s">
        <v>1</v>
      </c>
      <c r="M1013" s="1">
        <v>0</v>
      </c>
      <c r="N1013" s="2" t="s">
        <v>1</v>
      </c>
      <c r="O1013" s="2" t="s">
        <v>2</v>
      </c>
      <c r="P1013" s="2" t="s">
        <v>1</v>
      </c>
      <c r="Q1013" s="3">
        <f t="shared" si="15"/>
        <v>21693989.673999999</v>
      </c>
      <c r="R1013" s="3">
        <v>0</v>
      </c>
      <c r="S1013" s="3">
        <v>21312001.673999999</v>
      </c>
      <c r="T1013" s="3">
        <v>0</v>
      </c>
      <c r="U1013" s="3" t="s">
        <v>0</v>
      </c>
      <c r="V1013" s="3">
        <v>0</v>
      </c>
      <c r="W1013" s="3">
        <v>329300</v>
      </c>
      <c r="X1013" s="3" t="s">
        <v>0</v>
      </c>
      <c r="Y1013" s="3">
        <v>52688</v>
      </c>
      <c r="Z1013" s="3">
        <v>0</v>
      </c>
      <c r="AA1013" s="50"/>
      <c r="AB1013" s="50"/>
      <c r="AC1013" s="50"/>
      <c r="AD1013" s="50"/>
      <c r="AE1013" s="1"/>
    </row>
    <row r="1014" spans="1:31" hidden="1" x14ac:dyDescent="0.25">
      <c r="A1014" s="2" t="s">
        <v>182</v>
      </c>
      <c r="B1014" s="51">
        <v>43959</v>
      </c>
      <c r="C1014" s="2" t="s">
        <v>8</v>
      </c>
      <c r="D1014" s="2" t="s">
        <v>11</v>
      </c>
      <c r="E1014" s="2" t="s">
        <v>476</v>
      </c>
      <c r="F1014" s="2" t="s">
        <v>2090</v>
      </c>
      <c r="G1014" s="2" t="s">
        <v>4</v>
      </c>
      <c r="H1014" s="2" t="s">
        <v>2091</v>
      </c>
      <c r="I1014" s="1" t="s">
        <v>1</v>
      </c>
      <c r="J1014" s="1" t="s">
        <v>1</v>
      </c>
      <c r="K1014" s="1" t="s">
        <v>1</v>
      </c>
      <c r="L1014" s="1" t="s">
        <v>1</v>
      </c>
      <c r="M1014" s="1">
        <v>0</v>
      </c>
      <c r="N1014" s="2" t="s">
        <v>1</v>
      </c>
      <c r="O1014" s="2" t="s">
        <v>2</v>
      </c>
      <c r="P1014" s="2" t="s">
        <v>1</v>
      </c>
      <c r="Q1014" s="3">
        <f t="shared" si="15"/>
        <v>1401437.3944000001</v>
      </c>
      <c r="R1014" s="3">
        <v>0</v>
      </c>
      <c r="S1014" s="3">
        <v>203650</v>
      </c>
      <c r="T1014" s="3">
        <v>0</v>
      </c>
      <c r="U1014" s="3" t="s">
        <v>0</v>
      </c>
      <c r="V1014" s="3">
        <v>0</v>
      </c>
      <c r="W1014" s="3">
        <v>1032575.3400000001</v>
      </c>
      <c r="X1014" s="3" t="s">
        <v>13</v>
      </c>
      <c r="Y1014" s="3">
        <v>165212.05439999999</v>
      </c>
      <c r="Z1014" s="3">
        <v>0</v>
      </c>
      <c r="AA1014" s="50"/>
      <c r="AB1014" s="50"/>
      <c r="AC1014" s="50"/>
      <c r="AD1014" s="50"/>
      <c r="AE1014" s="1"/>
    </row>
    <row r="1015" spans="1:31" hidden="1" x14ac:dyDescent="0.25">
      <c r="A1015" s="2" t="s">
        <v>179</v>
      </c>
      <c r="B1015" s="51">
        <v>43959</v>
      </c>
      <c r="C1015" s="2" t="s">
        <v>8</v>
      </c>
      <c r="D1015" s="2" t="s">
        <v>7</v>
      </c>
      <c r="E1015" s="2" t="s">
        <v>471</v>
      </c>
      <c r="F1015" s="2" t="s">
        <v>1111</v>
      </c>
      <c r="G1015" s="2" t="s">
        <v>4</v>
      </c>
      <c r="H1015" s="2" t="s">
        <v>2092</v>
      </c>
      <c r="I1015" s="1" t="s">
        <v>1</v>
      </c>
      <c r="J1015" s="1" t="s">
        <v>1</v>
      </c>
      <c r="K1015" s="1" t="s">
        <v>1</v>
      </c>
      <c r="L1015" s="1" t="s">
        <v>1</v>
      </c>
      <c r="M1015" s="1">
        <v>0</v>
      </c>
      <c r="N1015" s="2" t="s">
        <v>1</v>
      </c>
      <c r="O1015" s="2" t="s">
        <v>2</v>
      </c>
      <c r="P1015" s="2" t="s">
        <v>1</v>
      </c>
      <c r="Q1015" s="3">
        <f t="shared" si="15"/>
        <v>69831851.989499986</v>
      </c>
      <c r="R1015" s="3">
        <v>0</v>
      </c>
      <c r="S1015" s="3">
        <v>56689779.82</v>
      </c>
      <c r="T1015" s="3">
        <v>0</v>
      </c>
      <c r="U1015" s="3" t="s">
        <v>0</v>
      </c>
      <c r="V1015" s="3">
        <v>0</v>
      </c>
      <c r="W1015" s="3">
        <v>11329372.559799999</v>
      </c>
      <c r="X1015" s="3" t="s">
        <v>13</v>
      </c>
      <c r="Y1015" s="3">
        <v>1812699.6097000001</v>
      </c>
      <c r="Z1015" s="3">
        <v>0</v>
      </c>
      <c r="AA1015" s="50"/>
      <c r="AB1015" s="50"/>
      <c r="AC1015" s="50"/>
      <c r="AD1015" s="50"/>
      <c r="AE1015" s="1"/>
    </row>
    <row r="1016" spans="1:31" hidden="1" x14ac:dyDescent="0.25">
      <c r="A1016" s="2" t="s">
        <v>176</v>
      </c>
      <c r="B1016" s="51">
        <v>43960</v>
      </c>
      <c r="C1016" s="2" t="s">
        <v>8</v>
      </c>
      <c r="D1016" s="2" t="s">
        <v>107</v>
      </c>
      <c r="E1016" s="2" t="s">
        <v>596</v>
      </c>
      <c r="F1016" s="2" t="s">
        <v>898</v>
      </c>
      <c r="G1016" s="2" t="s">
        <v>4</v>
      </c>
      <c r="H1016" s="2" t="s">
        <v>2093</v>
      </c>
      <c r="I1016" s="1" t="s">
        <v>1</v>
      </c>
      <c r="J1016" s="1" t="s">
        <v>1</v>
      </c>
      <c r="K1016" s="1" t="s">
        <v>1</v>
      </c>
      <c r="L1016" s="1" t="s">
        <v>1</v>
      </c>
      <c r="M1016" s="1">
        <v>0</v>
      </c>
      <c r="N1016" s="2" t="s">
        <v>1</v>
      </c>
      <c r="O1016" s="2" t="s">
        <v>2</v>
      </c>
      <c r="P1016" s="2" t="s">
        <v>1</v>
      </c>
      <c r="Q1016" s="3">
        <f t="shared" si="15"/>
        <v>69638307.829999998</v>
      </c>
      <c r="R1016" s="3">
        <v>0</v>
      </c>
      <c r="S1016" s="3">
        <v>62748883.25</v>
      </c>
      <c r="T1016" s="3">
        <v>0</v>
      </c>
      <c r="U1016" s="3" t="s">
        <v>0</v>
      </c>
      <c r="V1016" s="3">
        <v>0</v>
      </c>
      <c r="W1016" s="3">
        <v>5939159.1200000001</v>
      </c>
      <c r="X1016" s="3" t="s">
        <v>13</v>
      </c>
      <c r="Y1016" s="3">
        <v>950265.46</v>
      </c>
      <c r="Z1016" s="3">
        <v>0</v>
      </c>
      <c r="AA1016" s="50"/>
      <c r="AB1016" s="50"/>
      <c r="AC1016" s="50"/>
      <c r="AD1016" s="50"/>
      <c r="AE1016" s="1"/>
    </row>
    <row r="1017" spans="1:31" hidden="1" x14ac:dyDescent="0.25">
      <c r="A1017" s="2" t="s">
        <v>173</v>
      </c>
      <c r="B1017" s="51">
        <v>43960</v>
      </c>
      <c r="C1017" s="2" t="s">
        <v>53</v>
      </c>
      <c r="D1017" s="2" t="s">
        <v>107</v>
      </c>
      <c r="E1017" s="2" t="s">
        <v>572</v>
      </c>
      <c r="F1017" s="2" t="s">
        <v>2094</v>
      </c>
      <c r="G1017" s="2" t="s">
        <v>4</v>
      </c>
      <c r="H1017" s="2" t="s">
        <v>2095</v>
      </c>
      <c r="I1017" s="1" t="s">
        <v>1</v>
      </c>
      <c r="J1017" s="1" t="s">
        <v>1</v>
      </c>
      <c r="K1017" s="1" t="s">
        <v>1</v>
      </c>
      <c r="L1017" s="1" t="s">
        <v>1</v>
      </c>
      <c r="M1017" s="1">
        <v>0</v>
      </c>
      <c r="N1017" s="2" t="s">
        <v>1</v>
      </c>
      <c r="O1017" s="2" t="s">
        <v>2</v>
      </c>
      <c r="P1017" s="2" t="s">
        <v>1</v>
      </c>
      <c r="Q1017" s="3">
        <f t="shared" si="15"/>
        <v>63471146.390249997</v>
      </c>
      <c r="R1017" s="3">
        <v>0</v>
      </c>
      <c r="S1017" s="3">
        <v>36284870.016249999</v>
      </c>
      <c r="T1017" s="3">
        <v>0</v>
      </c>
      <c r="U1017" s="3" t="s">
        <v>0</v>
      </c>
      <c r="V1017" s="3">
        <v>0</v>
      </c>
      <c r="W1017" s="3">
        <v>23436445.149999999</v>
      </c>
      <c r="X1017" s="3" t="s">
        <v>0</v>
      </c>
      <c r="Y1017" s="3">
        <v>3749831.2239999999</v>
      </c>
      <c r="Z1017" s="3">
        <v>0</v>
      </c>
      <c r="AA1017" s="50"/>
      <c r="AB1017" s="50"/>
      <c r="AC1017" s="50"/>
      <c r="AD1017" s="50"/>
      <c r="AE1017" s="1"/>
    </row>
    <row r="1018" spans="1:31" hidden="1" x14ac:dyDescent="0.25">
      <c r="A1018" s="2" t="s">
        <v>170</v>
      </c>
      <c r="B1018" s="51">
        <v>43960</v>
      </c>
      <c r="C1018" s="2" t="s">
        <v>53</v>
      </c>
      <c r="D1018" s="2" t="s">
        <v>107</v>
      </c>
      <c r="E1018" s="2" t="s">
        <v>572</v>
      </c>
      <c r="F1018" s="2" t="s">
        <v>2094</v>
      </c>
      <c r="G1018" s="2" t="s">
        <v>4</v>
      </c>
      <c r="H1018" s="2" t="s">
        <v>2096</v>
      </c>
      <c r="I1018" s="1" t="s">
        <v>1</v>
      </c>
      <c r="J1018" s="1" t="s">
        <v>1</v>
      </c>
      <c r="K1018" s="1" t="s">
        <v>1</v>
      </c>
      <c r="L1018" s="1" t="s">
        <v>1</v>
      </c>
      <c r="M1018" s="1">
        <v>0</v>
      </c>
      <c r="N1018" s="2" t="s">
        <v>1</v>
      </c>
      <c r="O1018" s="2" t="s">
        <v>2097</v>
      </c>
      <c r="P1018" s="2" t="s">
        <v>2098</v>
      </c>
      <c r="Q1018" s="3">
        <f t="shared" si="15"/>
        <v>4103115.7940000002</v>
      </c>
      <c r="R1018" s="3">
        <v>0</v>
      </c>
      <c r="S1018" s="3">
        <v>3123275.8000000003</v>
      </c>
      <c r="T1018" s="3">
        <v>844689.65</v>
      </c>
      <c r="U1018" s="3" t="s">
        <v>13</v>
      </c>
      <c r="V1018" s="3">
        <v>135150.34400000001</v>
      </c>
      <c r="W1018" s="3">
        <v>0</v>
      </c>
      <c r="X1018" s="3" t="s">
        <v>0</v>
      </c>
      <c r="Y1018" s="3">
        <v>0</v>
      </c>
      <c r="Z1018" s="3">
        <v>0</v>
      </c>
      <c r="AA1018" s="50"/>
      <c r="AB1018" s="50"/>
      <c r="AC1018" s="50"/>
      <c r="AD1018" s="50"/>
      <c r="AE1018" s="1"/>
    </row>
    <row r="1019" spans="1:31" hidden="1" x14ac:dyDescent="0.25">
      <c r="A1019" s="2" t="s">
        <v>168</v>
      </c>
      <c r="B1019" s="51">
        <v>43960</v>
      </c>
      <c r="C1019" s="2" t="s">
        <v>53</v>
      </c>
      <c r="D1019" s="2" t="s">
        <v>107</v>
      </c>
      <c r="E1019" s="2" t="s">
        <v>572</v>
      </c>
      <c r="F1019" s="2" t="s">
        <v>2094</v>
      </c>
      <c r="G1019" s="2" t="s">
        <v>4</v>
      </c>
      <c r="H1019" s="2" t="s">
        <v>2099</v>
      </c>
      <c r="I1019" s="1" t="s">
        <v>1</v>
      </c>
      <c r="J1019" s="1" t="s">
        <v>1</v>
      </c>
      <c r="K1019" s="1" t="s">
        <v>1</v>
      </c>
      <c r="L1019" s="1" t="s">
        <v>1</v>
      </c>
      <c r="M1019" s="1">
        <v>0</v>
      </c>
      <c r="N1019" s="2" t="s">
        <v>1</v>
      </c>
      <c r="O1019" s="2" t="s">
        <v>2</v>
      </c>
      <c r="P1019" s="2" t="s">
        <v>1</v>
      </c>
      <c r="Q1019" s="3">
        <f t="shared" si="15"/>
        <v>10660108.555200001</v>
      </c>
      <c r="R1019" s="3">
        <v>0</v>
      </c>
      <c r="S1019" s="3">
        <v>9389616.5600000005</v>
      </c>
      <c r="T1019" s="3">
        <v>0</v>
      </c>
      <c r="U1019" s="3" t="s">
        <v>0</v>
      </c>
      <c r="V1019" s="3">
        <v>0</v>
      </c>
      <c r="W1019" s="3">
        <v>1095251.72</v>
      </c>
      <c r="X1019" s="3" t="s">
        <v>13</v>
      </c>
      <c r="Y1019" s="3">
        <v>175240.2752</v>
      </c>
      <c r="Z1019" s="3">
        <v>0</v>
      </c>
      <c r="AA1019" s="50"/>
      <c r="AB1019" s="50"/>
      <c r="AC1019" s="50"/>
      <c r="AD1019" s="50"/>
      <c r="AE1019" s="1"/>
    </row>
    <row r="1020" spans="1:31" hidden="1" x14ac:dyDescent="0.25">
      <c r="A1020" s="2" t="s">
        <v>164</v>
      </c>
      <c r="B1020" s="51">
        <v>43960</v>
      </c>
      <c r="C1020" s="2" t="s">
        <v>8</v>
      </c>
      <c r="D1020" s="2" t="s">
        <v>88</v>
      </c>
      <c r="E1020" s="2" t="s">
        <v>563</v>
      </c>
      <c r="F1020" s="2" t="s">
        <v>2100</v>
      </c>
      <c r="G1020" s="2" t="s">
        <v>4</v>
      </c>
      <c r="H1020" s="2" t="s">
        <v>2101</v>
      </c>
      <c r="I1020" s="1" t="s">
        <v>1</v>
      </c>
      <c r="J1020" s="1" t="s">
        <v>1</v>
      </c>
      <c r="K1020" s="1" t="s">
        <v>1</v>
      </c>
      <c r="L1020" s="1" t="s">
        <v>1</v>
      </c>
      <c r="M1020" s="1">
        <v>0</v>
      </c>
      <c r="N1020" s="2" t="s">
        <v>1</v>
      </c>
      <c r="O1020" s="2" t="s">
        <v>2</v>
      </c>
      <c r="P1020" s="2" t="s">
        <v>1</v>
      </c>
      <c r="Q1020" s="3">
        <f t="shared" si="15"/>
        <v>46315568.18</v>
      </c>
      <c r="R1020" s="3">
        <v>0</v>
      </c>
      <c r="S1020" s="3">
        <v>46315568.18</v>
      </c>
      <c r="T1020" s="3">
        <v>0</v>
      </c>
      <c r="U1020" s="3" t="s">
        <v>0</v>
      </c>
      <c r="V1020" s="3">
        <v>0</v>
      </c>
      <c r="W1020" s="3">
        <v>0</v>
      </c>
      <c r="X1020" s="3" t="s">
        <v>0</v>
      </c>
      <c r="Y1020" s="3">
        <v>0</v>
      </c>
      <c r="Z1020" s="3">
        <v>0</v>
      </c>
      <c r="AA1020" s="50"/>
      <c r="AB1020" s="50"/>
      <c r="AC1020" s="50"/>
      <c r="AD1020" s="50"/>
      <c r="AE1020" s="1"/>
    </row>
    <row r="1021" spans="1:31" hidden="1" x14ac:dyDescent="0.25">
      <c r="A1021" s="2" t="s">
        <v>161</v>
      </c>
      <c r="B1021" s="51">
        <v>43960</v>
      </c>
      <c r="C1021" s="2" t="s">
        <v>8</v>
      </c>
      <c r="D1021" s="2" t="s">
        <v>88</v>
      </c>
      <c r="E1021" s="2" t="s">
        <v>569</v>
      </c>
      <c r="F1021" s="2" t="s">
        <v>2102</v>
      </c>
      <c r="G1021" s="2" t="s">
        <v>4</v>
      </c>
      <c r="H1021" s="2" t="s">
        <v>2103</v>
      </c>
      <c r="I1021" s="1" t="s">
        <v>1</v>
      </c>
      <c r="J1021" s="1" t="s">
        <v>1</v>
      </c>
      <c r="K1021" s="1" t="s">
        <v>1</v>
      </c>
      <c r="L1021" s="1" t="s">
        <v>1</v>
      </c>
      <c r="M1021" s="1">
        <v>0</v>
      </c>
      <c r="N1021" s="2" t="s">
        <v>1</v>
      </c>
      <c r="O1021" s="2" t="s">
        <v>2</v>
      </c>
      <c r="P1021" s="2" t="s">
        <v>1</v>
      </c>
      <c r="Q1021" s="3">
        <f t="shared" si="15"/>
        <v>114837544.5</v>
      </c>
      <c r="R1021" s="3">
        <v>0</v>
      </c>
      <c r="S1021" s="3">
        <v>92232949.230000004</v>
      </c>
      <c r="T1021" s="3">
        <v>0</v>
      </c>
      <c r="U1021" s="3" t="s">
        <v>0</v>
      </c>
      <c r="V1021" s="3">
        <v>0</v>
      </c>
      <c r="W1021" s="3">
        <v>19486720.059999999</v>
      </c>
      <c r="X1021" s="3" t="s">
        <v>0</v>
      </c>
      <c r="Y1021" s="3">
        <v>3117875.21</v>
      </c>
      <c r="Z1021" s="3">
        <v>0</v>
      </c>
      <c r="AA1021" s="50"/>
      <c r="AB1021" s="50"/>
      <c r="AC1021" s="50"/>
      <c r="AD1021" s="50"/>
      <c r="AE1021" s="1"/>
    </row>
    <row r="1022" spans="1:31" hidden="1" x14ac:dyDescent="0.25">
      <c r="A1022" s="2" t="s">
        <v>158</v>
      </c>
      <c r="B1022" s="51">
        <v>43960</v>
      </c>
      <c r="C1022" s="2" t="s">
        <v>71</v>
      </c>
      <c r="D1022" s="2" t="s">
        <v>88</v>
      </c>
      <c r="E1022" s="2" t="s">
        <v>566</v>
      </c>
      <c r="F1022" s="2" t="s">
        <v>2104</v>
      </c>
      <c r="G1022" s="2" t="s">
        <v>4</v>
      </c>
      <c r="H1022" s="2" t="s">
        <v>2105</v>
      </c>
      <c r="I1022" s="1" t="s">
        <v>1</v>
      </c>
      <c r="J1022" s="1" t="s">
        <v>1</v>
      </c>
      <c r="K1022" s="1" t="s">
        <v>1</v>
      </c>
      <c r="L1022" s="1" t="s">
        <v>1</v>
      </c>
      <c r="M1022" s="1">
        <v>0</v>
      </c>
      <c r="N1022" s="2" t="s">
        <v>1</v>
      </c>
      <c r="O1022" s="2" t="s">
        <v>2</v>
      </c>
      <c r="P1022" s="2" t="s">
        <v>1</v>
      </c>
      <c r="Q1022" s="3">
        <f t="shared" si="15"/>
        <v>42713598.376499996</v>
      </c>
      <c r="R1022" s="3">
        <v>0</v>
      </c>
      <c r="S1022" s="3">
        <v>39054842.376499996</v>
      </c>
      <c r="T1022" s="3">
        <v>0</v>
      </c>
      <c r="U1022" s="3" t="s">
        <v>0</v>
      </c>
      <c r="V1022" s="3">
        <v>0</v>
      </c>
      <c r="W1022" s="3">
        <v>3154100</v>
      </c>
      <c r="X1022" s="3" t="s">
        <v>0</v>
      </c>
      <c r="Y1022" s="3">
        <v>504656</v>
      </c>
      <c r="Z1022" s="3">
        <v>0</v>
      </c>
      <c r="AA1022" s="50"/>
      <c r="AB1022" s="50"/>
      <c r="AC1022" s="50"/>
      <c r="AD1022" s="50"/>
      <c r="AE1022" s="1"/>
    </row>
    <row r="1023" spans="1:31" hidden="1" x14ac:dyDescent="0.25">
      <c r="A1023" s="2" t="s">
        <v>155</v>
      </c>
      <c r="B1023" s="51">
        <v>43960</v>
      </c>
      <c r="C1023" s="2" t="s">
        <v>53</v>
      </c>
      <c r="D1023" s="2" t="s">
        <v>88</v>
      </c>
      <c r="E1023" s="2" t="s">
        <v>558</v>
      </c>
      <c r="F1023" s="2" t="s">
        <v>2094</v>
      </c>
      <c r="G1023" s="2" t="s">
        <v>4</v>
      </c>
      <c r="H1023" s="2" t="s">
        <v>2106</v>
      </c>
      <c r="I1023" s="1" t="s">
        <v>1</v>
      </c>
      <c r="J1023" s="1" t="s">
        <v>1</v>
      </c>
      <c r="K1023" s="1" t="s">
        <v>1</v>
      </c>
      <c r="L1023" s="1" t="s">
        <v>1</v>
      </c>
      <c r="M1023" s="1">
        <v>0</v>
      </c>
      <c r="N1023" s="2" t="s">
        <v>1</v>
      </c>
      <c r="O1023" s="2" t="s">
        <v>2</v>
      </c>
      <c r="P1023" s="2" t="s">
        <v>1</v>
      </c>
      <c r="Q1023" s="3">
        <f t="shared" si="15"/>
        <v>42514440.159750007</v>
      </c>
      <c r="R1023" s="3">
        <v>0</v>
      </c>
      <c r="S1023" s="3">
        <v>32893932.286550004</v>
      </c>
      <c r="T1023" s="3">
        <v>0</v>
      </c>
      <c r="U1023" s="3" t="s">
        <v>0</v>
      </c>
      <c r="V1023" s="3">
        <v>0</v>
      </c>
      <c r="W1023" s="3">
        <v>8293541.2699999996</v>
      </c>
      <c r="X1023" s="3" t="s">
        <v>0</v>
      </c>
      <c r="Y1023" s="3">
        <v>1326966.6032000002</v>
      </c>
      <c r="Z1023" s="3">
        <v>0</v>
      </c>
      <c r="AA1023" s="50"/>
      <c r="AB1023" s="50"/>
      <c r="AC1023" s="50"/>
      <c r="AD1023" s="50"/>
      <c r="AE1023" s="1"/>
    </row>
    <row r="1024" spans="1:31" hidden="1" x14ac:dyDescent="0.25">
      <c r="A1024" s="2" t="s">
        <v>152</v>
      </c>
      <c r="B1024" s="51">
        <v>43960</v>
      </c>
      <c r="C1024" s="2" t="s">
        <v>8</v>
      </c>
      <c r="D1024" s="2" t="s">
        <v>78</v>
      </c>
      <c r="E1024" s="2" t="s">
        <v>555</v>
      </c>
      <c r="F1024" s="2" t="s">
        <v>2107</v>
      </c>
      <c r="G1024" s="2" t="s">
        <v>4</v>
      </c>
      <c r="H1024" s="2" t="s">
        <v>2108</v>
      </c>
      <c r="I1024" s="1" t="s">
        <v>1</v>
      </c>
      <c r="J1024" s="1" t="s">
        <v>1</v>
      </c>
      <c r="K1024" s="1" t="s">
        <v>1</v>
      </c>
      <c r="L1024" s="1" t="s">
        <v>1</v>
      </c>
      <c r="M1024" s="1">
        <v>0</v>
      </c>
      <c r="N1024" s="2" t="s">
        <v>1</v>
      </c>
      <c r="O1024" s="2" t="s">
        <v>2</v>
      </c>
      <c r="P1024" s="2" t="s">
        <v>1</v>
      </c>
      <c r="Q1024" s="3">
        <f t="shared" si="15"/>
        <v>86627257.660000011</v>
      </c>
      <c r="R1024" s="3">
        <v>0</v>
      </c>
      <c r="S1024" s="3">
        <v>68127769.430000007</v>
      </c>
      <c r="T1024" s="3">
        <v>0</v>
      </c>
      <c r="U1024" s="3" t="s">
        <v>0</v>
      </c>
      <c r="V1024" s="3">
        <v>0</v>
      </c>
      <c r="W1024" s="3">
        <v>15947834.68</v>
      </c>
      <c r="X1024" s="3" t="s">
        <v>13</v>
      </c>
      <c r="Y1024" s="3">
        <v>2551653.5499999998</v>
      </c>
      <c r="Z1024" s="3">
        <v>0</v>
      </c>
      <c r="AA1024" s="50"/>
      <c r="AB1024" s="50"/>
      <c r="AC1024" s="50"/>
      <c r="AD1024" s="50"/>
      <c r="AE1024" s="1"/>
    </row>
    <row r="1025" spans="1:31" hidden="1" x14ac:dyDescent="0.25">
      <c r="A1025" s="2" t="s">
        <v>150</v>
      </c>
      <c r="B1025" s="51">
        <v>43960</v>
      </c>
      <c r="C1025" s="2" t="s">
        <v>71</v>
      </c>
      <c r="D1025" s="2" t="s">
        <v>78</v>
      </c>
      <c r="E1025" s="2" t="s">
        <v>551</v>
      </c>
      <c r="F1025" s="2" t="s">
        <v>2109</v>
      </c>
      <c r="G1025" s="2" t="s">
        <v>4</v>
      </c>
      <c r="H1025" s="2" t="s">
        <v>2110</v>
      </c>
      <c r="I1025" s="1" t="s">
        <v>1</v>
      </c>
      <c r="J1025" s="1" t="s">
        <v>1</v>
      </c>
      <c r="K1025" s="1" t="s">
        <v>1</v>
      </c>
      <c r="L1025" s="1" t="s">
        <v>1</v>
      </c>
      <c r="M1025" s="1">
        <v>0</v>
      </c>
      <c r="N1025" s="2" t="s">
        <v>1</v>
      </c>
      <c r="O1025" s="2" t="s">
        <v>2</v>
      </c>
      <c r="P1025" s="2" t="s">
        <v>1</v>
      </c>
      <c r="Q1025" s="3">
        <f t="shared" si="15"/>
        <v>37875263.607000001</v>
      </c>
      <c r="R1025" s="3">
        <v>0</v>
      </c>
      <c r="S1025" s="3">
        <v>35544243.607000001</v>
      </c>
      <c r="T1025" s="3">
        <v>0</v>
      </c>
      <c r="U1025" s="3" t="s">
        <v>0</v>
      </c>
      <c r="V1025" s="3">
        <v>0</v>
      </c>
      <c r="W1025" s="3">
        <v>2009500</v>
      </c>
      <c r="X1025" s="3" t="s">
        <v>0</v>
      </c>
      <c r="Y1025" s="3">
        <v>321520</v>
      </c>
      <c r="Z1025" s="3">
        <v>0</v>
      </c>
      <c r="AA1025" s="50"/>
      <c r="AB1025" s="50"/>
      <c r="AC1025" s="50"/>
      <c r="AD1025" s="50"/>
      <c r="AE1025" s="1"/>
    </row>
    <row r="1026" spans="1:31" hidden="1" x14ac:dyDescent="0.25">
      <c r="A1026" s="2" t="s">
        <v>147</v>
      </c>
      <c r="B1026" s="51">
        <v>43960</v>
      </c>
      <c r="C1026" s="2" t="s">
        <v>53</v>
      </c>
      <c r="D1026" s="2" t="s">
        <v>78</v>
      </c>
      <c r="E1026" s="2" t="s">
        <v>6</v>
      </c>
      <c r="F1026" s="2" t="s">
        <v>1965</v>
      </c>
      <c r="G1026" s="2" t="s">
        <v>4</v>
      </c>
      <c r="H1026" s="2" t="s">
        <v>2111</v>
      </c>
      <c r="I1026" s="1" t="s">
        <v>1</v>
      </c>
      <c r="J1026" s="1" t="s">
        <v>1</v>
      </c>
      <c r="K1026" s="1" t="s">
        <v>1</v>
      </c>
      <c r="L1026" s="1" t="s">
        <v>1</v>
      </c>
      <c r="M1026" s="1">
        <v>0</v>
      </c>
      <c r="N1026" s="2" t="s">
        <v>1</v>
      </c>
      <c r="O1026" s="2" t="s">
        <v>2</v>
      </c>
      <c r="P1026" s="2" t="s">
        <v>1</v>
      </c>
      <c r="Q1026" s="3">
        <f t="shared" si="15"/>
        <v>49000105.697250001</v>
      </c>
      <c r="R1026" s="3">
        <v>0</v>
      </c>
      <c r="S1026" s="3">
        <v>44175813.910450004</v>
      </c>
      <c r="T1026" s="3">
        <v>0</v>
      </c>
      <c r="U1026" s="3" t="s">
        <v>0</v>
      </c>
      <c r="V1026" s="3">
        <v>0</v>
      </c>
      <c r="W1026" s="3">
        <v>4158872.2299999995</v>
      </c>
      <c r="X1026" s="3" t="s">
        <v>0</v>
      </c>
      <c r="Y1026" s="3">
        <v>665419.55680000002</v>
      </c>
      <c r="Z1026" s="3">
        <v>0</v>
      </c>
      <c r="AA1026" s="50"/>
      <c r="AB1026" s="50"/>
      <c r="AC1026" s="50"/>
      <c r="AD1026" s="50"/>
      <c r="AE1026" s="1"/>
    </row>
    <row r="1027" spans="1:31" hidden="1" x14ac:dyDescent="0.25">
      <c r="A1027" s="2" t="s">
        <v>144</v>
      </c>
      <c r="B1027" s="51">
        <v>43960</v>
      </c>
      <c r="C1027" s="2" t="s">
        <v>53</v>
      </c>
      <c r="D1027" s="2" t="s">
        <v>78</v>
      </c>
      <c r="E1027" s="2" t="s">
        <v>6</v>
      </c>
      <c r="F1027" s="2" t="s">
        <v>1965</v>
      </c>
      <c r="G1027" s="2" t="s">
        <v>4</v>
      </c>
      <c r="H1027" s="2" t="s">
        <v>2112</v>
      </c>
      <c r="I1027" s="1" t="s">
        <v>1</v>
      </c>
      <c r="J1027" s="1" t="s">
        <v>1</v>
      </c>
      <c r="K1027" s="1" t="s">
        <v>1</v>
      </c>
      <c r="L1027" s="1" t="s">
        <v>1</v>
      </c>
      <c r="M1027" s="1">
        <v>0</v>
      </c>
      <c r="N1027" s="2" t="s">
        <v>1</v>
      </c>
      <c r="O1027" s="2" t="s">
        <v>461</v>
      </c>
      <c r="P1027" s="2" t="s">
        <v>460</v>
      </c>
      <c r="Q1027" s="3">
        <f t="shared" ref="Q1027:Q1090" si="16">SUM(R1027:AE1027)</f>
        <v>1614090.4177999999</v>
      </c>
      <c r="R1027" s="3">
        <v>0</v>
      </c>
      <c r="S1027" s="3">
        <v>969562.42499999993</v>
      </c>
      <c r="T1027" s="3">
        <v>555627.57999999996</v>
      </c>
      <c r="U1027" s="3" t="s">
        <v>13</v>
      </c>
      <c r="V1027" s="3">
        <v>88900.412800000006</v>
      </c>
      <c r="W1027" s="3">
        <v>0</v>
      </c>
      <c r="X1027" s="3" t="s">
        <v>0</v>
      </c>
      <c r="Y1027" s="3">
        <v>0</v>
      </c>
      <c r="Z1027" s="3">
        <v>0</v>
      </c>
      <c r="AA1027" s="50"/>
      <c r="AB1027" s="50"/>
      <c r="AC1027" s="50"/>
      <c r="AD1027" s="50"/>
      <c r="AE1027" s="1"/>
    </row>
    <row r="1028" spans="1:31" hidden="1" x14ac:dyDescent="0.25">
      <c r="A1028" s="2" t="s">
        <v>141</v>
      </c>
      <c r="B1028" s="51">
        <v>43960</v>
      </c>
      <c r="C1028" s="2" t="s">
        <v>53</v>
      </c>
      <c r="D1028" s="2" t="s">
        <v>78</v>
      </c>
      <c r="E1028" s="2" t="s">
        <v>6</v>
      </c>
      <c r="F1028" s="2" t="s">
        <v>1965</v>
      </c>
      <c r="G1028" s="2" t="s">
        <v>4</v>
      </c>
      <c r="H1028" s="2" t="s">
        <v>2113</v>
      </c>
      <c r="I1028" s="1" t="s">
        <v>1</v>
      </c>
      <c r="J1028" s="1" t="s">
        <v>1</v>
      </c>
      <c r="K1028" s="1" t="s">
        <v>1</v>
      </c>
      <c r="L1028" s="1" t="s">
        <v>1</v>
      </c>
      <c r="M1028" s="1">
        <v>0</v>
      </c>
      <c r="N1028" s="2" t="s">
        <v>1</v>
      </c>
      <c r="O1028" s="2" t="s">
        <v>2</v>
      </c>
      <c r="P1028" s="2" t="s">
        <v>1</v>
      </c>
      <c r="Q1028" s="3">
        <f t="shared" si="16"/>
        <v>107169201.49500002</v>
      </c>
      <c r="R1028" s="3">
        <v>0</v>
      </c>
      <c r="S1028" s="3">
        <v>77460581.309800014</v>
      </c>
      <c r="T1028" s="3">
        <v>0</v>
      </c>
      <c r="U1028" s="3" t="s">
        <v>0</v>
      </c>
      <c r="V1028" s="3">
        <v>0</v>
      </c>
      <c r="W1028" s="3">
        <v>25610879.469999995</v>
      </c>
      <c r="X1028" s="3" t="s">
        <v>13</v>
      </c>
      <c r="Y1028" s="3">
        <v>4097740.7152</v>
      </c>
      <c r="Z1028" s="3">
        <v>0</v>
      </c>
      <c r="AA1028" s="50"/>
      <c r="AB1028" s="50"/>
      <c r="AC1028" s="50"/>
      <c r="AD1028" s="50"/>
      <c r="AE1028" s="1"/>
    </row>
    <row r="1029" spans="1:31" hidden="1" x14ac:dyDescent="0.25">
      <c r="A1029" s="2" t="s">
        <v>138</v>
      </c>
      <c r="B1029" s="51">
        <v>43960</v>
      </c>
      <c r="C1029" s="2" t="s">
        <v>53</v>
      </c>
      <c r="D1029" s="2" t="s">
        <v>78</v>
      </c>
      <c r="E1029" s="2" t="s">
        <v>6</v>
      </c>
      <c r="F1029" s="2" t="s">
        <v>1965</v>
      </c>
      <c r="G1029" s="2" t="s">
        <v>24</v>
      </c>
      <c r="H1029" s="2" t="s">
        <v>1</v>
      </c>
      <c r="I1029" s="1" t="s">
        <v>2114</v>
      </c>
      <c r="J1029" s="1" t="s">
        <v>1</v>
      </c>
      <c r="K1029" s="1" t="s">
        <v>2115</v>
      </c>
      <c r="L1029" s="1" t="s">
        <v>2116</v>
      </c>
      <c r="M1029" s="1">
        <v>10340</v>
      </c>
      <c r="N1029" s="2" t="s">
        <v>20</v>
      </c>
      <c r="O1029" s="2" t="s">
        <v>2117</v>
      </c>
      <c r="P1029" s="2" t="s">
        <v>2118</v>
      </c>
      <c r="Q1029" s="3">
        <f t="shared" si="16"/>
        <v>-674745.875</v>
      </c>
      <c r="R1029" s="3">
        <v>0</v>
      </c>
      <c r="S1029" s="3">
        <v>-674745.875</v>
      </c>
      <c r="T1029" s="3">
        <v>0</v>
      </c>
      <c r="U1029" s="3" t="s">
        <v>0</v>
      </c>
      <c r="V1029" s="3">
        <v>0</v>
      </c>
      <c r="W1029" s="3">
        <v>0</v>
      </c>
      <c r="X1029" s="3" t="s">
        <v>0</v>
      </c>
      <c r="Y1029" s="3">
        <v>0</v>
      </c>
      <c r="Z1029" s="3">
        <v>0</v>
      </c>
      <c r="AA1029" s="50"/>
      <c r="AB1029" s="50"/>
      <c r="AC1029" s="50"/>
      <c r="AD1029" s="50"/>
      <c r="AE1029" s="1"/>
    </row>
    <row r="1030" spans="1:31" hidden="1" x14ac:dyDescent="0.25">
      <c r="A1030" s="2" t="s">
        <v>135</v>
      </c>
      <c r="B1030" s="51">
        <v>43960</v>
      </c>
      <c r="C1030" s="2" t="s">
        <v>8</v>
      </c>
      <c r="D1030" s="2" t="s">
        <v>67</v>
      </c>
      <c r="E1030" s="2" t="s">
        <v>542</v>
      </c>
      <c r="F1030" s="2" t="s">
        <v>1972</v>
      </c>
      <c r="G1030" s="2" t="s">
        <v>4</v>
      </c>
      <c r="H1030" s="2" t="s">
        <v>2119</v>
      </c>
      <c r="I1030" s="1" t="s">
        <v>1</v>
      </c>
      <c r="J1030" s="1" t="s">
        <v>1</v>
      </c>
      <c r="K1030" s="1" t="s">
        <v>1</v>
      </c>
      <c r="L1030" s="1" t="s">
        <v>1</v>
      </c>
      <c r="M1030" s="1">
        <v>0</v>
      </c>
      <c r="N1030" s="2" t="s">
        <v>1</v>
      </c>
      <c r="O1030" s="2" t="s">
        <v>2</v>
      </c>
      <c r="P1030" s="2" t="s">
        <v>1</v>
      </c>
      <c r="Q1030" s="3">
        <f t="shared" si="16"/>
        <v>126863468.34999999</v>
      </c>
      <c r="R1030" s="3">
        <v>0</v>
      </c>
      <c r="S1030" s="3">
        <v>101239007.40000001</v>
      </c>
      <c r="T1030" s="3">
        <v>0</v>
      </c>
      <c r="U1030" s="3" t="s">
        <v>0</v>
      </c>
      <c r="V1030" s="3">
        <v>0</v>
      </c>
      <c r="W1030" s="3">
        <v>22090052.539999999</v>
      </c>
      <c r="X1030" s="3" t="s">
        <v>13</v>
      </c>
      <c r="Y1030" s="3">
        <v>3534408.41</v>
      </c>
      <c r="Z1030" s="3">
        <v>0</v>
      </c>
      <c r="AA1030" s="50"/>
      <c r="AB1030" s="50"/>
      <c r="AC1030" s="50"/>
      <c r="AD1030" s="50"/>
      <c r="AE1030" s="1"/>
    </row>
    <row r="1031" spans="1:31" hidden="1" x14ac:dyDescent="0.25">
      <c r="A1031" s="2" t="s">
        <v>132</v>
      </c>
      <c r="B1031" s="51">
        <v>43960</v>
      </c>
      <c r="C1031" s="2" t="s">
        <v>53</v>
      </c>
      <c r="D1031" s="2" t="s">
        <v>67</v>
      </c>
      <c r="E1031" s="2" t="s">
        <v>66</v>
      </c>
      <c r="F1031" s="2" t="s">
        <v>1917</v>
      </c>
      <c r="G1031" s="2" t="s">
        <v>4</v>
      </c>
      <c r="H1031" s="2" t="s">
        <v>2120</v>
      </c>
      <c r="I1031" s="1"/>
      <c r="J1031" s="1"/>
      <c r="K1031" s="1"/>
      <c r="L1031" s="1"/>
      <c r="M1031" s="1">
        <v>0</v>
      </c>
      <c r="N1031" s="2"/>
      <c r="O1031" s="2" t="s">
        <v>249</v>
      </c>
      <c r="P1031" s="2"/>
      <c r="Q1031" s="3">
        <f t="shared" si="16"/>
        <v>0</v>
      </c>
      <c r="R1031" s="3"/>
      <c r="S1031" s="3">
        <v>0</v>
      </c>
      <c r="T1031" s="3">
        <v>0</v>
      </c>
      <c r="U1031" s="3"/>
      <c r="V1031" s="3">
        <v>0</v>
      </c>
      <c r="W1031" s="3">
        <v>0</v>
      </c>
      <c r="X1031" s="3"/>
      <c r="Y1031" s="3">
        <v>0</v>
      </c>
      <c r="Z1031" s="3"/>
      <c r="AA1031" s="50"/>
      <c r="AB1031" s="50"/>
      <c r="AC1031" s="50"/>
      <c r="AD1031" s="50"/>
      <c r="AE1031" s="1"/>
    </row>
    <row r="1032" spans="1:31" hidden="1" x14ac:dyDescent="0.25">
      <c r="A1032" s="2" t="s">
        <v>129</v>
      </c>
      <c r="B1032" s="51">
        <v>43960</v>
      </c>
      <c r="C1032" s="2" t="s">
        <v>8</v>
      </c>
      <c r="D1032" s="2" t="s">
        <v>52</v>
      </c>
      <c r="E1032" s="2" t="s">
        <v>530</v>
      </c>
      <c r="F1032" s="2" t="s">
        <v>1681</v>
      </c>
      <c r="G1032" s="2" t="s">
        <v>4</v>
      </c>
      <c r="H1032" s="2" t="s">
        <v>2121</v>
      </c>
      <c r="I1032" s="1" t="s">
        <v>1</v>
      </c>
      <c r="J1032" s="1" t="s">
        <v>1</v>
      </c>
      <c r="K1032" s="1" t="s">
        <v>1</v>
      </c>
      <c r="L1032" s="1" t="s">
        <v>1</v>
      </c>
      <c r="M1032" s="1">
        <v>0</v>
      </c>
      <c r="N1032" s="2" t="s">
        <v>1</v>
      </c>
      <c r="O1032" s="2" t="s">
        <v>2</v>
      </c>
      <c r="P1032" s="2" t="s">
        <v>1</v>
      </c>
      <c r="Q1032" s="3">
        <f t="shared" si="16"/>
        <v>148181455.51000002</v>
      </c>
      <c r="R1032" s="3">
        <v>0</v>
      </c>
      <c r="S1032" s="3">
        <v>114650816.19</v>
      </c>
      <c r="T1032" s="3">
        <v>0</v>
      </c>
      <c r="U1032" s="3" t="s">
        <v>0</v>
      </c>
      <c r="V1032" s="3">
        <v>0</v>
      </c>
      <c r="W1032" s="3">
        <v>28905723.550000001</v>
      </c>
      <c r="X1032" s="3" t="s">
        <v>13</v>
      </c>
      <c r="Y1032" s="3">
        <v>4624915.7699999996</v>
      </c>
      <c r="Z1032" s="3">
        <v>0</v>
      </c>
      <c r="AA1032" s="50"/>
      <c r="AB1032" s="50"/>
      <c r="AC1032" s="50"/>
      <c r="AD1032" s="50"/>
      <c r="AE1032" s="1"/>
    </row>
    <row r="1033" spans="1:31" hidden="1" x14ac:dyDescent="0.25">
      <c r="A1033" s="2" t="s">
        <v>127</v>
      </c>
      <c r="B1033" s="51">
        <v>43960</v>
      </c>
      <c r="C1033" s="2" t="s">
        <v>53</v>
      </c>
      <c r="D1033" s="2" t="s">
        <v>52</v>
      </c>
      <c r="E1033" s="2" t="s">
        <v>651</v>
      </c>
      <c r="F1033" s="2" t="s">
        <v>1751</v>
      </c>
      <c r="G1033" s="2" t="s">
        <v>4</v>
      </c>
      <c r="H1033" s="2" t="s">
        <v>2122</v>
      </c>
      <c r="I1033" s="1" t="s">
        <v>1</v>
      </c>
      <c r="J1033" s="1" t="s">
        <v>1</v>
      </c>
      <c r="K1033" s="1" t="s">
        <v>1</v>
      </c>
      <c r="L1033" s="1" t="s">
        <v>1</v>
      </c>
      <c r="M1033" s="1">
        <v>0</v>
      </c>
      <c r="N1033" s="2" t="s">
        <v>1</v>
      </c>
      <c r="O1033" s="2" t="s">
        <v>2</v>
      </c>
      <c r="P1033" s="2" t="s">
        <v>1</v>
      </c>
      <c r="Q1033" s="3">
        <f t="shared" si="16"/>
        <v>94546800.601250023</v>
      </c>
      <c r="R1033" s="3">
        <v>0</v>
      </c>
      <c r="S1033" s="3">
        <v>75131109.270850018</v>
      </c>
      <c r="T1033" s="3">
        <v>0</v>
      </c>
      <c r="U1033" s="3" t="s">
        <v>0</v>
      </c>
      <c r="V1033" s="3">
        <v>0</v>
      </c>
      <c r="W1033" s="3">
        <v>16737664.939999998</v>
      </c>
      <c r="X1033" s="3" t="s">
        <v>0</v>
      </c>
      <c r="Y1033" s="3">
        <v>2678026.3904000004</v>
      </c>
      <c r="Z1033" s="3">
        <v>0</v>
      </c>
      <c r="AA1033" s="50"/>
      <c r="AB1033" s="50"/>
      <c r="AC1033" s="50"/>
      <c r="AD1033" s="50"/>
      <c r="AE1033" s="1"/>
    </row>
    <row r="1034" spans="1:31" hidden="1" x14ac:dyDescent="0.25">
      <c r="A1034" s="2" t="s">
        <v>123</v>
      </c>
      <c r="B1034" s="51">
        <v>43960</v>
      </c>
      <c r="C1034" s="2" t="s">
        <v>8</v>
      </c>
      <c r="D1034" s="2" t="s">
        <v>48</v>
      </c>
      <c r="E1034" s="2" t="s">
        <v>520</v>
      </c>
      <c r="F1034" s="2" t="s">
        <v>137</v>
      </c>
      <c r="G1034" s="2" t="s">
        <v>4</v>
      </c>
      <c r="H1034" s="2" t="s">
        <v>2123</v>
      </c>
      <c r="I1034" s="1" t="s">
        <v>1</v>
      </c>
      <c r="J1034" s="1" t="s">
        <v>1</v>
      </c>
      <c r="K1034" s="1" t="s">
        <v>1</v>
      </c>
      <c r="L1034" s="1" t="s">
        <v>1</v>
      </c>
      <c r="M1034" s="1">
        <v>0</v>
      </c>
      <c r="N1034" s="2" t="s">
        <v>1</v>
      </c>
      <c r="O1034" s="2" t="s">
        <v>2</v>
      </c>
      <c r="P1034" s="2" t="s">
        <v>1</v>
      </c>
      <c r="Q1034" s="3">
        <f t="shared" si="16"/>
        <v>139185904.35000002</v>
      </c>
      <c r="R1034" s="3">
        <v>0</v>
      </c>
      <c r="S1034" s="3">
        <v>103674973.95999999</v>
      </c>
      <c r="T1034" s="3">
        <v>0</v>
      </c>
      <c r="U1034" s="3" t="s">
        <v>0</v>
      </c>
      <c r="V1034" s="3">
        <v>0</v>
      </c>
      <c r="W1034" s="3">
        <v>30612871.030000001</v>
      </c>
      <c r="X1034" s="3" t="s">
        <v>0</v>
      </c>
      <c r="Y1034" s="3">
        <v>4898059.3600000003</v>
      </c>
      <c r="Z1034" s="3">
        <v>0</v>
      </c>
      <c r="AA1034" s="50"/>
      <c r="AB1034" s="50"/>
      <c r="AC1034" s="50"/>
      <c r="AD1034" s="50"/>
      <c r="AE1034" s="1"/>
    </row>
    <row r="1035" spans="1:31" hidden="1" x14ac:dyDescent="0.25">
      <c r="A1035" s="2" t="s">
        <v>120</v>
      </c>
      <c r="B1035" s="51">
        <v>43960</v>
      </c>
      <c r="C1035" s="2" t="s">
        <v>53</v>
      </c>
      <c r="D1035" s="2" t="s">
        <v>48</v>
      </c>
      <c r="E1035" s="2" t="s">
        <v>1830</v>
      </c>
      <c r="F1035" s="2" t="s">
        <v>740</v>
      </c>
      <c r="G1035" s="2" t="s">
        <v>4</v>
      </c>
      <c r="H1035" s="2" t="s">
        <v>2124</v>
      </c>
      <c r="I1035" s="1" t="s">
        <v>1</v>
      </c>
      <c r="J1035" s="1" t="s">
        <v>1</v>
      </c>
      <c r="K1035" s="1" t="s">
        <v>1</v>
      </c>
      <c r="L1035" s="1" t="s">
        <v>1</v>
      </c>
      <c r="M1035" s="1">
        <v>0</v>
      </c>
      <c r="N1035" s="2" t="s">
        <v>1</v>
      </c>
      <c r="O1035" s="2" t="s">
        <v>2</v>
      </c>
      <c r="P1035" s="2" t="s">
        <v>1</v>
      </c>
      <c r="Q1035" s="3">
        <f t="shared" si="16"/>
        <v>55804131.844350003</v>
      </c>
      <c r="R1035" s="3">
        <v>0</v>
      </c>
      <c r="S1035" s="3">
        <v>36011171.997150004</v>
      </c>
      <c r="T1035" s="3">
        <v>0</v>
      </c>
      <c r="U1035" s="3" t="s">
        <v>0</v>
      </c>
      <c r="V1035" s="3">
        <v>0</v>
      </c>
      <c r="W1035" s="3">
        <v>17062896.420000002</v>
      </c>
      <c r="X1035" s="3" t="s">
        <v>0</v>
      </c>
      <c r="Y1035" s="3">
        <v>2730063.4271999998</v>
      </c>
      <c r="Z1035" s="3">
        <v>0</v>
      </c>
      <c r="AA1035" s="50"/>
      <c r="AB1035" s="50"/>
      <c r="AC1035" s="50"/>
      <c r="AD1035" s="50"/>
      <c r="AE1035" s="1"/>
    </row>
    <row r="1036" spans="1:31" hidden="1" x14ac:dyDescent="0.25">
      <c r="A1036" s="2" t="s">
        <v>117</v>
      </c>
      <c r="B1036" s="51">
        <v>43960</v>
      </c>
      <c r="C1036" s="2" t="s">
        <v>8</v>
      </c>
      <c r="D1036" s="2" t="s">
        <v>44</v>
      </c>
      <c r="E1036" s="2" t="s">
        <v>516</v>
      </c>
      <c r="F1036" s="2" t="s">
        <v>2125</v>
      </c>
      <c r="G1036" s="2" t="s">
        <v>4</v>
      </c>
      <c r="H1036" s="2" t="s">
        <v>2126</v>
      </c>
      <c r="I1036" s="1" t="s">
        <v>1</v>
      </c>
      <c r="J1036" s="1" t="s">
        <v>1</v>
      </c>
      <c r="K1036" s="1" t="s">
        <v>1</v>
      </c>
      <c r="L1036" s="1" t="s">
        <v>1</v>
      </c>
      <c r="M1036" s="1">
        <v>0</v>
      </c>
      <c r="N1036" s="2" t="s">
        <v>1</v>
      </c>
      <c r="O1036" s="2" t="s">
        <v>2</v>
      </c>
      <c r="P1036" s="2" t="s">
        <v>1</v>
      </c>
      <c r="Q1036" s="3">
        <f t="shared" si="16"/>
        <v>147996910.32999998</v>
      </c>
      <c r="R1036" s="3">
        <v>0</v>
      </c>
      <c r="S1036" s="3">
        <v>109291889.06999999</v>
      </c>
      <c r="T1036" s="3">
        <v>0</v>
      </c>
      <c r="U1036" s="3" t="s">
        <v>0</v>
      </c>
      <c r="V1036" s="3">
        <v>0</v>
      </c>
      <c r="W1036" s="3">
        <v>33366397.640000001</v>
      </c>
      <c r="X1036" s="3" t="s">
        <v>0</v>
      </c>
      <c r="Y1036" s="3">
        <v>5338623.62</v>
      </c>
      <c r="Z1036" s="3">
        <v>0</v>
      </c>
      <c r="AA1036" s="50"/>
      <c r="AB1036" s="50"/>
      <c r="AC1036" s="50"/>
      <c r="AD1036" s="50"/>
      <c r="AE1036" s="1"/>
    </row>
    <row r="1037" spans="1:31" hidden="1" x14ac:dyDescent="0.25">
      <c r="A1037" s="2" t="s">
        <v>114</v>
      </c>
      <c r="B1037" s="51">
        <v>43960</v>
      </c>
      <c r="C1037" s="2" t="s">
        <v>8</v>
      </c>
      <c r="D1037" s="2" t="s">
        <v>40</v>
      </c>
      <c r="E1037" s="2" t="s">
        <v>500</v>
      </c>
      <c r="F1037" s="2" t="s">
        <v>2102</v>
      </c>
      <c r="G1037" s="2" t="s">
        <v>4</v>
      </c>
      <c r="H1037" s="2" t="s">
        <v>2127</v>
      </c>
      <c r="I1037" s="1" t="s">
        <v>1</v>
      </c>
      <c r="J1037" s="1" t="s">
        <v>1</v>
      </c>
      <c r="K1037" s="1" t="s">
        <v>1</v>
      </c>
      <c r="L1037" s="1" t="s">
        <v>1</v>
      </c>
      <c r="M1037" s="1">
        <v>0</v>
      </c>
      <c r="N1037" s="2" t="s">
        <v>1</v>
      </c>
      <c r="O1037" s="2" t="s">
        <v>2</v>
      </c>
      <c r="P1037" s="2" t="s">
        <v>1</v>
      </c>
      <c r="Q1037" s="3">
        <f t="shared" si="16"/>
        <v>109515596.19600001</v>
      </c>
      <c r="R1037" s="3">
        <v>0</v>
      </c>
      <c r="S1037" s="3">
        <v>87272316.519999996</v>
      </c>
      <c r="T1037" s="3">
        <v>0</v>
      </c>
      <c r="U1037" s="3" t="s">
        <v>0</v>
      </c>
      <c r="V1037" s="3">
        <v>0</v>
      </c>
      <c r="W1037" s="3">
        <v>19175241.100000001</v>
      </c>
      <c r="X1037" s="3" t="s">
        <v>0</v>
      </c>
      <c r="Y1037" s="3">
        <v>3068038.5760000004</v>
      </c>
      <c r="Z1037" s="3">
        <v>0</v>
      </c>
      <c r="AA1037" s="50"/>
      <c r="AB1037" s="50"/>
      <c r="AC1037" s="50"/>
      <c r="AD1037" s="50"/>
      <c r="AE1037" s="1"/>
    </row>
    <row r="1038" spans="1:31" hidden="1" x14ac:dyDescent="0.25">
      <c r="A1038" s="2" t="s">
        <v>111</v>
      </c>
      <c r="B1038" s="51">
        <v>43960</v>
      </c>
      <c r="C1038" s="2" t="s">
        <v>8</v>
      </c>
      <c r="D1038" s="2" t="s">
        <v>36</v>
      </c>
      <c r="E1038" s="2" t="s">
        <v>497</v>
      </c>
      <c r="F1038" s="2" t="s">
        <v>1798</v>
      </c>
      <c r="G1038" s="2" t="s">
        <v>4</v>
      </c>
      <c r="H1038" s="2" t="s">
        <v>2128</v>
      </c>
      <c r="I1038" s="1" t="s">
        <v>1</v>
      </c>
      <c r="J1038" s="1" t="s">
        <v>1</v>
      </c>
      <c r="K1038" s="1" t="s">
        <v>1</v>
      </c>
      <c r="L1038" s="1" t="s">
        <v>1</v>
      </c>
      <c r="M1038" s="1">
        <v>0</v>
      </c>
      <c r="N1038" s="2" t="s">
        <v>1</v>
      </c>
      <c r="O1038" s="2" t="s">
        <v>2</v>
      </c>
      <c r="P1038" s="2" t="s">
        <v>1</v>
      </c>
      <c r="Q1038" s="3">
        <f t="shared" si="16"/>
        <v>133464327.98999999</v>
      </c>
      <c r="R1038" s="3">
        <v>0</v>
      </c>
      <c r="S1038" s="3">
        <v>103236830.63</v>
      </c>
      <c r="T1038" s="3">
        <v>0</v>
      </c>
      <c r="U1038" s="3" t="s">
        <v>0</v>
      </c>
      <c r="V1038" s="3">
        <v>0</v>
      </c>
      <c r="W1038" s="3">
        <v>26058187.379999999</v>
      </c>
      <c r="X1038" s="3" t="s">
        <v>13</v>
      </c>
      <c r="Y1038" s="3">
        <v>4169309.98</v>
      </c>
      <c r="Z1038" s="3">
        <v>0</v>
      </c>
      <c r="AA1038" s="50"/>
      <c r="AB1038" s="50"/>
      <c r="AC1038" s="50"/>
      <c r="AD1038" s="50"/>
      <c r="AE1038" s="1"/>
    </row>
    <row r="1039" spans="1:31" hidden="1" x14ac:dyDescent="0.25">
      <c r="A1039" s="2" t="s">
        <v>108</v>
      </c>
      <c r="B1039" s="51">
        <v>43960</v>
      </c>
      <c r="C1039" s="2" t="s">
        <v>8</v>
      </c>
      <c r="D1039" s="2" t="s">
        <v>32</v>
      </c>
      <c r="E1039" s="2" t="s">
        <v>493</v>
      </c>
      <c r="F1039" s="2" t="s">
        <v>2129</v>
      </c>
      <c r="G1039" s="2" t="s">
        <v>4</v>
      </c>
      <c r="H1039" s="2" t="s">
        <v>2130</v>
      </c>
      <c r="I1039" s="1" t="s">
        <v>1</v>
      </c>
      <c r="J1039" s="1" t="s">
        <v>1</v>
      </c>
      <c r="K1039" s="1" t="s">
        <v>1</v>
      </c>
      <c r="L1039" s="1" t="s">
        <v>1</v>
      </c>
      <c r="M1039" s="1">
        <v>0</v>
      </c>
      <c r="N1039" s="2" t="s">
        <v>1</v>
      </c>
      <c r="O1039" s="2" t="s">
        <v>2</v>
      </c>
      <c r="P1039" s="2" t="s">
        <v>1</v>
      </c>
      <c r="Q1039" s="3">
        <f t="shared" si="16"/>
        <v>121198226.05</v>
      </c>
      <c r="R1039" s="3">
        <v>0</v>
      </c>
      <c r="S1039" s="3">
        <v>95989377.200000003</v>
      </c>
      <c r="T1039" s="3">
        <v>0</v>
      </c>
      <c r="U1039" s="3" t="s">
        <v>0</v>
      </c>
      <c r="V1039" s="3">
        <v>0</v>
      </c>
      <c r="W1039" s="3">
        <v>21731766.25</v>
      </c>
      <c r="X1039" s="3" t="s">
        <v>0</v>
      </c>
      <c r="Y1039" s="3">
        <v>3477082.6</v>
      </c>
      <c r="Z1039" s="3">
        <v>0</v>
      </c>
      <c r="AA1039" s="50"/>
      <c r="AB1039" s="50"/>
      <c r="AC1039" s="50"/>
      <c r="AD1039" s="50"/>
      <c r="AE1039" s="1"/>
    </row>
    <row r="1040" spans="1:31" hidden="1" x14ac:dyDescent="0.25">
      <c r="A1040" s="2" t="s">
        <v>105</v>
      </c>
      <c r="B1040" s="51">
        <v>43960</v>
      </c>
      <c r="C1040" s="2" t="s">
        <v>8</v>
      </c>
      <c r="D1040" s="2" t="s">
        <v>26</v>
      </c>
      <c r="E1040" s="2" t="s">
        <v>489</v>
      </c>
      <c r="F1040" s="2" t="s">
        <v>2131</v>
      </c>
      <c r="G1040" s="2" t="s">
        <v>4</v>
      </c>
      <c r="H1040" s="2" t="s">
        <v>2132</v>
      </c>
      <c r="I1040" s="1" t="s">
        <v>1</v>
      </c>
      <c r="J1040" s="1" t="s">
        <v>1</v>
      </c>
      <c r="K1040" s="1" t="s">
        <v>1</v>
      </c>
      <c r="L1040" s="1" t="s">
        <v>1</v>
      </c>
      <c r="M1040" s="1">
        <v>0</v>
      </c>
      <c r="N1040" s="2" t="s">
        <v>1</v>
      </c>
      <c r="O1040" s="2" t="s">
        <v>2</v>
      </c>
      <c r="P1040" s="2" t="s">
        <v>1</v>
      </c>
      <c r="Q1040" s="3">
        <f t="shared" si="16"/>
        <v>39968189.323699988</v>
      </c>
      <c r="R1040" s="3">
        <v>0</v>
      </c>
      <c r="S1040" s="3">
        <v>38166327.324099988</v>
      </c>
      <c r="T1040" s="3">
        <v>0</v>
      </c>
      <c r="U1040" s="3" t="s">
        <v>0</v>
      </c>
      <c r="V1040" s="3">
        <v>0</v>
      </c>
      <c r="W1040" s="3">
        <v>1553329.31</v>
      </c>
      <c r="X1040" s="3" t="s">
        <v>0</v>
      </c>
      <c r="Y1040" s="3">
        <v>248532.68959999998</v>
      </c>
      <c r="Z1040" s="3">
        <v>0</v>
      </c>
      <c r="AA1040" s="50"/>
      <c r="AB1040" s="50"/>
      <c r="AC1040" s="50"/>
      <c r="AD1040" s="50"/>
      <c r="AE1040" s="1"/>
    </row>
    <row r="1041" spans="1:31" hidden="1" x14ac:dyDescent="0.25">
      <c r="A1041" s="2" t="s">
        <v>103</v>
      </c>
      <c r="B1041" s="51">
        <v>43960</v>
      </c>
      <c r="C1041" s="2" t="s">
        <v>8</v>
      </c>
      <c r="D1041" s="2" t="s">
        <v>16</v>
      </c>
      <c r="E1041" s="2" t="s">
        <v>483</v>
      </c>
      <c r="F1041" s="2" t="s">
        <v>2133</v>
      </c>
      <c r="G1041" s="2" t="s">
        <v>4</v>
      </c>
      <c r="H1041" s="2" t="s">
        <v>2134</v>
      </c>
      <c r="I1041" s="1" t="s">
        <v>1</v>
      </c>
      <c r="J1041" s="1" t="s">
        <v>1</v>
      </c>
      <c r="K1041" s="1" t="s">
        <v>1</v>
      </c>
      <c r="L1041" s="1" t="s">
        <v>1</v>
      </c>
      <c r="M1041" s="1">
        <v>0</v>
      </c>
      <c r="N1041" s="2" t="s">
        <v>1</v>
      </c>
      <c r="O1041" s="2" t="s">
        <v>2</v>
      </c>
      <c r="P1041" s="2" t="s">
        <v>1</v>
      </c>
      <c r="Q1041" s="3">
        <f t="shared" si="16"/>
        <v>79544004.720000014</v>
      </c>
      <c r="R1041" s="3">
        <v>0</v>
      </c>
      <c r="S1041" s="3">
        <v>45620172.609999999</v>
      </c>
      <c r="T1041" s="3">
        <v>0</v>
      </c>
      <c r="U1041" s="3" t="s">
        <v>0</v>
      </c>
      <c r="V1041" s="3">
        <v>0</v>
      </c>
      <c r="W1041" s="3">
        <v>29244682.850000001</v>
      </c>
      <c r="X1041" s="3" t="s">
        <v>13</v>
      </c>
      <c r="Y1041" s="3">
        <v>4679149.26</v>
      </c>
      <c r="Z1041" s="3">
        <v>0</v>
      </c>
      <c r="AA1041" s="50"/>
      <c r="AB1041" s="50"/>
      <c r="AC1041" s="50"/>
      <c r="AD1041" s="50"/>
      <c r="AE1041" s="1"/>
    </row>
    <row r="1042" spans="1:31" hidden="1" x14ac:dyDescent="0.25">
      <c r="A1042" s="2" t="s">
        <v>101</v>
      </c>
      <c r="B1042" s="51">
        <v>43960</v>
      </c>
      <c r="C1042" s="2" t="s">
        <v>8</v>
      </c>
      <c r="D1042" s="2" t="s">
        <v>1048</v>
      </c>
      <c r="E1042" s="2" t="s">
        <v>538</v>
      </c>
      <c r="F1042" s="2" t="s">
        <v>1793</v>
      </c>
      <c r="G1042" s="2" t="s">
        <v>4</v>
      </c>
      <c r="H1042" s="2" t="s">
        <v>2135</v>
      </c>
      <c r="I1042" s="1" t="s">
        <v>1</v>
      </c>
      <c r="J1042" s="1" t="s">
        <v>1</v>
      </c>
      <c r="K1042" s="1" t="s">
        <v>1</v>
      </c>
      <c r="L1042" s="1" t="s">
        <v>1</v>
      </c>
      <c r="M1042" s="1">
        <v>0</v>
      </c>
      <c r="N1042" s="2" t="s">
        <v>1</v>
      </c>
      <c r="O1042" s="2" t="s">
        <v>2</v>
      </c>
      <c r="P1042" s="2" t="s">
        <v>1</v>
      </c>
      <c r="Q1042" s="3">
        <f t="shared" si="16"/>
        <v>33838950.848399997</v>
      </c>
      <c r="R1042" s="3">
        <v>0</v>
      </c>
      <c r="S1042" s="3">
        <v>32070500.8508</v>
      </c>
      <c r="T1042" s="3">
        <v>0</v>
      </c>
      <c r="U1042" s="3" t="s">
        <v>0</v>
      </c>
      <c r="V1042" s="3">
        <v>0</v>
      </c>
      <c r="W1042" s="3">
        <v>1524525.8599999999</v>
      </c>
      <c r="X1042" s="3" t="s">
        <v>0</v>
      </c>
      <c r="Y1042" s="3">
        <v>243924.13759999999</v>
      </c>
      <c r="Z1042" s="3">
        <v>0</v>
      </c>
      <c r="AA1042" s="50"/>
      <c r="AB1042" s="50"/>
      <c r="AC1042" s="50"/>
      <c r="AD1042" s="50"/>
      <c r="AE1042" s="1"/>
    </row>
    <row r="1043" spans="1:31" hidden="1" x14ac:dyDescent="0.25">
      <c r="A1043" s="2" t="s">
        <v>97</v>
      </c>
      <c r="B1043" s="51">
        <v>43960</v>
      </c>
      <c r="C1043" s="2" t="s">
        <v>8</v>
      </c>
      <c r="D1043" s="2" t="s">
        <v>11</v>
      </c>
      <c r="E1043" s="2" t="s">
        <v>476</v>
      </c>
      <c r="F1043" s="2" t="s">
        <v>2136</v>
      </c>
      <c r="G1043" s="2" t="s">
        <v>4</v>
      </c>
      <c r="H1043" s="2" t="s">
        <v>2137</v>
      </c>
      <c r="I1043" s="1" t="s">
        <v>1</v>
      </c>
      <c r="J1043" s="1" t="s">
        <v>1</v>
      </c>
      <c r="K1043" s="1" t="s">
        <v>1</v>
      </c>
      <c r="L1043" s="1" t="s">
        <v>1</v>
      </c>
      <c r="M1043" s="1">
        <v>0</v>
      </c>
      <c r="N1043" s="2" t="s">
        <v>1</v>
      </c>
      <c r="O1043" s="2" t="s">
        <v>2</v>
      </c>
      <c r="P1043" s="2" t="s">
        <v>1</v>
      </c>
      <c r="Q1043" s="3">
        <f t="shared" si="16"/>
        <v>34967071.222400002</v>
      </c>
      <c r="R1043" s="3">
        <v>0</v>
      </c>
      <c r="S1043" s="3">
        <v>23725561.23</v>
      </c>
      <c r="T1043" s="3">
        <v>0</v>
      </c>
      <c r="U1043" s="3" t="s">
        <v>0</v>
      </c>
      <c r="V1043" s="3">
        <v>0</v>
      </c>
      <c r="W1043" s="3">
        <v>9690956.8900000006</v>
      </c>
      <c r="X1043" s="3" t="s">
        <v>13</v>
      </c>
      <c r="Y1043" s="3">
        <v>1550553.1024000002</v>
      </c>
      <c r="Z1043" s="3">
        <v>0</v>
      </c>
      <c r="AA1043" s="50"/>
      <c r="AB1043" s="50"/>
      <c r="AC1043" s="50"/>
      <c r="AD1043" s="50"/>
      <c r="AE1043" s="1"/>
    </row>
    <row r="1044" spans="1:31" hidden="1" x14ac:dyDescent="0.25">
      <c r="A1044" s="2" t="s">
        <v>92</v>
      </c>
      <c r="B1044" s="51">
        <v>43960</v>
      </c>
      <c r="C1044" s="2" t="s">
        <v>8</v>
      </c>
      <c r="D1044" s="2" t="s">
        <v>7</v>
      </c>
      <c r="E1044" s="2" t="s">
        <v>471</v>
      </c>
      <c r="F1044" s="2" t="s">
        <v>1050</v>
      </c>
      <c r="G1044" s="2" t="s">
        <v>4</v>
      </c>
      <c r="H1044" s="2" t="s">
        <v>2138</v>
      </c>
      <c r="I1044" s="1" t="s">
        <v>1</v>
      </c>
      <c r="J1044" s="1" t="s">
        <v>1</v>
      </c>
      <c r="K1044" s="1" t="s">
        <v>1</v>
      </c>
      <c r="L1044" s="1" t="s">
        <v>1</v>
      </c>
      <c r="M1044" s="1">
        <v>0</v>
      </c>
      <c r="N1044" s="2" t="s">
        <v>1</v>
      </c>
      <c r="O1044" s="2" t="s">
        <v>2</v>
      </c>
      <c r="P1044" s="2" t="s">
        <v>1</v>
      </c>
      <c r="Q1044" s="3">
        <f t="shared" si="16"/>
        <v>128345496.25799999</v>
      </c>
      <c r="R1044" s="3">
        <v>0</v>
      </c>
      <c r="S1044" s="3">
        <v>105088649.81999999</v>
      </c>
      <c r="T1044" s="3">
        <v>0</v>
      </c>
      <c r="U1044" s="3" t="s">
        <v>0</v>
      </c>
      <c r="V1044" s="3">
        <v>0</v>
      </c>
      <c r="W1044" s="3">
        <v>20049005.550000001</v>
      </c>
      <c r="X1044" s="3" t="s">
        <v>0</v>
      </c>
      <c r="Y1044" s="3">
        <v>3207840.8880000003</v>
      </c>
      <c r="Z1044" s="3">
        <v>0</v>
      </c>
      <c r="AA1044" s="50"/>
      <c r="AB1044" s="50"/>
      <c r="AC1044" s="50"/>
      <c r="AD1044" s="50"/>
      <c r="AE1044" s="1"/>
    </row>
    <row r="1045" spans="1:31" hidden="1" x14ac:dyDescent="0.25">
      <c r="A1045" s="2" t="s">
        <v>89</v>
      </c>
      <c r="B1045" s="51">
        <v>43961</v>
      </c>
      <c r="C1045" s="2" t="s">
        <v>8</v>
      </c>
      <c r="D1045" s="2" t="s">
        <v>107</v>
      </c>
      <c r="E1045" s="2" t="s">
        <v>596</v>
      </c>
      <c r="F1045" s="2" t="s">
        <v>862</v>
      </c>
      <c r="G1045" s="2" t="s">
        <v>4</v>
      </c>
      <c r="H1045" s="2" t="s">
        <v>2139</v>
      </c>
      <c r="I1045" s="1" t="s">
        <v>1</v>
      </c>
      <c r="J1045" s="1"/>
      <c r="K1045" s="1" t="s">
        <v>1</v>
      </c>
      <c r="L1045" s="1"/>
      <c r="M1045" s="1">
        <v>0</v>
      </c>
      <c r="N1045" s="2"/>
      <c r="O1045" s="2" t="s">
        <v>2</v>
      </c>
      <c r="P1045" s="2" t="s">
        <v>0</v>
      </c>
      <c r="Q1045" s="3">
        <f t="shared" si="16"/>
        <v>88598815.408399999</v>
      </c>
      <c r="R1045" s="3">
        <v>0</v>
      </c>
      <c r="S1045" s="3">
        <v>63840356.289999999</v>
      </c>
      <c r="T1045" s="3">
        <v>0</v>
      </c>
      <c r="U1045" s="3" t="s">
        <v>2140</v>
      </c>
      <c r="V1045" s="3">
        <v>0</v>
      </c>
      <c r="W1045" s="3">
        <v>21343499.239999998</v>
      </c>
      <c r="X1045" s="3" t="s">
        <v>2140</v>
      </c>
      <c r="Y1045" s="3">
        <v>3414959.8783999998</v>
      </c>
      <c r="Z1045" s="3">
        <v>0</v>
      </c>
      <c r="AA1045" s="50"/>
      <c r="AB1045" s="50"/>
      <c r="AC1045" s="50"/>
      <c r="AD1045" s="50"/>
      <c r="AE1045" s="1"/>
    </row>
    <row r="1046" spans="1:31" hidden="1" x14ac:dyDescent="0.25">
      <c r="A1046" s="2" t="s">
        <v>85</v>
      </c>
      <c r="B1046" s="51">
        <v>43961</v>
      </c>
      <c r="C1046" s="2" t="s">
        <v>53</v>
      </c>
      <c r="D1046" s="2" t="s">
        <v>107</v>
      </c>
      <c r="E1046" s="2" t="s">
        <v>572</v>
      </c>
      <c r="F1046" s="2" t="s">
        <v>2141</v>
      </c>
      <c r="G1046" s="2" t="s">
        <v>4</v>
      </c>
      <c r="H1046" s="2" t="s">
        <v>2142</v>
      </c>
      <c r="I1046" s="1" t="s">
        <v>1</v>
      </c>
      <c r="J1046" s="1" t="s">
        <v>1</v>
      </c>
      <c r="K1046" s="1" t="s">
        <v>1</v>
      </c>
      <c r="L1046" s="1" t="s">
        <v>1</v>
      </c>
      <c r="M1046" s="1">
        <v>0</v>
      </c>
      <c r="N1046" s="2" t="s">
        <v>1</v>
      </c>
      <c r="O1046" s="2" t="s">
        <v>2</v>
      </c>
      <c r="P1046" s="2" t="s">
        <v>1</v>
      </c>
      <c r="Q1046" s="3">
        <f t="shared" si="16"/>
        <v>163214600.73215002</v>
      </c>
      <c r="R1046" s="3">
        <v>0</v>
      </c>
      <c r="S1046" s="3">
        <v>126128195.48055002</v>
      </c>
      <c r="T1046" s="3">
        <v>0</v>
      </c>
      <c r="U1046" s="3" t="s">
        <v>0</v>
      </c>
      <c r="V1046" s="3">
        <v>0</v>
      </c>
      <c r="W1046" s="3">
        <v>31971039.009999994</v>
      </c>
      <c r="X1046" s="3" t="s">
        <v>13</v>
      </c>
      <c r="Y1046" s="3">
        <v>5115366.2416000003</v>
      </c>
      <c r="Z1046" s="3">
        <v>0</v>
      </c>
      <c r="AA1046" s="50"/>
      <c r="AB1046" s="50"/>
      <c r="AC1046" s="50"/>
      <c r="AD1046" s="50"/>
      <c r="AE1046" s="1"/>
    </row>
    <row r="1047" spans="1:31" hidden="1" x14ac:dyDescent="0.25">
      <c r="A1047" s="2" t="s">
        <v>82</v>
      </c>
      <c r="B1047" s="51">
        <v>43961</v>
      </c>
      <c r="C1047" s="2" t="s">
        <v>8</v>
      </c>
      <c r="D1047" s="2" t="s">
        <v>88</v>
      </c>
      <c r="E1047" s="2" t="s">
        <v>563</v>
      </c>
      <c r="F1047" s="2" t="s">
        <v>2143</v>
      </c>
      <c r="G1047" s="2" t="s">
        <v>4</v>
      </c>
      <c r="H1047" s="2" t="s">
        <v>2144</v>
      </c>
      <c r="I1047" s="1" t="s">
        <v>1</v>
      </c>
      <c r="J1047" s="1" t="s">
        <v>1</v>
      </c>
      <c r="K1047" s="1" t="s">
        <v>1</v>
      </c>
      <c r="L1047" s="1" t="s">
        <v>1</v>
      </c>
      <c r="M1047" s="1">
        <v>0</v>
      </c>
      <c r="N1047" s="2" t="s">
        <v>1</v>
      </c>
      <c r="O1047" s="2" t="s">
        <v>2</v>
      </c>
      <c r="P1047" s="2" t="s">
        <v>1</v>
      </c>
      <c r="Q1047" s="3">
        <f t="shared" si="16"/>
        <v>56772248.380000003</v>
      </c>
      <c r="R1047" s="3">
        <v>0</v>
      </c>
      <c r="S1047" s="3">
        <v>56772248.380000003</v>
      </c>
      <c r="T1047" s="3">
        <v>0</v>
      </c>
      <c r="U1047" s="3" t="s">
        <v>0</v>
      </c>
      <c r="V1047" s="3">
        <v>0</v>
      </c>
      <c r="W1047" s="3">
        <v>0</v>
      </c>
      <c r="X1047" s="3" t="s">
        <v>0</v>
      </c>
      <c r="Y1047" s="3">
        <v>0</v>
      </c>
      <c r="Z1047" s="3">
        <v>0</v>
      </c>
      <c r="AA1047" s="50"/>
      <c r="AB1047" s="50"/>
      <c r="AC1047" s="50"/>
      <c r="AD1047" s="50"/>
      <c r="AE1047" s="1"/>
    </row>
    <row r="1048" spans="1:31" hidden="1" x14ac:dyDescent="0.25">
      <c r="A1048" s="2" t="s">
        <v>79</v>
      </c>
      <c r="B1048" s="51">
        <v>43961</v>
      </c>
      <c r="C1048" s="2" t="s">
        <v>8</v>
      </c>
      <c r="D1048" s="2" t="s">
        <v>88</v>
      </c>
      <c r="E1048" s="2" t="s">
        <v>569</v>
      </c>
      <c r="F1048" s="2" t="s">
        <v>2145</v>
      </c>
      <c r="G1048" s="2" t="s">
        <v>4</v>
      </c>
      <c r="H1048" s="2" t="s">
        <v>2146</v>
      </c>
      <c r="I1048" s="1"/>
      <c r="J1048" s="1"/>
      <c r="K1048" s="1"/>
      <c r="L1048" s="1"/>
      <c r="M1048" s="1">
        <v>0</v>
      </c>
      <c r="N1048" s="2"/>
      <c r="O1048" s="2" t="s">
        <v>2</v>
      </c>
      <c r="P1048" s="2"/>
      <c r="Q1048" s="3">
        <f t="shared" si="16"/>
        <v>75259968.275199994</v>
      </c>
      <c r="R1048" s="3"/>
      <c r="S1048" s="3">
        <v>59802357.280000001</v>
      </c>
      <c r="T1048" s="3">
        <v>0</v>
      </c>
      <c r="U1048" s="3"/>
      <c r="V1048" s="3">
        <v>0</v>
      </c>
      <c r="W1048" s="3">
        <v>13325526.720000001</v>
      </c>
      <c r="X1048" s="3"/>
      <c r="Y1048" s="3">
        <v>2132084.2752</v>
      </c>
      <c r="Z1048" s="3"/>
      <c r="AA1048" s="50"/>
      <c r="AB1048" s="50"/>
      <c r="AC1048" s="50"/>
      <c r="AD1048" s="50"/>
      <c r="AE1048" s="1"/>
    </row>
    <row r="1049" spans="1:31" hidden="1" x14ac:dyDescent="0.25">
      <c r="A1049" s="2" t="s">
        <v>75</v>
      </c>
      <c r="B1049" s="51">
        <v>43961</v>
      </c>
      <c r="C1049" s="2" t="s">
        <v>71</v>
      </c>
      <c r="D1049" s="2" t="s">
        <v>88</v>
      </c>
      <c r="E1049" s="2" t="s">
        <v>566</v>
      </c>
      <c r="F1049" s="2" t="s">
        <v>2147</v>
      </c>
      <c r="G1049" s="2" t="s">
        <v>4</v>
      </c>
      <c r="H1049" s="2" t="s">
        <v>2148</v>
      </c>
      <c r="I1049" s="1" t="s">
        <v>1</v>
      </c>
      <c r="J1049" s="1" t="s">
        <v>1</v>
      </c>
      <c r="K1049" s="1" t="s">
        <v>1</v>
      </c>
      <c r="L1049" s="1" t="s">
        <v>1</v>
      </c>
      <c r="M1049" s="1">
        <v>0</v>
      </c>
      <c r="N1049" s="2" t="s">
        <v>1</v>
      </c>
      <c r="O1049" s="2" t="s">
        <v>2</v>
      </c>
      <c r="P1049" s="2" t="s">
        <v>1</v>
      </c>
      <c r="Q1049" s="3">
        <f t="shared" si="16"/>
        <v>28397274.827999998</v>
      </c>
      <c r="R1049" s="3">
        <v>0</v>
      </c>
      <c r="S1049" s="3">
        <v>27460192.828400001</v>
      </c>
      <c r="T1049" s="3">
        <v>0</v>
      </c>
      <c r="U1049" s="3" t="s">
        <v>0</v>
      </c>
      <c r="V1049" s="3">
        <v>0</v>
      </c>
      <c r="W1049" s="3">
        <v>807829.31</v>
      </c>
      <c r="X1049" s="3" t="s">
        <v>13</v>
      </c>
      <c r="Y1049" s="3">
        <v>129252.6896</v>
      </c>
      <c r="Z1049" s="3">
        <v>0</v>
      </c>
      <c r="AA1049" s="50"/>
      <c r="AB1049" s="50"/>
      <c r="AC1049" s="50"/>
      <c r="AD1049" s="50"/>
      <c r="AE1049" s="1"/>
    </row>
    <row r="1050" spans="1:31" hidden="1" x14ac:dyDescent="0.25">
      <c r="A1050" s="2" t="s">
        <v>72</v>
      </c>
      <c r="B1050" s="51">
        <v>43961</v>
      </c>
      <c r="C1050" s="2" t="s">
        <v>53</v>
      </c>
      <c r="D1050" s="2" t="s">
        <v>88</v>
      </c>
      <c r="E1050" s="2" t="s">
        <v>558</v>
      </c>
      <c r="F1050" s="2" t="s">
        <v>2141</v>
      </c>
      <c r="G1050" s="2" t="s">
        <v>4</v>
      </c>
      <c r="H1050" s="2" t="s">
        <v>2149</v>
      </c>
      <c r="I1050" s="1" t="s">
        <v>1</v>
      </c>
      <c r="J1050" s="1" t="s">
        <v>1</v>
      </c>
      <c r="K1050" s="1" t="s">
        <v>1</v>
      </c>
      <c r="L1050" s="1" t="s">
        <v>1</v>
      </c>
      <c r="M1050" s="1">
        <v>0</v>
      </c>
      <c r="N1050" s="2" t="s">
        <v>1</v>
      </c>
      <c r="O1050" s="2" t="s">
        <v>2</v>
      </c>
      <c r="P1050" s="2" t="s">
        <v>1</v>
      </c>
      <c r="Q1050" s="3">
        <f t="shared" si="16"/>
        <v>12328154.6984</v>
      </c>
      <c r="R1050" s="3">
        <v>0</v>
      </c>
      <c r="S1050" s="3">
        <v>9467838.5999999996</v>
      </c>
      <c r="T1050" s="3">
        <v>0</v>
      </c>
      <c r="U1050" s="3" t="s">
        <v>0</v>
      </c>
      <c r="V1050" s="3">
        <v>0</v>
      </c>
      <c r="W1050" s="3">
        <v>2465789.7400000002</v>
      </c>
      <c r="X1050" s="3" t="s">
        <v>0</v>
      </c>
      <c r="Y1050" s="3">
        <v>394526.35839999997</v>
      </c>
      <c r="Z1050" s="3">
        <v>0</v>
      </c>
      <c r="AA1050" s="50"/>
      <c r="AB1050" s="50"/>
      <c r="AC1050" s="50"/>
      <c r="AD1050" s="50"/>
      <c r="AE1050" s="1"/>
    </row>
    <row r="1051" spans="1:31" hidden="1" x14ac:dyDescent="0.25">
      <c r="A1051" s="2" t="s">
        <v>68</v>
      </c>
      <c r="B1051" s="51">
        <v>43961</v>
      </c>
      <c r="C1051" s="2" t="s">
        <v>53</v>
      </c>
      <c r="D1051" s="2" t="s">
        <v>88</v>
      </c>
      <c r="E1051" s="2" t="s">
        <v>558</v>
      </c>
      <c r="F1051" s="2" t="s">
        <v>2141</v>
      </c>
      <c r="G1051" s="2" t="s">
        <v>4</v>
      </c>
      <c r="H1051" s="2" t="s">
        <v>2150</v>
      </c>
      <c r="I1051" s="1" t="s">
        <v>1</v>
      </c>
      <c r="J1051" s="1" t="s">
        <v>1</v>
      </c>
      <c r="K1051" s="1" t="s">
        <v>1</v>
      </c>
      <c r="L1051" s="1" t="s">
        <v>1</v>
      </c>
      <c r="M1051" s="1">
        <v>0</v>
      </c>
      <c r="N1051" s="2" t="s">
        <v>1</v>
      </c>
      <c r="O1051" s="2" t="s">
        <v>2151</v>
      </c>
      <c r="P1051" s="2" t="s">
        <v>2152</v>
      </c>
      <c r="Q1051" s="3">
        <f t="shared" si="16"/>
        <v>370500</v>
      </c>
      <c r="R1051" s="3">
        <v>0</v>
      </c>
      <c r="S1051" s="3">
        <v>370500</v>
      </c>
      <c r="T1051" s="3">
        <v>0</v>
      </c>
      <c r="U1051" s="3" t="s">
        <v>0</v>
      </c>
      <c r="V1051" s="3">
        <v>0</v>
      </c>
      <c r="W1051" s="3">
        <v>0</v>
      </c>
      <c r="X1051" s="3" t="s">
        <v>0</v>
      </c>
      <c r="Y1051" s="3">
        <v>0</v>
      </c>
      <c r="Z1051" s="3">
        <v>0</v>
      </c>
      <c r="AA1051" s="50"/>
      <c r="AB1051" s="50"/>
      <c r="AC1051" s="50"/>
      <c r="AD1051" s="50"/>
      <c r="AE1051" s="1"/>
    </row>
    <row r="1052" spans="1:31" hidden="1" x14ac:dyDescent="0.25">
      <c r="A1052" s="2" t="s">
        <v>63</v>
      </c>
      <c r="B1052" s="51">
        <v>43961</v>
      </c>
      <c r="C1052" s="2" t="s">
        <v>53</v>
      </c>
      <c r="D1052" s="2" t="s">
        <v>88</v>
      </c>
      <c r="E1052" s="2" t="s">
        <v>558</v>
      </c>
      <c r="F1052" s="2" t="s">
        <v>2141</v>
      </c>
      <c r="G1052" s="2" t="s">
        <v>4</v>
      </c>
      <c r="H1052" s="2" t="s">
        <v>2153</v>
      </c>
      <c r="I1052" s="1" t="s">
        <v>1</v>
      </c>
      <c r="J1052" s="1" t="s">
        <v>1</v>
      </c>
      <c r="K1052" s="1" t="s">
        <v>1</v>
      </c>
      <c r="L1052" s="1" t="s">
        <v>1</v>
      </c>
      <c r="M1052" s="1">
        <v>0</v>
      </c>
      <c r="N1052" s="2" t="s">
        <v>1</v>
      </c>
      <c r="O1052" s="2" t="s">
        <v>2</v>
      </c>
      <c r="P1052" s="2" t="s">
        <v>1</v>
      </c>
      <c r="Q1052" s="3">
        <f t="shared" si="16"/>
        <v>4105326.5964000002</v>
      </c>
      <c r="R1052" s="3">
        <v>0</v>
      </c>
      <c r="S1052" s="3">
        <v>2752634.6</v>
      </c>
      <c r="T1052" s="3">
        <v>0</v>
      </c>
      <c r="U1052" s="3" t="s">
        <v>0</v>
      </c>
      <c r="V1052" s="3">
        <v>0</v>
      </c>
      <c r="W1052" s="3">
        <v>1166113.79</v>
      </c>
      <c r="X1052" s="3" t="s">
        <v>13</v>
      </c>
      <c r="Y1052" s="3">
        <v>186578.2064</v>
      </c>
      <c r="Z1052" s="3">
        <v>0</v>
      </c>
      <c r="AA1052" s="50"/>
      <c r="AB1052" s="50"/>
      <c r="AC1052" s="50"/>
      <c r="AD1052" s="50"/>
      <c r="AE1052" s="1"/>
    </row>
    <row r="1053" spans="1:31" hidden="1" x14ac:dyDescent="0.25">
      <c r="A1053" s="2" t="s">
        <v>60</v>
      </c>
      <c r="B1053" s="51">
        <v>43961</v>
      </c>
      <c r="C1053" s="2" t="s">
        <v>8</v>
      </c>
      <c r="D1053" s="2" t="s">
        <v>78</v>
      </c>
      <c r="E1053" s="2" t="s">
        <v>555</v>
      </c>
      <c r="F1053" s="2" t="s">
        <v>2154</v>
      </c>
      <c r="G1053" s="2" t="s">
        <v>4</v>
      </c>
      <c r="H1053" s="2" t="s">
        <v>2155</v>
      </c>
      <c r="I1053" s="1"/>
      <c r="J1053" s="1"/>
      <c r="K1053" s="1"/>
      <c r="L1053" s="1"/>
      <c r="M1053" s="1">
        <v>0</v>
      </c>
      <c r="N1053" s="2"/>
      <c r="O1053" s="2" t="s">
        <v>2</v>
      </c>
      <c r="P1053" s="2"/>
      <c r="Q1053" s="3">
        <f t="shared" si="16"/>
        <v>44058169.5748</v>
      </c>
      <c r="R1053" s="3">
        <v>0</v>
      </c>
      <c r="S1053" s="3">
        <v>37924140</v>
      </c>
      <c r="T1053" s="3">
        <v>0</v>
      </c>
      <c r="U1053" s="3"/>
      <c r="V1053" s="3">
        <v>0</v>
      </c>
      <c r="W1053" s="3">
        <v>5287956.53</v>
      </c>
      <c r="X1053" s="3"/>
      <c r="Y1053" s="3">
        <v>846073.04480000003</v>
      </c>
      <c r="Z1053" s="3"/>
      <c r="AA1053" s="50"/>
      <c r="AB1053" s="50"/>
      <c r="AC1053" s="50"/>
      <c r="AD1053" s="50"/>
      <c r="AE1053" s="1"/>
    </row>
    <row r="1054" spans="1:31" hidden="1" x14ac:dyDescent="0.25">
      <c r="A1054" s="2" t="s">
        <v>58</v>
      </c>
      <c r="B1054" s="51">
        <v>43961</v>
      </c>
      <c r="C1054" s="2" t="s">
        <v>71</v>
      </c>
      <c r="D1054" s="2" t="s">
        <v>78</v>
      </c>
      <c r="E1054" s="2" t="s">
        <v>551</v>
      </c>
      <c r="F1054" s="2" t="s">
        <v>1808</v>
      </c>
      <c r="G1054" s="2" t="s">
        <v>4</v>
      </c>
      <c r="H1054" s="2" t="s">
        <v>2156</v>
      </c>
      <c r="I1054" s="1" t="s">
        <v>1</v>
      </c>
      <c r="J1054" s="1" t="s">
        <v>1</v>
      </c>
      <c r="K1054" s="1" t="s">
        <v>1</v>
      </c>
      <c r="L1054" s="1" t="s">
        <v>1</v>
      </c>
      <c r="M1054" s="1">
        <v>0</v>
      </c>
      <c r="N1054" s="2" t="s">
        <v>1</v>
      </c>
      <c r="O1054" s="2" t="s">
        <v>2</v>
      </c>
      <c r="P1054" s="2" t="s">
        <v>1</v>
      </c>
      <c r="Q1054" s="3">
        <f t="shared" si="16"/>
        <v>39489796.108000003</v>
      </c>
      <c r="R1054" s="3">
        <v>0</v>
      </c>
      <c r="S1054" s="3">
        <v>38223445.104000002</v>
      </c>
      <c r="T1054" s="3">
        <v>0</v>
      </c>
      <c r="U1054" s="3" t="s">
        <v>0</v>
      </c>
      <c r="V1054" s="3">
        <v>0</v>
      </c>
      <c r="W1054" s="3">
        <v>1091681.8999999999</v>
      </c>
      <c r="X1054" s="3" t="s">
        <v>0</v>
      </c>
      <c r="Y1054" s="3">
        <v>174669.10399999999</v>
      </c>
      <c r="Z1054" s="3">
        <v>0</v>
      </c>
      <c r="AA1054" s="50"/>
      <c r="AB1054" s="50"/>
      <c r="AC1054" s="50"/>
      <c r="AD1054" s="50"/>
      <c r="AE1054" s="1"/>
    </row>
    <row r="1055" spans="1:31" hidden="1" x14ac:dyDescent="0.25">
      <c r="A1055" s="2" t="s">
        <v>54</v>
      </c>
      <c r="B1055" s="51">
        <v>43961</v>
      </c>
      <c r="C1055" s="2" t="s">
        <v>53</v>
      </c>
      <c r="D1055" s="2" t="s">
        <v>78</v>
      </c>
      <c r="E1055" s="2" t="s">
        <v>6</v>
      </c>
      <c r="F1055" s="2" t="s">
        <v>2029</v>
      </c>
      <c r="G1055" s="2" t="s">
        <v>4</v>
      </c>
      <c r="H1055" s="2" t="s">
        <v>2157</v>
      </c>
      <c r="I1055" s="1" t="s">
        <v>1</v>
      </c>
      <c r="J1055" s="1" t="s">
        <v>1</v>
      </c>
      <c r="K1055" s="1" t="s">
        <v>1</v>
      </c>
      <c r="L1055" s="1" t="s">
        <v>1</v>
      </c>
      <c r="M1055" s="1">
        <v>0</v>
      </c>
      <c r="N1055" s="2" t="s">
        <v>1</v>
      </c>
      <c r="O1055" s="2" t="s">
        <v>2</v>
      </c>
      <c r="P1055" s="2" t="s">
        <v>1</v>
      </c>
      <c r="Q1055" s="3">
        <f t="shared" si="16"/>
        <v>45336326.566149995</v>
      </c>
      <c r="R1055" s="3">
        <v>0</v>
      </c>
      <c r="S1055" s="3">
        <v>36893991.020949997</v>
      </c>
      <c r="T1055" s="3">
        <v>0</v>
      </c>
      <c r="U1055" s="3" t="s">
        <v>0</v>
      </c>
      <c r="V1055" s="3">
        <v>0</v>
      </c>
      <c r="W1055" s="3">
        <v>7277875.4700000007</v>
      </c>
      <c r="X1055" s="3" t="s">
        <v>0</v>
      </c>
      <c r="Y1055" s="3">
        <v>1164460.0751999998</v>
      </c>
      <c r="Z1055" s="3">
        <v>0</v>
      </c>
      <c r="AA1055" s="50"/>
      <c r="AB1055" s="50"/>
      <c r="AC1055" s="50"/>
      <c r="AD1055" s="50"/>
      <c r="AE1055" s="1"/>
    </row>
    <row r="1056" spans="1:31" hidden="1" x14ac:dyDescent="0.25">
      <c r="A1056" s="2" t="s">
        <v>49</v>
      </c>
      <c r="B1056" s="51">
        <v>43961</v>
      </c>
      <c r="C1056" s="2" t="s">
        <v>53</v>
      </c>
      <c r="D1056" s="2" t="s">
        <v>78</v>
      </c>
      <c r="E1056" s="2" t="s">
        <v>6</v>
      </c>
      <c r="F1056" s="2" t="s">
        <v>2029</v>
      </c>
      <c r="G1056" s="2" t="s">
        <v>4</v>
      </c>
      <c r="H1056" s="2" t="s">
        <v>2158</v>
      </c>
      <c r="I1056" s="1" t="s">
        <v>1</v>
      </c>
      <c r="J1056" s="1" t="s">
        <v>1</v>
      </c>
      <c r="K1056" s="1" t="s">
        <v>1</v>
      </c>
      <c r="L1056" s="1" t="s">
        <v>1</v>
      </c>
      <c r="M1056" s="1">
        <v>0</v>
      </c>
      <c r="N1056" s="2" t="s">
        <v>1</v>
      </c>
      <c r="O1056" s="2" t="s">
        <v>2159</v>
      </c>
      <c r="P1056" s="2" t="s">
        <v>2160</v>
      </c>
      <c r="Q1056" s="3">
        <f t="shared" si="16"/>
        <v>2353668</v>
      </c>
      <c r="R1056" s="3">
        <v>0</v>
      </c>
      <c r="S1056" s="3">
        <v>1104000</v>
      </c>
      <c r="T1056" s="3">
        <v>1077300</v>
      </c>
      <c r="U1056" s="3" t="s">
        <v>13</v>
      </c>
      <c r="V1056" s="3">
        <v>172368</v>
      </c>
      <c r="W1056" s="3">
        <v>0</v>
      </c>
      <c r="X1056" s="3" t="s">
        <v>0</v>
      </c>
      <c r="Y1056" s="3">
        <v>0</v>
      </c>
      <c r="Z1056" s="3">
        <v>0</v>
      </c>
      <c r="AA1056" s="50"/>
      <c r="AB1056" s="50"/>
      <c r="AC1056" s="50"/>
      <c r="AD1056" s="50"/>
      <c r="AE1056" s="1"/>
    </row>
    <row r="1057" spans="1:31" hidden="1" x14ac:dyDescent="0.25">
      <c r="A1057" s="2" t="s">
        <v>45</v>
      </c>
      <c r="B1057" s="51">
        <v>43961</v>
      </c>
      <c r="C1057" s="2" t="s">
        <v>53</v>
      </c>
      <c r="D1057" s="2" t="s">
        <v>78</v>
      </c>
      <c r="E1057" s="2" t="s">
        <v>6</v>
      </c>
      <c r="F1057" s="2" t="s">
        <v>2029</v>
      </c>
      <c r="G1057" s="2" t="s">
        <v>4</v>
      </c>
      <c r="H1057" s="2" t="s">
        <v>2161</v>
      </c>
      <c r="I1057" s="1" t="s">
        <v>1</v>
      </c>
      <c r="J1057" s="1" t="s">
        <v>1</v>
      </c>
      <c r="K1057" s="1" t="s">
        <v>1</v>
      </c>
      <c r="L1057" s="1" t="s">
        <v>1</v>
      </c>
      <c r="M1057" s="1">
        <v>0</v>
      </c>
      <c r="N1057" s="2" t="s">
        <v>1</v>
      </c>
      <c r="O1057" s="2" t="s">
        <v>2</v>
      </c>
      <c r="P1057" s="2" t="s">
        <v>1</v>
      </c>
      <c r="Q1057" s="3">
        <f t="shared" si="16"/>
        <v>3548678.0328000002</v>
      </c>
      <c r="R1057" s="3">
        <v>0</v>
      </c>
      <c r="S1057" s="3">
        <v>3046112</v>
      </c>
      <c r="T1057" s="3">
        <v>0</v>
      </c>
      <c r="U1057" s="3" t="s">
        <v>0</v>
      </c>
      <c r="V1057" s="3">
        <v>0</v>
      </c>
      <c r="W1057" s="3">
        <v>433246.57999999996</v>
      </c>
      <c r="X1057" s="3" t="s">
        <v>13</v>
      </c>
      <c r="Y1057" s="3">
        <v>69319.452799999999</v>
      </c>
      <c r="Z1057" s="3">
        <v>0</v>
      </c>
      <c r="AA1057" s="50"/>
      <c r="AB1057" s="50"/>
      <c r="AC1057" s="50"/>
      <c r="AD1057" s="50"/>
      <c r="AE1057" s="1"/>
    </row>
    <row r="1058" spans="1:31" hidden="1" x14ac:dyDescent="0.25">
      <c r="A1058" s="2" t="s">
        <v>41</v>
      </c>
      <c r="B1058" s="51">
        <v>43961</v>
      </c>
      <c r="C1058" s="2" t="s">
        <v>8</v>
      </c>
      <c r="D1058" s="2" t="s">
        <v>67</v>
      </c>
      <c r="E1058" s="2" t="s">
        <v>542</v>
      </c>
      <c r="F1058" s="2" t="s">
        <v>2043</v>
      </c>
      <c r="G1058" s="2" t="s">
        <v>4</v>
      </c>
      <c r="H1058" s="2" t="s">
        <v>2162</v>
      </c>
      <c r="I1058" s="1"/>
      <c r="J1058" s="1"/>
      <c r="K1058" s="1"/>
      <c r="L1058" s="1"/>
      <c r="M1058" s="1">
        <v>0</v>
      </c>
      <c r="N1058" s="2"/>
      <c r="O1058" s="2" t="s">
        <v>2</v>
      </c>
      <c r="P1058" s="2"/>
      <c r="Q1058" s="3">
        <f t="shared" si="16"/>
        <v>97564758.665199995</v>
      </c>
      <c r="R1058" s="3"/>
      <c r="S1058" s="3">
        <v>72525924.959999993</v>
      </c>
      <c r="T1058" s="3">
        <v>0</v>
      </c>
      <c r="U1058" s="3"/>
      <c r="V1058" s="3">
        <v>0</v>
      </c>
      <c r="W1058" s="3">
        <v>21585201.469999999</v>
      </c>
      <c r="X1058" s="3"/>
      <c r="Y1058" s="3">
        <v>3453632.2352</v>
      </c>
      <c r="Z1058" s="3"/>
      <c r="AA1058" s="50"/>
      <c r="AB1058" s="50"/>
      <c r="AC1058" s="50"/>
      <c r="AD1058" s="50"/>
      <c r="AE1058" s="1"/>
    </row>
    <row r="1059" spans="1:31" hidden="1" x14ac:dyDescent="0.25">
      <c r="A1059" s="2" t="s">
        <v>37</v>
      </c>
      <c r="B1059" s="51">
        <v>43961</v>
      </c>
      <c r="C1059" s="2" t="s">
        <v>53</v>
      </c>
      <c r="D1059" s="2" t="s">
        <v>67</v>
      </c>
      <c r="E1059" s="2" t="s">
        <v>66</v>
      </c>
      <c r="F1059" s="2" t="s">
        <v>1965</v>
      </c>
      <c r="G1059" s="2" t="s">
        <v>4</v>
      </c>
      <c r="H1059" s="2" t="s">
        <v>2120</v>
      </c>
      <c r="I1059" s="1"/>
      <c r="J1059" s="1"/>
      <c r="K1059" s="1"/>
      <c r="L1059" s="1"/>
      <c r="M1059" s="1">
        <v>0</v>
      </c>
      <c r="N1059" s="2"/>
      <c r="O1059" s="2" t="s">
        <v>249</v>
      </c>
      <c r="P1059" s="2"/>
      <c r="Q1059" s="3">
        <f t="shared" si="16"/>
        <v>0</v>
      </c>
      <c r="R1059" s="3"/>
      <c r="S1059" s="3">
        <v>0</v>
      </c>
      <c r="T1059" s="3"/>
      <c r="U1059" s="3"/>
      <c r="V1059" s="3"/>
      <c r="W1059" s="3"/>
      <c r="X1059" s="3"/>
      <c r="Y1059" s="3"/>
      <c r="Z1059" s="3"/>
      <c r="AA1059" s="50"/>
      <c r="AB1059" s="50"/>
      <c r="AC1059" s="50"/>
      <c r="AD1059" s="50"/>
      <c r="AE1059" s="1"/>
    </row>
    <row r="1060" spans="1:31" hidden="1" x14ac:dyDescent="0.25">
      <c r="A1060" s="2" t="s">
        <v>33</v>
      </c>
      <c r="B1060" s="51">
        <v>43961</v>
      </c>
      <c r="C1060" s="2" t="s">
        <v>8</v>
      </c>
      <c r="D1060" s="2" t="s">
        <v>52</v>
      </c>
      <c r="E1060" s="2" t="s">
        <v>530</v>
      </c>
      <c r="F1060" s="2" t="s">
        <v>1723</v>
      </c>
      <c r="G1060" s="2" t="s">
        <v>4</v>
      </c>
      <c r="H1060" s="2" t="s">
        <v>2163</v>
      </c>
      <c r="I1060" s="1"/>
      <c r="J1060" s="1"/>
      <c r="K1060" s="1"/>
      <c r="L1060" s="1"/>
      <c r="M1060" s="1">
        <v>0</v>
      </c>
      <c r="N1060" s="2"/>
      <c r="O1060" s="2" t="s">
        <v>2</v>
      </c>
      <c r="P1060" s="2"/>
      <c r="Q1060" s="3">
        <f t="shared" si="16"/>
        <v>73243927.679999992</v>
      </c>
      <c r="R1060" s="3"/>
      <c r="S1060" s="3">
        <v>57215698.509999998</v>
      </c>
      <c r="T1060" s="3"/>
      <c r="U1060" s="3"/>
      <c r="V1060" s="3"/>
      <c r="W1060" s="3">
        <v>13817438.68</v>
      </c>
      <c r="X1060" s="3"/>
      <c r="Y1060" s="3">
        <v>2210790.4900000002</v>
      </c>
      <c r="Z1060" s="3"/>
      <c r="AA1060" s="50"/>
      <c r="AB1060" s="50"/>
      <c r="AC1060" s="50"/>
      <c r="AD1060" s="50"/>
      <c r="AE1060" s="1"/>
    </row>
    <row r="1061" spans="1:31" hidden="1" x14ac:dyDescent="0.25">
      <c r="A1061" s="2" t="s">
        <v>29</v>
      </c>
      <c r="B1061" s="51">
        <v>43961</v>
      </c>
      <c r="C1061" s="2" t="s">
        <v>53</v>
      </c>
      <c r="D1061" s="2" t="s">
        <v>52</v>
      </c>
      <c r="E1061" s="2" t="s">
        <v>651</v>
      </c>
      <c r="F1061" s="2" t="s">
        <v>1796</v>
      </c>
      <c r="G1061" s="2" t="s">
        <v>4</v>
      </c>
      <c r="H1061" s="2" t="s">
        <v>2164</v>
      </c>
      <c r="I1061" s="1" t="s">
        <v>1</v>
      </c>
      <c r="J1061" s="1" t="s">
        <v>1</v>
      </c>
      <c r="K1061" s="1" t="s">
        <v>1</v>
      </c>
      <c r="L1061" s="1" t="s">
        <v>1</v>
      </c>
      <c r="M1061" s="1">
        <v>0</v>
      </c>
      <c r="N1061" s="2" t="s">
        <v>1</v>
      </c>
      <c r="O1061" s="2" t="s">
        <v>2</v>
      </c>
      <c r="P1061" s="2" t="s">
        <v>1</v>
      </c>
      <c r="Q1061" s="3">
        <f t="shared" si="16"/>
        <v>44428748.944150008</v>
      </c>
      <c r="R1061" s="3">
        <v>0</v>
      </c>
      <c r="S1061" s="3">
        <v>29330355.067750007</v>
      </c>
      <c r="T1061" s="3">
        <v>0</v>
      </c>
      <c r="U1061" s="3" t="s">
        <v>0</v>
      </c>
      <c r="V1061" s="3">
        <v>0</v>
      </c>
      <c r="W1061" s="3">
        <v>13015856.790000001</v>
      </c>
      <c r="X1061" s="3" t="s">
        <v>13</v>
      </c>
      <c r="Y1061" s="3">
        <v>2082537.0864000001</v>
      </c>
      <c r="Z1061" s="3">
        <v>0</v>
      </c>
      <c r="AA1061" s="50"/>
      <c r="AB1061" s="50"/>
      <c r="AC1061" s="50"/>
      <c r="AD1061" s="50"/>
      <c r="AE1061" s="1"/>
    </row>
    <row r="1062" spans="1:31" hidden="1" x14ac:dyDescent="0.25">
      <c r="A1062" s="2" t="s">
        <v>27</v>
      </c>
      <c r="B1062" s="51">
        <v>43961</v>
      </c>
      <c r="C1062" s="2" t="s">
        <v>8</v>
      </c>
      <c r="D1062" s="2" t="s">
        <v>48</v>
      </c>
      <c r="E1062" s="2" t="s">
        <v>520</v>
      </c>
      <c r="F1062" s="2" t="s">
        <v>39</v>
      </c>
      <c r="G1062" s="2" t="s">
        <v>4</v>
      </c>
      <c r="H1062" s="2" t="s">
        <v>2165</v>
      </c>
      <c r="I1062" s="1"/>
      <c r="J1062" s="1"/>
      <c r="K1062" s="1"/>
      <c r="L1062" s="1"/>
      <c r="M1062" s="1">
        <v>0</v>
      </c>
      <c r="N1062" s="2"/>
      <c r="O1062" s="2" t="s">
        <v>2</v>
      </c>
      <c r="P1062" s="2"/>
      <c r="Q1062" s="3">
        <f t="shared" si="16"/>
        <v>92279145.040000007</v>
      </c>
      <c r="R1062" s="3"/>
      <c r="S1062" s="3">
        <v>65085530.009999998</v>
      </c>
      <c r="T1062" s="3">
        <v>0</v>
      </c>
      <c r="U1062" s="3"/>
      <c r="V1062" s="3">
        <v>0</v>
      </c>
      <c r="W1062" s="3">
        <v>23442771.579999998</v>
      </c>
      <c r="X1062" s="3"/>
      <c r="Y1062" s="3">
        <v>3750843.45</v>
      </c>
      <c r="Z1062" s="3"/>
      <c r="AA1062" s="50"/>
      <c r="AB1062" s="50"/>
      <c r="AC1062" s="50"/>
      <c r="AD1062" s="50"/>
      <c r="AE1062" s="1"/>
    </row>
    <row r="1063" spans="1:31" hidden="1" x14ac:dyDescent="0.25">
      <c r="A1063" s="2" t="s">
        <v>17</v>
      </c>
      <c r="B1063" s="51">
        <v>43961</v>
      </c>
      <c r="C1063" s="2" t="s">
        <v>53</v>
      </c>
      <c r="D1063" s="2" t="s">
        <v>48</v>
      </c>
      <c r="E1063" s="2" t="s">
        <v>1830</v>
      </c>
      <c r="F1063" s="2" t="s">
        <v>650</v>
      </c>
      <c r="G1063" s="2" t="s">
        <v>4</v>
      </c>
      <c r="H1063" s="2" t="s">
        <v>2166</v>
      </c>
      <c r="I1063" s="1" t="s">
        <v>1</v>
      </c>
      <c r="J1063" s="1" t="s">
        <v>1</v>
      </c>
      <c r="K1063" s="1" t="s">
        <v>1</v>
      </c>
      <c r="L1063" s="1" t="s">
        <v>1</v>
      </c>
      <c r="M1063" s="1">
        <v>0</v>
      </c>
      <c r="N1063" s="2" t="s">
        <v>1</v>
      </c>
      <c r="O1063" s="2" t="s">
        <v>2</v>
      </c>
      <c r="P1063" s="2" t="s">
        <v>1</v>
      </c>
      <c r="Q1063" s="3">
        <f t="shared" si="16"/>
        <v>24064899.084349994</v>
      </c>
      <c r="R1063" s="3">
        <v>0</v>
      </c>
      <c r="S1063" s="3">
        <v>18426323.303949997</v>
      </c>
      <c r="T1063" s="3">
        <v>0</v>
      </c>
      <c r="U1063" s="3" t="s">
        <v>0</v>
      </c>
      <c r="V1063" s="3">
        <v>0</v>
      </c>
      <c r="W1063" s="3">
        <v>4860841.1899999995</v>
      </c>
      <c r="X1063" s="3" t="s">
        <v>13</v>
      </c>
      <c r="Y1063" s="3">
        <v>777734.59039999999</v>
      </c>
      <c r="Z1063" s="3">
        <v>0</v>
      </c>
      <c r="AA1063" s="50"/>
      <c r="AB1063" s="50"/>
      <c r="AC1063" s="50"/>
      <c r="AD1063" s="50"/>
      <c r="AE1063" s="1"/>
    </row>
    <row r="1064" spans="1:31" hidden="1" x14ac:dyDescent="0.25">
      <c r="A1064" s="2" t="s">
        <v>12</v>
      </c>
      <c r="B1064" s="51">
        <v>43961</v>
      </c>
      <c r="C1064" s="2" t="s">
        <v>53</v>
      </c>
      <c r="D1064" s="2" t="s">
        <v>48</v>
      </c>
      <c r="E1064" s="2" t="s">
        <v>1830</v>
      </c>
      <c r="F1064" s="2" t="s">
        <v>785</v>
      </c>
      <c r="G1064" s="2" t="s">
        <v>24</v>
      </c>
      <c r="H1064" s="2" t="s">
        <v>1</v>
      </c>
      <c r="I1064" s="2" t="s">
        <v>1831</v>
      </c>
      <c r="J1064" s="1" t="s">
        <v>1</v>
      </c>
      <c r="K1064" s="1" t="s">
        <v>2167</v>
      </c>
      <c r="L1064" s="1" t="s">
        <v>2168</v>
      </c>
      <c r="M1064" s="1">
        <v>627000</v>
      </c>
      <c r="N1064" s="2" t="s">
        <v>20</v>
      </c>
      <c r="O1064" s="2" t="s">
        <v>2169</v>
      </c>
      <c r="P1064" s="2" t="s">
        <v>2170</v>
      </c>
      <c r="Q1064" s="3">
        <f t="shared" si="16"/>
        <v>-627000</v>
      </c>
      <c r="R1064" s="3">
        <v>0</v>
      </c>
      <c r="S1064" s="3">
        <v>-627000</v>
      </c>
      <c r="T1064" s="3">
        <v>0</v>
      </c>
      <c r="U1064" s="3" t="s">
        <v>0</v>
      </c>
      <c r="V1064" s="3">
        <v>0</v>
      </c>
      <c r="W1064" s="3">
        <v>0</v>
      </c>
      <c r="X1064" s="3" t="s">
        <v>0</v>
      </c>
      <c r="Y1064" s="3">
        <v>0</v>
      </c>
      <c r="Z1064" s="3">
        <v>0</v>
      </c>
      <c r="AA1064" s="50"/>
      <c r="AB1064" s="50"/>
      <c r="AC1064" s="50"/>
      <c r="AD1064" s="50"/>
      <c r="AE1064" s="1"/>
    </row>
    <row r="1065" spans="1:31" hidden="1" x14ac:dyDescent="0.25">
      <c r="A1065" s="2" t="s">
        <v>2171</v>
      </c>
      <c r="B1065" s="51">
        <v>43961</v>
      </c>
      <c r="C1065" s="2" t="s">
        <v>8</v>
      </c>
      <c r="D1065" s="2" t="s">
        <v>44</v>
      </c>
      <c r="E1065" s="2" t="s">
        <v>516</v>
      </c>
      <c r="F1065" s="2" t="s">
        <v>1356</v>
      </c>
      <c r="G1065" s="2" t="s">
        <v>4</v>
      </c>
      <c r="H1065" s="2" t="s">
        <v>2172</v>
      </c>
      <c r="I1065" s="2" t="s">
        <v>1</v>
      </c>
      <c r="J1065" s="2"/>
      <c r="K1065" s="1"/>
      <c r="L1065" s="1"/>
      <c r="M1065" s="1">
        <v>0</v>
      </c>
      <c r="N1065" s="2"/>
      <c r="O1065" s="2" t="s">
        <v>2</v>
      </c>
      <c r="P1065" s="2"/>
      <c r="Q1065" s="3">
        <f t="shared" si="16"/>
        <v>88986956.695199996</v>
      </c>
      <c r="R1065" s="3"/>
      <c r="S1065" s="3">
        <v>68154454.379999995</v>
      </c>
      <c r="T1065" s="3">
        <v>0</v>
      </c>
      <c r="U1065" s="3" t="s">
        <v>0</v>
      </c>
      <c r="V1065" s="3">
        <v>0</v>
      </c>
      <c r="W1065" s="3">
        <v>17959053.719999999</v>
      </c>
      <c r="X1065" s="3"/>
      <c r="Y1065" s="3">
        <v>2873448.5951999999</v>
      </c>
      <c r="Z1065" s="3"/>
      <c r="AA1065" s="50"/>
      <c r="AB1065" s="50"/>
      <c r="AC1065" s="50"/>
      <c r="AD1065" s="50"/>
      <c r="AE1065" s="1"/>
    </row>
    <row r="1066" spans="1:31" hidden="1" x14ac:dyDescent="0.25">
      <c r="A1066" s="2" t="s">
        <v>2173</v>
      </c>
      <c r="B1066" s="51">
        <v>43961</v>
      </c>
      <c r="C1066" s="2" t="s">
        <v>8</v>
      </c>
      <c r="D1066" s="2" t="s">
        <v>40</v>
      </c>
      <c r="E1066" s="2" t="s">
        <v>500</v>
      </c>
      <c r="F1066" s="2" t="s">
        <v>2145</v>
      </c>
      <c r="G1066" s="2" t="s">
        <v>4</v>
      </c>
      <c r="H1066" s="2" t="s">
        <v>2174</v>
      </c>
      <c r="I1066" s="1"/>
      <c r="J1066" s="1"/>
      <c r="K1066" s="1"/>
      <c r="L1066" s="1"/>
      <c r="M1066" s="1">
        <v>0</v>
      </c>
      <c r="N1066" s="2"/>
      <c r="O1066" s="2" t="s">
        <v>2</v>
      </c>
      <c r="P1066" s="2"/>
      <c r="Q1066" s="3">
        <f t="shared" si="16"/>
        <v>138958557.81639999</v>
      </c>
      <c r="R1066" s="3"/>
      <c r="S1066" s="3">
        <v>103075151.98999999</v>
      </c>
      <c r="T1066" s="3">
        <v>0</v>
      </c>
      <c r="U1066" s="3"/>
      <c r="V1066" s="3">
        <v>0</v>
      </c>
      <c r="W1066" s="3">
        <v>30933970.539999999</v>
      </c>
      <c r="X1066" s="3"/>
      <c r="Y1066" s="3">
        <v>4949435.2863999996</v>
      </c>
      <c r="Z1066" s="3"/>
      <c r="AA1066" s="50"/>
      <c r="AB1066" s="50"/>
      <c r="AC1066" s="50"/>
      <c r="AD1066" s="50"/>
      <c r="AE1066" s="1"/>
    </row>
    <row r="1067" spans="1:31" hidden="1" x14ac:dyDescent="0.25">
      <c r="A1067" s="2" t="s">
        <v>2175</v>
      </c>
      <c r="B1067" s="51">
        <v>43961</v>
      </c>
      <c r="C1067" s="2" t="s">
        <v>8</v>
      </c>
      <c r="D1067" s="2" t="s">
        <v>36</v>
      </c>
      <c r="E1067" s="2" t="s">
        <v>497</v>
      </c>
      <c r="F1067" s="2" t="s">
        <v>1864</v>
      </c>
      <c r="G1067" s="2" t="s">
        <v>4</v>
      </c>
      <c r="H1067" s="2" t="s">
        <v>2176</v>
      </c>
      <c r="I1067" s="1"/>
      <c r="J1067" s="1"/>
      <c r="K1067" s="1"/>
      <c r="L1067" s="1"/>
      <c r="M1067" s="1">
        <v>0</v>
      </c>
      <c r="N1067" s="2"/>
      <c r="O1067" s="2" t="s">
        <v>2</v>
      </c>
      <c r="P1067" s="2"/>
      <c r="Q1067" s="3">
        <f t="shared" si="16"/>
        <v>79468316.059999987</v>
      </c>
      <c r="R1067" s="3"/>
      <c r="S1067" s="3">
        <v>60610872.409999996</v>
      </c>
      <c r="T1067" s="3">
        <v>0</v>
      </c>
      <c r="U1067" s="3" t="s">
        <v>0</v>
      </c>
      <c r="V1067" s="3">
        <v>0</v>
      </c>
      <c r="W1067" s="3">
        <v>16256416.939999999</v>
      </c>
      <c r="X1067" s="3" t="s">
        <v>13</v>
      </c>
      <c r="Y1067" s="3">
        <v>2601026.71</v>
      </c>
      <c r="Z1067" s="3"/>
      <c r="AA1067" s="50"/>
      <c r="AB1067" s="50"/>
      <c r="AC1067" s="50"/>
      <c r="AD1067" s="50"/>
      <c r="AE1067" s="1"/>
    </row>
    <row r="1068" spans="1:31" hidden="1" x14ac:dyDescent="0.25">
      <c r="A1068" s="2" t="s">
        <v>2177</v>
      </c>
      <c r="B1068" s="51">
        <v>43961</v>
      </c>
      <c r="C1068" s="2" t="s">
        <v>8</v>
      </c>
      <c r="D1068" s="2" t="s">
        <v>32</v>
      </c>
      <c r="E1068" s="2" t="s">
        <v>493</v>
      </c>
      <c r="F1068" s="2" t="s">
        <v>2178</v>
      </c>
      <c r="G1068" s="2" t="s">
        <v>4</v>
      </c>
      <c r="H1068" s="2" t="s">
        <v>2179</v>
      </c>
      <c r="I1068" s="1"/>
      <c r="J1068" s="1"/>
      <c r="K1068" s="1"/>
      <c r="L1068" s="1"/>
      <c r="M1068" s="1">
        <v>0</v>
      </c>
      <c r="N1068" s="2"/>
      <c r="O1068" s="2" t="s">
        <v>2</v>
      </c>
      <c r="P1068" s="2"/>
      <c r="Q1068" s="3">
        <f t="shared" si="16"/>
        <v>65973560.890000001</v>
      </c>
      <c r="R1068" s="3"/>
      <c r="S1068" s="3">
        <v>49770978.460000001</v>
      </c>
      <c r="T1068" s="3">
        <v>0</v>
      </c>
      <c r="U1068" s="3"/>
      <c r="V1068" s="3">
        <v>0</v>
      </c>
      <c r="W1068" s="3">
        <v>13967743.470000001</v>
      </c>
      <c r="X1068" s="3"/>
      <c r="Y1068" s="3">
        <v>2234838.96</v>
      </c>
      <c r="Z1068" s="3"/>
      <c r="AA1068" s="50"/>
      <c r="AB1068" s="50"/>
      <c r="AC1068" s="50"/>
      <c r="AD1068" s="50"/>
      <c r="AE1068" s="1"/>
    </row>
    <row r="1069" spans="1:31" hidden="1" x14ac:dyDescent="0.25">
      <c r="A1069" s="2" t="s">
        <v>2180</v>
      </c>
      <c r="B1069" s="51">
        <v>43961</v>
      </c>
      <c r="C1069" s="2" t="s">
        <v>8</v>
      </c>
      <c r="D1069" s="2" t="s">
        <v>26</v>
      </c>
      <c r="E1069" s="2" t="s">
        <v>489</v>
      </c>
      <c r="F1069" s="2" t="s">
        <v>2181</v>
      </c>
      <c r="G1069" s="2" t="s">
        <v>4</v>
      </c>
      <c r="H1069" s="2" t="s">
        <v>2182</v>
      </c>
      <c r="I1069" s="1" t="s">
        <v>1</v>
      </c>
      <c r="J1069" s="1" t="s">
        <v>1</v>
      </c>
      <c r="K1069" s="1" t="s">
        <v>1</v>
      </c>
      <c r="L1069" s="1" t="s">
        <v>1</v>
      </c>
      <c r="M1069" s="1">
        <v>0</v>
      </c>
      <c r="N1069" s="2" t="s">
        <v>1</v>
      </c>
      <c r="O1069" s="2" t="s">
        <v>2</v>
      </c>
      <c r="P1069" s="2" t="s">
        <v>1</v>
      </c>
      <c r="Q1069" s="3">
        <f t="shared" si="16"/>
        <v>31740917.000599999</v>
      </c>
      <c r="R1069" s="3">
        <v>0</v>
      </c>
      <c r="S1069" s="3">
        <v>29444606.579999998</v>
      </c>
      <c r="T1069" s="3">
        <v>0</v>
      </c>
      <c r="U1069" s="3" t="s">
        <v>0</v>
      </c>
      <c r="V1069" s="3">
        <v>0</v>
      </c>
      <c r="W1069" s="3">
        <v>1979577.9488000001</v>
      </c>
      <c r="X1069" s="3" t="s">
        <v>0</v>
      </c>
      <c r="Y1069" s="3">
        <v>316732.4718</v>
      </c>
      <c r="Z1069" s="3">
        <v>0</v>
      </c>
      <c r="AA1069" s="50"/>
      <c r="AB1069" s="50"/>
      <c r="AC1069" s="50"/>
      <c r="AD1069" s="50"/>
      <c r="AE1069" s="1"/>
    </row>
    <row r="1070" spans="1:31" hidden="1" x14ac:dyDescent="0.25">
      <c r="A1070" s="2" t="s">
        <v>2183</v>
      </c>
      <c r="B1070" s="51">
        <v>43961</v>
      </c>
      <c r="C1070" s="2" t="s">
        <v>8</v>
      </c>
      <c r="D1070" s="2" t="s">
        <v>16</v>
      </c>
      <c r="E1070" s="2" t="s">
        <v>483</v>
      </c>
      <c r="F1070" s="2" t="s">
        <v>2184</v>
      </c>
      <c r="G1070" s="2" t="s">
        <v>4</v>
      </c>
      <c r="H1070" s="2" t="s">
        <v>2185</v>
      </c>
      <c r="I1070" s="1"/>
      <c r="J1070" s="1"/>
      <c r="K1070" s="1"/>
      <c r="L1070" s="1"/>
      <c r="M1070" s="1">
        <v>0</v>
      </c>
      <c r="N1070" s="2"/>
      <c r="O1070" s="2" t="s">
        <v>2</v>
      </c>
      <c r="P1070" s="2"/>
      <c r="Q1070" s="3">
        <f t="shared" si="16"/>
        <v>90227509.410399988</v>
      </c>
      <c r="R1070" s="3"/>
      <c r="S1070" s="3">
        <v>34691129.659999996</v>
      </c>
      <c r="T1070" s="3">
        <v>0</v>
      </c>
      <c r="U1070" s="3" t="s">
        <v>0</v>
      </c>
      <c r="V1070" s="3">
        <v>0</v>
      </c>
      <c r="W1070" s="3">
        <v>47876189.439999998</v>
      </c>
      <c r="X1070" s="3" t="s">
        <v>13</v>
      </c>
      <c r="Y1070" s="3">
        <v>7660190.3103999998</v>
      </c>
      <c r="Z1070" s="3"/>
      <c r="AA1070" s="50"/>
      <c r="AB1070" s="50"/>
      <c r="AC1070" s="50"/>
      <c r="AD1070" s="50"/>
      <c r="AE1070" s="1"/>
    </row>
    <row r="1071" spans="1:31" hidden="1" x14ac:dyDescent="0.25">
      <c r="A1071" s="2" t="s">
        <v>2186</v>
      </c>
      <c r="B1071" s="51">
        <v>43961</v>
      </c>
      <c r="C1071" s="2" t="s">
        <v>8</v>
      </c>
      <c r="D1071" s="2" t="s">
        <v>1048</v>
      </c>
      <c r="E1071" s="2" t="s">
        <v>538</v>
      </c>
      <c r="F1071" s="2" t="s">
        <v>1527</v>
      </c>
      <c r="G1071" s="2" t="s">
        <v>4</v>
      </c>
      <c r="H1071" s="2" t="s">
        <v>2187</v>
      </c>
      <c r="I1071" s="1" t="s">
        <v>1</v>
      </c>
      <c r="J1071" s="1" t="s">
        <v>1</v>
      </c>
      <c r="K1071" s="1" t="s">
        <v>1</v>
      </c>
      <c r="L1071" s="1" t="s">
        <v>1</v>
      </c>
      <c r="M1071" s="1">
        <v>0</v>
      </c>
      <c r="N1071" s="2" t="s">
        <v>1</v>
      </c>
      <c r="O1071" s="2" t="s">
        <v>2</v>
      </c>
      <c r="P1071" s="2" t="s">
        <v>1</v>
      </c>
      <c r="Q1071" s="3">
        <f t="shared" si="16"/>
        <v>22137061.977199998</v>
      </c>
      <c r="R1071" s="3">
        <v>0</v>
      </c>
      <c r="S1071" s="3">
        <v>19245707.979199998</v>
      </c>
      <c r="T1071" s="3">
        <v>0</v>
      </c>
      <c r="U1071" s="3" t="s">
        <v>0</v>
      </c>
      <c r="V1071" s="3">
        <v>0</v>
      </c>
      <c r="W1071" s="3">
        <v>2492546.5499999998</v>
      </c>
      <c r="X1071" s="3" t="s">
        <v>0</v>
      </c>
      <c r="Y1071" s="3">
        <v>398807.44799999997</v>
      </c>
      <c r="Z1071" s="3">
        <v>0</v>
      </c>
      <c r="AA1071" s="50"/>
      <c r="AB1071" s="50"/>
      <c r="AC1071" s="50"/>
      <c r="AD1071" s="50"/>
      <c r="AE1071" s="1"/>
    </row>
    <row r="1072" spans="1:31" hidden="1" x14ac:dyDescent="0.25">
      <c r="A1072" s="2" t="s">
        <v>2188</v>
      </c>
      <c r="B1072" s="51">
        <v>43961</v>
      </c>
      <c r="C1072" s="2" t="s">
        <v>8</v>
      </c>
      <c r="D1072" s="2" t="s">
        <v>11</v>
      </c>
      <c r="E1072" s="2" t="s">
        <v>476</v>
      </c>
      <c r="F1072" s="2" t="s">
        <v>2189</v>
      </c>
      <c r="G1072" s="2" t="s">
        <v>4</v>
      </c>
      <c r="H1072" s="2" t="s">
        <v>2190</v>
      </c>
      <c r="I1072" s="1"/>
      <c r="J1072" s="1"/>
      <c r="K1072" s="1"/>
      <c r="L1072" s="1"/>
      <c r="M1072" s="1">
        <v>0</v>
      </c>
      <c r="N1072" s="2"/>
      <c r="O1072" s="2" t="s">
        <v>2</v>
      </c>
      <c r="P1072" s="2"/>
      <c r="Q1072" s="3">
        <f t="shared" si="16"/>
        <v>13199435.92</v>
      </c>
      <c r="R1072" s="3"/>
      <c r="S1072" s="3">
        <v>5181516.66</v>
      </c>
      <c r="T1072" s="3">
        <v>0</v>
      </c>
      <c r="U1072" s="3"/>
      <c r="V1072" s="3">
        <v>0</v>
      </c>
      <c r="W1072" s="3">
        <v>6911999.3600000003</v>
      </c>
      <c r="X1072" s="3"/>
      <c r="Y1072" s="3">
        <v>1105919.8999999999</v>
      </c>
      <c r="Z1072" s="3"/>
      <c r="AA1072" s="50"/>
      <c r="AB1072" s="50"/>
      <c r="AC1072" s="50"/>
      <c r="AD1072" s="50"/>
      <c r="AE1072" s="1"/>
    </row>
    <row r="1073" spans="1:31" hidden="1" x14ac:dyDescent="0.25">
      <c r="A1073" s="2" t="s">
        <v>2191</v>
      </c>
      <c r="B1073" s="51">
        <v>43961</v>
      </c>
      <c r="C1073" s="2" t="s">
        <v>8</v>
      </c>
      <c r="D1073" s="2" t="s">
        <v>7</v>
      </c>
      <c r="E1073" s="2" t="s">
        <v>471</v>
      </c>
      <c r="F1073" s="2" t="s">
        <v>1012</v>
      </c>
      <c r="G1073" s="2" t="s">
        <v>4</v>
      </c>
      <c r="H1073" s="2" t="s">
        <v>2192</v>
      </c>
      <c r="I1073" s="1"/>
      <c r="J1073" s="1"/>
      <c r="K1073" s="1"/>
      <c r="L1073" s="1"/>
      <c r="M1073" s="1">
        <v>0</v>
      </c>
      <c r="N1073" s="2"/>
      <c r="O1073" s="2" t="s">
        <v>2</v>
      </c>
      <c r="P1073" s="2"/>
      <c r="Q1073" s="3">
        <f t="shared" si="16"/>
        <v>100923159.91319999</v>
      </c>
      <c r="R1073" s="3">
        <v>0</v>
      </c>
      <c r="S1073" s="3">
        <v>85831774.489999995</v>
      </c>
      <c r="T1073" s="3">
        <v>0</v>
      </c>
      <c r="U1073" s="3"/>
      <c r="V1073" s="3">
        <v>0</v>
      </c>
      <c r="W1073" s="3">
        <v>13009815.02</v>
      </c>
      <c r="X1073" s="3"/>
      <c r="Y1073" s="3">
        <v>2081570.4032000001</v>
      </c>
      <c r="Z1073" s="3"/>
      <c r="AA1073" s="50"/>
      <c r="AB1073" s="50"/>
      <c r="AC1073" s="50"/>
      <c r="AD1073" s="50"/>
      <c r="AE1073" s="1"/>
    </row>
    <row r="1074" spans="1:31" hidden="1" x14ac:dyDescent="0.25">
      <c r="A1074" s="2" t="s">
        <v>719</v>
      </c>
      <c r="B1074" s="51">
        <v>43962</v>
      </c>
      <c r="C1074" s="2" t="s">
        <v>8</v>
      </c>
      <c r="D1074" s="2" t="s">
        <v>107</v>
      </c>
      <c r="E1074" s="2" t="s">
        <v>596</v>
      </c>
      <c r="F1074" s="2" t="s">
        <v>802</v>
      </c>
      <c r="G1074" s="2" t="s">
        <v>4</v>
      </c>
      <c r="H1074" s="2" t="s">
        <v>2193</v>
      </c>
      <c r="I1074" s="1" t="s">
        <v>1</v>
      </c>
      <c r="J1074" s="1" t="s">
        <v>1</v>
      </c>
      <c r="K1074" s="1" t="s">
        <v>1</v>
      </c>
      <c r="L1074" s="1" t="s">
        <v>1</v>
      </c>
      <c r="M1074" s="1">
        <v>0</v>
      </c>
      <c r="N1074" s="2" t="s">
        <v>1</v>
      </c>
      <c r="O1074" s="2" t="s">
        <v>2</v>
      </c>
      <c r="P1074" s="2" t="s">
        <v>1</v>
      </c>
      <c r="Q1074" s="3">
        <f t="shared" si="16"/>
        <v>30003822.463199999</v>
      </c>
      <c r="R1074" s="3">
        <v>0</v>
      </c>
      <c r="S1074" s="3">
        <v>27328946.25</v>
      </c>
      <c r="T1074" s="3">
        <v>0</v>
      </c>
      <c r="U1074" s="3" t="s">
        <v>0</v>
      </c>
      <c r="V1074" s="3">
        <v>0</v>
      </c>
      <c r="W1074" s="3">
        <v>2305927.77</v>
      </c>
      <c r="X1074" s="3" t="s">
        <v>0</v>
      </c>
      <c r="Y1074" s="3">
        <v>368948.44320000004</v>
      </c>
      <c r="Z1074" s="3">
        <v>0</v>
      </c>
      <c r="AA1074" s="2" t="s">
        <v>0</v>
      </c>
      <c r="AB1074" s="1">
        <v>0</v>
      </c>
      <c r="AC1074" s="50"/>
      <c r="AD1074" s="50"/>
      <c r="AE1074" s="1"/>
    </row>
    <row r="1075" spans="1:31" hidden="1" x14ac:dyDescent="0.25">
      <c r="A1075" s="2" t="s">
        <v>717</v>
      </c>
      <c r="B1075" s="51">
        <v>43962</v>
      </c>
      <c r="C1075" s="2" t="s">
        <v>53</v>
      </c>
      <c r="D1075" s="2" t="s">
        <v>107</v>
      </c>
      <c r="E1075" s="2" t="s">
        <v>572</v>
      </c>
      <c r="F1075" s="2" t="s">
        <v>2194</v>
      </c>
      <c r="G1075" s="2" t="s">
        <v>4</v>
      </c>
      <c r="H1075" s="2" t="s">
        <v>2195</v>
      </c>
      <c r="I1075" s="1" t="s">
        <v>1</v>
      </c>
      <c r="J1075" s="1" t="s">
        <v>1</v>
      </c>
      <c r="K1075" s="1" t="s">
        <v>1</v>
      </c>
      <c r="L1075" s="1" t="s">
        <v>1</v>
      </c>
      <c r="M1075" s="1">
        <v>0</v>
      </c>
      <c r="N1075" s="2" t="s">
        <v>1</v>
      </c>
      <c r="O1075" s="2" t="s">
        <v>2</v>
      </c>
      <c r="P1075" s="2" t="s">
        <v>1</v>
      </c>
      <c r="Q1075" s="3">
        <f t="shared" si="16"/>
        <v>32930340.309799999</v>
      </c>
      <c r="R1075" s="3">
        <v>0</v>
      </c>
      <c r="S1075" s="3">
        <v>26211264.734999999</v>
      </c>
      <c r="T1075" s="3">
        <v>0</v>
      </c>
      <c r="U1075" s="3" t="s">
        <v>0</v>
      </c>
      <c r="V1075" s="3">
        <v>0</v>
      </c>
      <c r="W1075" s="3">
        <v>5792306.5300000003</v>
      </c>
      <c r="X1075" s="3" t="s">
        <v>13</v>
      </c>
      <c r="Y1075" s="3">
        <v>926769.04480000003</v>
      </c>
      <c r="Z1075" s="3">
        <v>0</v>
      </c>
      <c r="AA1075" s="2" t="s">
        <v>0</v>
      </c>
      <c r="AB1075" s="1">
        <v>0</v>
      </c>
      <c r="AC1075" s="50"/>
      <c r="AD1075" s="50"/>
      <c r="AE1075" s="1"/>
    </row>
    <row r="1076" spans="1:31" hidden="1" x14ac:dyDescent="0.25">
      <c r="A1076" s="2" t="s">
        <v>713</v>
      </c>
      <c r="B1076" s="51">
        <v>43962</v>
      </c>
      <c r="C1076" s="2" t="s">
        <v>8</v>
      </c>
      <c r="D1076" s="2" t="s">
        <v>88</v>
      </c>
      <c r="E1076" s="2" t="s">
        <v>563</v>
      </c>
      <c r="F1076" s="2" t="s">
        <v>2196</v>
      </c>
      <c r="G1076" s="2" t="s">
        <v>4</v>
      </c>
      <c r="H1076" s="2" t="s">
        <v>2197</v>
      </c>
      <c r="I1076" s="1" t="s">
        <v>1</v>
      </c>
      <c r="J1076" s="1" t="s">
        <v>1</v>
      </c>
      <c r="K1076" s="1" t="s">
        <v>1</v>
      </c>
      <c r="L1076" s="1" t="s">
        <v>1</v>
      </c>
      <c r="M1076" s="1">
        <v>0</v>
      </c>
      <c r="N1076" s="2" t="s">
        <v>1</v>
      </c>
      <c r="O1076" s="2" t="s">
        <v>2</v>
      </c>
      <c r="P1076" s="2" t="s">
        <v>1</v>
      </c>
      <c r="Q1076" s="3">
        <f t="shared" si="16"/>
        <v>14738727.23</v>
      </c>
      <c r="R1076" s="3">
        <v>0</v>
      </c>
      <c r="S1076" s="3">
        <v>14738727.23</v>
      </c>
      <c r="T1076" s="3">
        <v>0</v>
      </c>
      <c r="U1076" s="3" t="s">
        <v>0</v>
      </c>
      <c r="V1076" s="3">
        <v>0</v>
      </c>
      <c r="W1076" s="3">
        <v>0</v>
      </c>
      <c r="X1076" s="3" t="s">
        <v>0</v>
      </c>
      <c r="Y1076" s="3">
        <v>0</v>
      </c>
      <c r="Z1076" s="3">
        <v>0</v>
      </c>
      <c r="AA1076" s="2" t="s">
        <v>0</v>
      </c>
      <c r="AB1076" s="1">
        <v>0</v>
      </c>
      <c r="AC1076" s="50"/>
      <c r="AD1076" s="50"/>
      <c r="AE1076" s="1"/>
    </row>
    <row r="1077" spans="1:31" hidden="1" x14ac:dyDescent="0.25">
      <c r="A1077" s="2" t="s">
        <v>710</v>
      </c>
      <c r="B1077" s="51">
        <v>43962</v>
      </c>
      <c r="C1077" s="2" t="s">
        <v>8</v>
      </c>
      <c r="D1077" s="2" t="s">
        <v>88</v>
      </c>
      <c r="E1077" s="2" t="s">
        <v>569</v>
      </c>
      <c r="F1077" s="2" t="s">
        <v>2198</v>
      </c>
      <c r="G1077" s="2" t="s">
        <v>4</v>
      </c>
      <c r="H1077" s="2" t="s">
        <v>2199</v>
      </c>
      <c r="I1077" s="1" t="s">
        <v>1</v>
      </c>
      <c r="J1077" s="1" t="s">
        <v>1</v>
      </c>
      <c r="K1077" s="1" t="s">
        <v>1</v>
      </c>
      <c r="L1077" s="1" t="s">
        <v>1</v>
      </c>
      <c r="M1077" s="1">
        <v>0</v>
      </c>
      <c r="N1077" s="2" t="s">
        <v>1</v>
      </c>
      <c r="O1077" s="2" t="s">
        <v>2</v>
      </c>
      <c r="P1077" s="2" t="s">
        <v>1</v>
      </c>
      <c r="Q1077" s="3">
        <f t="shared" si="16"/>
        <v>41813263.358799994</v>
      </c>
      <c r="R1077" s="3">
        <v>0</v>
      </c>
      <c r="S1077" s="3">
        <v>32959304.760000002</v>
      </c>
      <c r="T1077" s="3">
        <v>0</v>
      </c>
      <c r="U1077" s="3"/>
      <c r="V1077" s="3">
        <v>0</v>
      </c>
      <c r="W1077" s="3">
        <v>7632722.9299999997</v>
      </c>
      <c r="X1077" s="3"/>
      <c r="Y1077" s="3">
        <v>1221235.6687999999</v>
      </c>
      <c r="Z1077" s="3">
        <v>0</v>
      </c>
      <c r="AA1077" s="2" t="s">
        <v>0</v>
      </c>
      <c r="AB1077" s="1">
        <v>0</v>
      </c>
      <c r="AC1077" s="50"/>
      <c r="AD1077" s="50"/>
      <c r="AE1077" s="1"/>
    </row>
    <row r="1078" spans="1:31" hidden="1" x14ac:dyDescent="0.25">
      <c r="A1078" s="2" t="s">
        <v>708</v>
      </c>
      <c r="B1078" s="51">
        <v>43962</v>
      </c>
      <c r="C1078" s="2" t="s">
        <v>53</v>
      </c>
      <c r="D1078" s="2" t="s">
        <v>88</v>
      </c>
      <c r="E1078" s="2" t="s">
        <v>558</v>
      </c>
      <c r="F1078" s="2" t="s">
        <v>2200</v>
      </c>
      <c r="G1078" s="2" t="s">
        <v>4</v>
      </c>
      <c r="H1078" s="2" t="s">
        <v>2201</v>
      </c>
      <c r="I1078" s="1"/>
      <c r="J1078" s="1"/>
      <c r="K1078" s="1"/>
      <c r="L1078" s="1"/>
      <c r="M1078" s="1">
        <v>0</v>
      </c>
      <c r="N1078" s="2"/>
      <c r="O1078" s="2" t="s">
        <v>249</v>
      </c>
      <c r="P1078" s="2"/>
      <c r="Q1078" s="3">
        <f t="shared" si="16"/>
        <v>0</v>
      </c>
      <c r="R1078" s="3">
        <v>0</v>
      </c>
      <c r="S1078" s="3">
        <v>0</v>
      </c>
      <c r="T1078" s="3">
        <v>0</v>
      </c>
      <c r="U1078" s="3"/>
      <c r="V1078" s="3">
        <v>0</v>
      </c>
      <c r="W1078" s="3">
        <v>0</v>
      </c>
      <c r="X1078" s="3"/>
      <c r="Y1078" s="3">
        <v>0</v>
      </c>
      <c r="Z1078" s="3">
        <v>0</v>
      </c>
      <c r="AA1078" s="2"/>
      <c r="AB1078" s="1">
        <v>0</v>
      </c>
      <c r="AC1078" s="50"/>
      <c r="AD1078" s="50"/>
      <c r="AE1078" s="1"/>
    </row>
    <row r="1079" spans="1:31" hidden="1" x14ac:dyDescent="0.25">
      <c r="A1079" s="2" t="s">
        <v>705</v>
      </c>
      <c r="B1079" s="51">
        <v>43962</v>
      </c>
      <c r="C1079" s="2" t="s">
        <v>8</v>
      </c>
      <c r="D1079" s="2" t="s">
        <v>78</v>
      </c>
      <c r="E1079" s="2" t="s">
        <v>555</v>
      </c>
      <c r="F1079" s="2" t="s">
        <v>2202</v>
      </c>
      <c r="G1079" s="2" t="s">
        <v>4</v>
      </c>
      <c r="H1079" s="2" t="s">
        <v>2203</v>
      </c>
      <c r="I1079" s="1" t="s">
        <v>1</v>
      </c>
      <c r="J1079" s="1" t="s">
        <v>1</v>
      </c>
      <c r="K1079" s="1" t="s">
        <v>1</v>
      </c>
      <c r="L1079" s="1" t="s">
        <v>1</v>
      </c>
      <c r="M1079" s="1">
        <v>0</v>
      </c>
      <c r="N1079" s="2" t="s">
        <v>1</v>
      </c>
      <c r="O1079" s="2" t="s">
        <v>2</v>
      </c>
      <c r="P1079" s="2" t="s">
        <v>1</v>
      </c>
      <c r="Q1079" s="3">
        <f t="shared" si="16"/>
        <v>44215620.048</v>
      </c>
      <c r="R1079" s="3">
        <v>0</v>
      </c>
      <c r="S1079" s="3">
        <v>37810102.600000001</v>
      </c>
      <c r="T1079" s="3">
        <v>0</v>
      </c>
      <c r="U1079" s="3"/>
      <c r="V1079" s="3">
        <v>0</v>
      </c>
      <c r="W1079" s="3">
        <v>5521997.7999999998</v>
      </c>
      <c r="X1079" s="3"/>
      <c r="Y1079" s="3">
        <v>883519.64800000004</v>
      </c>
      <c r="Z1079" s="3">
        <v>0</v>
      </c>
      <c r="AA1079" s="2" t="s">
        <v>0</v>
      </c>
      <c r="AB1079" s="1">
        <v>0</v>
      </c>
      <c r="AC1079" s="50"/>
      <c r="AD1079" s="50"/>
      <c r="AE1079" s="1"/>
    </row>
    <row r="1080" spans="1:31" hidden="1" x14ac:dyDescent="0.25">
      <c r="A1080" s="2" t="s">
        <v>701</v>
      </c>
      <c r="B1080" s="51">
        <v>43962</v>
      </c>
      <c r="C1080" s="2" t="s">
        <v>53</v>
      </c>
      <c r="D1080" s="2" t="s">
        <v>78</v>
      </c>
      <c r="E1080" s="2" t="s">
        <v>6</v>
      </c>
      <c r="F1080" s="2" t="s">
        <v>2094</v>
      </c>
      <c r="G1080" s="2" t="s">
        <v>4</v>
      </c>
      <c r="H1080" s="2" t="s">
        <v>2204</v>
      </c>
      <c r="I1080" s="1" t="s">
        <v>1</v>
      </c>
      <c r="J1080" s="1" t="s">
        <v>1</v>
      </c>
      <c r="K1080" s="1" t="s">
        <v>1</v>
      </c>
      <c r="L1080" s="1" t="s">
        <v>1</v>
      </c>
      <c r="M1080" s="1">
        <v>0</v>
      </c>
      <c r="N1080" s="2" t="s">
        <v>1</v>
      </c>
      <c r="O1080" s="2" t="s">
        <v>2</v>
      </c>
      <c r="P1080" s="2" t="s">
        <v>1</v>
      </c>
      <c r="Q1080" s="3">
        <f t="shared" si="16"/>
        <v>18921510.238900002</v>
      </c>
      <c r="R1080" s="3">
        <v>0</v>
      </c>
      <c r="S1080" s="3">
        <v>15356760.638900001</v>
      </c>
      <c r="T1080" s="3">
        <v>0</v>
      </c>
      <c r="U1080" s="3" t="s">
        <v>0</v>
      </c>
      <c r="V1080" s="3">
        <v>0</v>
      </c>
      <c r="W1080" s="3">
        <v>3073060</v>
      </c>
      <c r="X1080" s="3" t="s">
        <v>0</v>
      </c>
      <c r="Y1080" s="3">
        <v>491689.60000000003</v>
      </c>
      <c r="Z1080" s="3">
        <v>0</v>
      </c>
      <c r="AA1080" s="2" t="s">
        <v>0</v>
      </c>
      <c r="AB1080" s="1">
        <v>0</v>
      </c>
      <c r="AC1080" s="50"/>
      <c r="AD1080" s="50"/>
      <c r="AE1080" s="1"/>
    </row>
    <row r="1081" spans="1:31" hidden="1" x14ac:dyDescent="0.25">
      <c r="A1081" s="2" t="s">
        <v>699</v>
      </c>
      <c r="B1081" s="51">
        <v>43962</v>
      </c>
      <c r="C1081" s="2" t="s">
        <v>53</v>
      </c>
      <c r="D1081" s="2" t="s">
        <v>78</v>
      </c>
      <c r="E1081" s="2" t="s">
        <v>6</v>
      </c>
      <c r="F1081" s="2" t="s">
        <v>2094</v>
      </c>
      <c r="G1081" s="2" t="s">
        <v>4</v>
      </c>
      <c r="H1081" s="2" t="s">
        <v>2205</v>
      </c>
      <c r="I1081" s="1" t="s">
        <v>1</v>
      </c>
      <c r="J1081" s="1" t="s">
        <v>1</v>
      </c>
      <c r="K1081" s="1" t="s">
        <v>1</v>
      </c>
      <c r="L1081" s="1" t="s">
        <v>1</v>
      </c>
      <c r="M1081" s="1">
        <v>0</v>
      </c>
      <c r="N1081" s="2" t="s">
        <v>1</v>
      </c>
      <c r="O1081" s="2" t="s">
        <v>658</v>
      </c>
      <c r="P1081" s="2" t="s">
        <v>657</v>
      </c>
      <c r="Q1081" s="3">
        <f t="shared" si="16"/>
        <v>322488.06715000002</v>
      </c>
      <c r="R1081" s="3">
        <v>0</v>
      </c>
      <c r="S1081" s="3">
        <v>322488.06715000002</v>
      </c>
      <c r="T1081" s="3">
        <v>0</v>
      </c>
      <c r="U1081" s="3" t="s">
        <v>0</v>
      </c>
      <c r="V1081" s="3">
        <v>0</v>
      </c>
      <c r="W1081" s="3">
        <v>0</v>
      </c>
      <c r="X1081" s="3" t="s">
        <v>0</v>
      </c>
      <c r="Y1081" s="3">
        <v>0</v>
      </c>
      <c r="Z1081" s="3">
        <v>0</v>
      </c>
      <c r="AA1081" s="2" t="s">
        <v>0</v>
      </c>
      <c r="AB1081" s="1">
        <v>0</v>
      </c>
      <c r="AC1081" s="50"/>
      <c r="AD1081" s="50"/>
      <c r="AE1081" s="1"/>
    </row>
    <row r="1082" spans="1:31" hidden="1" x14ac:dyDescent="0.25">
      <c r="A1082" s="2" t="s">
        <v>697</v>
      </c>
      <c r="B1082" s="51">
        <v>43962</v>
      </c>
      <c r="C1082" s="2" t="s">
        <v>53</v>
      </c>
      <c r="D1082" s="2" t="s">
        <v>78</v>
      </c>
      <c r="E1082" s="2" t="s">
        <v>6</v>
      </c>
      <c r="F1082" s="2" t="s">
        <v>2094</v>
      </c>
      <c r="G1082" s="2" t="s">
        <v>4</v>
      </c>
      <c r="H1082" s="2" t="s">
        <v>2206</v>
      </c>
      <c r="I1082" s="1" t="s">
        <v>1</v>
      </c>
      <c r="J1082" s="1" t="s">
        <v>1</v>
      </c>
      <c r="K1082" s="1" t="s">
        <v>1</v>
      </c>
      <c r="L1082" s="1" t="s">
        <v>1</v>
      </c>
      <c r="M1082" s="1">
        <v>0</v>
      </c>
      <c r="N1082" s="2" t="s">
        <v>1</v>
      </c>
      <c r="O1082" s="2" t="s">
        <v>2</v>
      </c>
      <c r="P1082" s="2" t="s">
        <v>1</v>
      </c>
      <c r="Q1082" s="3">
        <f t="shared" si="16"/>
        <v>46257151.142099999</v>
      </c>
      <c r="R1082" s="3">
        <v>0</v>
      </c>
      <c r="S1082" s="3">
        <v>33900104.216499999</v>
      </c>
      <c r="T1082" s="3">
        <v>0</v>
      </c>
      <c r="U1082" s="3" t="s">
        <v>0</v>
      </c>
      <c r="V1082" s="3">
        <v>0</v>
      </c>
      <c r="W1082" s="3">
        <v>10652626.66</v>
      </c>
      <c r="X1082" s="3" t="s">
        <v>13</v>
      </c>
      <c r="Y1082" s="3">
        <v>1704420.2656</v>
      </c>
      <c r="Z1082" s="3">
        <v>0</v>
      </c>
      <c r="AA1082" s="2" t="s">
        <v>0</v>
      </c>
      <c r="AB1082" s="1">
        <v>0</v>
      </c>
      <c r="AC1082" s="50"/>
      <c r="AD1082" s="50"/>
      <c r="AE1082" s="1"/>
    </row>
    <row r="1083" spans="1:31" hidden="1" x14ac:dyDescent="0.25">
      <c r="A1083" s="2" t="s">
        <v>695</v>
      </c>
      <c r="B1083" s="51">
        <v>43962</v>
      </c>
      <c r="C1083" s="2" t="s">
        <v>8</v>
      </c>
      <c r="D1083" s="2" t="s">
        <v>67</v>
      </c>
      <c r="E1083" s="2" t="s">
        <v>542</v>
      </c>
      <c r="F1083" s="2" t="s">
        <v>2100</v>
      </c>
      <c r="G1083" s="2" t="s">
        <v>4</v>
      </c>
      <c r="H1083" s="2" t="s">
        <v>2207</v>
      </c>
      <c r="I1083" s="3"/>
      <c r="J1083" s="1" t="s">
        <v>1</v>
      </c>
      <c r="K1083" s="1" t="s">
        <v>1</v>
      </c>
      <c r="L1083" s="1" t="s">
        <v>1</v>
      </c>
      <c r="M1083" s="1">
        <v>0</v>
      </c>
      <c r="N1083" s="2" t="s">
        <v>1</v>
      </c>
      <c r="O1083" s="2" t="s">
        <v>2</v>
      </c>
      <c r="P1083" s="2" t="s">
        <v>1</v>
      </c>
      <c r="Q1083" s="3">
        <f t="shared" si="16"/>
        <v>46963665.464400008</v>
      </c>
      <c r="R1083" s="3">
        <v>0</v>
      </c>
      <c r="S1083" s="3">
        <v>34861795.420000002</v>
      </c>
      <c r="T1083" s="3">
        <v>0</v>
      </c>
      <c r="U1083" s="3"/>
      <c r="V1083" s="3">
        <v>0</v>
      </c>
      <c r="W1083" s="3">
        <v>10432646.59</v>
      </c>
      <c r="X1083" s="3"/>
      <c r="Y1083" s="3">
        <v>1669223.4543999999</v>
      </c>
      <c r="Z1083" s="3">
        <v>0</v>
      </c>
      <c r="AA1083" s="2" t="s">
        <v>0</v>
      </c>
      <c r="AB1083" s="1">
        <v>0</v>
      </c>
      <c r="AC1083" s="50"/>
      <c r="AD1083" s="50"/>
      <c r="AE1083" s="1"/>
    </row>
    <row r="1084" spans="1:31" hidden="1" x14ac:dyDescent="0.25">
      <c r="A1084" s="2" t="s">
        <v>691</v>
      </c>
      <c r="B1084" s="51">
        <v>43962</v>
      </c>
      <c r="C1084" s="2" t="s">
        <v>53</v>
      </c>
      <c r="D1084" s="2" t="s">
        <v>67</v>
      </c>
      <c r="E1084" s="2" t="s">
        <v>66</v>
      </c>
      <c r="F1084" s="2" t="s">
        <v>2029</v>
      </c>
      <c r="G1084" s="2" t="s">
        <v>4</v>
      </c>
      <c r="H1084" s="2" t="s">
        <v>2120</v>
      </c>
      <c r="I1084" s="1"/>
      <c r="J1084" s="1"/>
      <c r="K1084" s="1"/>
      <c r="L1084" s="1"/>
      <c r="M1084" s="1">
        <v>0</v>
      </c>
      <c r="N1084" s="2"/>
      <c r="O1084" s="2" t="s">
        <v>249</v>
      </c>
      <c r="P1084" s="2"/>
      <c r="Q1084" s="3">
        <f t="shared" si="16"/>
        <v>0</v>
      </c>
      <c r="R1084" s="3">
        <v>0</v>
      </c>
      <c r="S1084" s="3">
        <v>0</v>
      </c>
      <c r="T1084" s="3"/>
      <c r="U1084" s="3"/>
      <c r="V1084" s="3"/>
      <c r="W1084" s="3"/>
      <c r="X1084" s="3"/>
      <c r="Y1084" s="3"/>
      <c r="Z1084" s="3">
        <v>0</v>
      </c>
      <c r="AA1084" s="2"/>
      <c r="AB1084" s="1">
        <v>0</v>
      </c>
      <c r="AC1084" s="50"/>
      <c r="AD1084" s="50"/>
      <c r="AE1084" s="1"/>
    </row>
    <row r="1085" spans="1:31" hidden="1" x14ac:dyDescent="0.25">
      <c r="A1085" s="2" t="s">
        <v>689</v>
      </c>
      <c r="B1085" s="51">
        <v>43962</v>
      </c>
      <c r="C1085" s="2" t="s">
        <v>8</v>
      </c>
      <c r="D1085" s="2" t="s">
        <v>52</v>
      </c>
      <c r="E1085" s="2" t="s">
        <v>530</v>
      </c>
      <c r="F1085" s="2" t="s">
        <v>1763</v>
      </c>
      <c r="G1085" s="2" t="s">
        <v>4</v>
      </c>
      <c r="H1085" s="2" t="s">
        <v>2208</v>
      </c>
      <c r="I1085" s="1" t="s">
        <v>1</v>
      </c>
      <c r="J1085" s="1" t="s">
        <v>1</v>
      </c>
      <c r="K1085" s="1" t="s">
        <v>1</v>
      </c>
      <c r="L1085" s="1" t="s">
        <v>1</v>
      </c>
      <c r="M1085" s="1">
        <v>0</v>
      </c>
      <c r="N1085" s="2" t="s">
        <v>1</v>
      </c>
      <c r="O1085" s="2" t="s">
        <v>2</v>
      </c>
      <c r="P1085" s="2" t="s">
        <v>1</v>
      </c>
      <c r="Q1085" s="3">
        <f t="shared" si="16"/>
        <v>35105237.755600005</v>
      </c>
      <c r="R1085" s="3">
        <v>0</v>
      </c>
      <c r="S1085" s="3">
        <v>26415544.460000001</v>
      </c>
      <c r="T1085" s="3">
        <v>0</v>
      </c>
      <c r="U1085" s="3"/>
      <c r="V1085" s="3">
        <v>0</v>
      </c>
      <c r="W1085" s="3">
        <v>7491114.9100000001</v>
      </c>
      <c r="X1085" s="3"/>
      <c r="Y1085" s="3">
        <v>1198578.3856000002</v>
      </c>
      <c r="Z1085" s="3">
        <v>0</v>
      </c>
      <c r="AA1085" s="2" t="s">
        <v>0</v>
      </c>
      <c r="AB1085" s="1">
        <v>0</v>
      </c>
      <c r="AC1085" s="50"/>
      <c r="AD1085" s="50"/>
      <c r="AE1085" s="1"/>
    </row>
    <row r="1086" spans="1:31" hidden="1" x14ac:dyDescent="0.25">
      <c r="A1086" s="2" t="s">
        <v>687</v>
      </c>
      <c r="B1086" s="51">
        <v>43962</v>
      </c>
      <c r="C1086" s="2" t="s">
        <v>53</v>
      </c>
      <c r="D1086" s="2" t="s">
        <v>52</v>
      </c>
      <c r="E1086" s="2" t="s">
        <v>651</v>
      </c>
      <c r="F1086" s="2" t="s">
        <v>1858</v>
      </c>
      <c r="G1086" s="2" t="s">
        <v>4</v>
      </c>
      <c r="H1086" s="2" t="s">
        <v>2209</v>
      </c>
      <c r="I1086" s="1"/>
      <c r="J1086" s="1"/>
      <c r="K1086" s="1"/>
      <c r="L1086" s="1"/>
      <c r="M1086" s="1">
        <v>0</v>
      </c>
      <c r="N1086" s="2"/>
      <c r="O1086" s="2" t="s">
        <v>249</v>
      </c>
      <c r="P1086" s="2"/>
      <c r="Q1086" s="3">
        <f t="shared" si="16"/>
        <v>0</v>
      </c>
      <c r="R1086" s="3">
        <v>0</v>
      </c>
      <c r="S1086" s="3">
        <v>0</v>
      </c>
      <c r="T1086" s="3">
        <v>0</v>
      </c>
      <c r="U1086" s="3"/>
      <c r="V1086" s="3">
        <v>0</v>
      </c>
      <c r="W1086" s="3">
        <v>0</v>
      </c>
      <c r="X1086" s="3"/>
      <c r="Y1086" s="3">
        <v>0</v>
      </c>
      <c r="Z1086" s="3">
        <v>0</v>
      </c>
      <c r="AA1086" s="2"/>
      <c r="AB1086" s="1">
        <v>0</v>
      </c>
      <c r="AC1086" s="50"/>
      <c r="AD1086" s="50"/>
      <c r="AE1086" s="1"/>
    </row>
    <row r="1087" spans="1:31" hidden="1" x14ac:dyDescent="0.25">
      <c r="A1087" s="2" t="s">
        <v>685</v>
      </c>
      <c r="B1087" s="51">
        <v>43962</v>
      </c>
      <c r="C1087" s="2" t="s">
        <v>8</v>
      </c>
      <c r="D1087" s="2" t="s">
        <v>48</v>
      </c>
      <c r="E1087" s="2" t="s">
        <v>520</v>
      </c>
      <c r="F1087" s="2" t="s">
        <v>1487</v>
      </c>
      <c r="G1087" s="2" t="s">
        <v>4</v>
      </c>
      <c r="H1087" s="2" t="s">
        <v>2210</v>
      </c>
      <c r="I1087" s="1" t="s">
        <v>1</v>
      </c>
      <c r="J1087" s="1" t="s">
        <v>1</v>
      </c>
      <c r="K1087" s="1" t="s">
        <v>1</v>
      </c>
      <c r="L1087" s="1" t="s">
        <v>1</v>
      </c>
      <c r="M1087" s="1">
        <v>0</v>
      </c>
      <c r="N1087" s="2" t="s">
        <v>1</v>
      </c>
      <c r="O1087" s="2" t="s">
        <v>2</v>
      </c>
      <c r="P1087" s="2" t="s">
        <v>1</v>
      </c>
      <c r="Q1087" s="3">
        <f t="shared" si="16"/>
        <v>38825606.928799994</v>
      </c>
      <c r="R1087" s="3">
        <v>0</v>
      </c>
      <c r="S1087" s="3">
        <v>34073225.049999997</v>
      </c>
      <c r="T1087" s="3">
        <v>0</v>
      </c>
      <c r="U1087" s="3"/>
      <c r="V1087" s="3">
        <v>0</v>
      </c>
      <c r="W1087" s="3">
        <v>4096880.93</v>
      </c>
      <c r="X1087" s="3"/>
      <c r="Y1087" s="3">
        <v>655500.94880000001</v>
      </c>
      <c r="Z1087" s="3">
        <v>0</v>
      </c>
      <c r="AA1087" s="2" t="s">
        <v>0</v>
      </c>
      <c r="AB1087" s="1">
        <v>0</v>
      </c>
      <c r="AC1087" s="50"/>
      <c r="AD1087" s="50"/>
      <c r="AE1087" s="1"/>
    </row>
    <row r="1088" spans="1:31" hidden="1" x14ac:dyDescent="0.25">
      <c r="A1088" s="2" t="s">
        <v>683</v>
      </c>
      <c r="B1088" s="51">
        <v>43962</v>
      </c>
      <c r="C1088" s="2" t="s">
        <v>53</v>
      </c>
      <c r="D1088" s="2" t="s">
        <v>48</v>
      </c>
      <c r="E1088" s="2" t="s">
        <v>1830</v>
      </c>
      <c r="F1088" s="2" t="s">
        <v>785</v>
      </c>
      <c r="G1088" s="2" t="s">
        <v>4</v>
      </c>
      <c r="H1088" s="2" t="s">
        <v>2211</v>
      </c>
      <c r="I1088" s="1" t="s">
        <v>1</v>
      </c>
      <c r="J1088" s="1" t="s">
        <v>1</v>
      </c>
      <c r="K1088" s="1" t="s">
        <v>1</v>
      </c>
      <c r="L1088" s="1" t="s">
        <v>1</v>
      </c>
      <c r="M1088" s="1">
        <v>0</v>
      </c>
      <c r="N1088" s="2" t="s">
        <v>1</v>
      </c>
      <c r="O1088" s="2" t="s">
        <v>2</v>
      </c>
      <c r="P1088" s="2" t="s">
        <v>1</v>
      </c>
      <c r="Q1088" s="3">
        <f t="shared" si="16"/>
        <v>18484071.557699997</v>
      </c>
      <c r="R1088" s="3">
        <v>0</v>
      </c>
      <c r="S1088" s="3">
        <v>15059741.8369</v>
      </c>
      <c r="T1088" s="3">
        <v>0</v>
      </c>
      <c r="U1088" s="3" t="s">
        <v>0</v>
      </c>
      <c r="V1088" s="3">
        <v>0</v>
      </c>
      <c r="W1088" s="3">
        <v>2952008.38</v>
      </c>
      <c r="X1088" s="3" t="s">
        <v>0</v>
      </c>
      <c r="Y1088" s="3">
        <v>472321.34080000001</v>
      </c>
      <c r="Z1088" s="3">
        <v>0</v>
      </c>
      <c r="AA1088" s="2" t="s">
        <v>0</v>
      </c>
      <c r="AB1088" s="1">
        <v>0</v>
      </c>
      <c r="AC1088" s="50"/>
      <c r="AD1088" s="50"/>
      <c r="AE1088" s="1"/>
    </row>
    <row r="1089" spans="1:31" hidden="1" x14ac:dyDescent="0.25">
      <c r="A1089" s="2" t="s">
        <v>13</v>
      </c>
      <c r="B1089" s="51">
        <v>43962</v>
      </c>
      <c r="C1089" s="2" t="s">
        <v>8</v>
      </c>
      <c r="D1089" s="2" t="s">
        <v>44</v>
      </c>
      <c r="E1089" s="2" t="s">
        <v>516</v>
      </c>
      <c r="F1089" s="2" t="s">
        <v>1314</v>
      </c>
      <c r="G1089" s="2" t="s">
        <v>4</v>
      </c>
      <c r="H1089" s="2" t="s">
        <v>2212</v>
      </c>
      <c r="I1089" s="1" t="s">
        <v>1</v>
      </c>
      <c r="J1089" s="1" t="s">
        <v>1</v>
      </c>
      <c r="K1089" s="1" t="s">
        <v>1</v>
      </c>
      <c r="L1089" s="1" t="s">
        <v>1</v>
      </c>
      <c r="M1089" s="1">
        <v>0</v>
      </c>
      <c r="N1089" s="2" t="s">
        <v>1</v>
      </c>
      <c r="O1089" s="2" t="s">
        <v>2</v>
      </c>
      <c r="P1089" s="2" t="s">
        <v>1</v>
      </c>
      <c r="Q1089" s="3">
        <f t="shared" si="16"/>
        <v>51122299.842</v>
      </c>
      <c r="R1089" s="3">
        <v>0</v>
      </c>
      <c r="S1089" s="3">
        <v>37603770.100000001</v>
      </c>
      <c r="T1089" s="3">
        <v>0</v>
      </c>
      <c r="U1089" s="3"/>
      <c r="V1089" s="3">
        <v>0</v>
      </c>
      <c r="W1089" s="3">
        <v>11653904.949999999</v>
      </c>
      <c r="X1089" s="3"/>
      <c r="Y1089" s="3">
        <v>1864624.7919999999</v>
      </c>
      <c r="Z1089" s="3">
        <v>0</v>
      </c>
      <c r="AA1089" s="2" t="s">
        <v>0</v>
      </c>
      <c r="AB1089" s="1">
        <v>0</v>
      </c>
      <c r="AC1089" s="50"/>
      <c r="AD1089" s="50"/>
      <c r="AE1089" s="1"/>
    </row>
    <row r="1090" spans="1:31" hidden="1" x14ac:dyDescent="0.25">
      <c r="A1090" s="2" t="s">
        <v>678</v>
      </c>
      <c r="B1090" s="51">
        <v>43962</v>
      </c>
      <c r="C1090" s="2" t="s">
        <v>8</v>
      </c>
      <c r="D1090" s="2" t="s">
        <v>40</v>
      </c>
      <c r="E1090" s="2" t="s">
        <v>500</v>
      </c>
      <c r="F1090" s="2" t="s">
        <v>2198</v>
      </c>
      <c r="G1090" s="2" t="s">
        <v>4</v>
      </c>
      <c r="H1090" s="2" t="s">
        <v>2213</v>
      </c>
      <c r="I1090" s="1" t="s">
        <v>1</v>
      </c>
      <c r="J1090" s="1" t="s">
        <v>1</v>
      </c>
      <c r="K1090" s="1" t="s">
        <v>1</v>
      </c>
      <c r="L1090" s="1" t="s">
        <v>1</v>
      </c>
      <c r="M1090" s="1">
        <v>0</v>
      </c>
      <c r="N1090" s="2" t="s">
        <v>1</v>
      </c>
      <c r="O1090" s="2" t="s">
        <v>2</v>
      </c>
      <c r="P1090" s="2" t="s">
        <v>1</v>
      </c>
      <c r="Q1090" s="3">
        <f t="shared" si="16"/>
        <v>32068294.0392</v>
      </c>
      <c r="R1090" s="3">
        <v>0</v>
      </c>
      <c r="S1090" s="3">
        <v>25186559.68</v>
      </c>
      <c r="T1090" s="3">
        <v>0</v>
      </c>
      <c r="U1090" s="3"/>
      <c r="V1090" s="3">
        <v>0</v>
      </c>
      <c r="W1090" s="3">
        <v>5932529.6200000001</v>
      </c>
      <c r="X1090" s="3"/>
      <c r="Y1090" s="3">
        <v>949204.73920000007</v>
      </c>
      <c r="Z1090" s="3">
        <v>0</v>
      </c>
      <c r="AA1090" s="2" t="s">
        <v>0</v>
      </c>
      <c r="AB1090" s="1">
        <v>0</v>
      </c>
      <c r="AC1090" s="50"/>
      <c r="AD1090" s="50"/>
      <c r="AE1090" s="1"/>
    </row>
    <row r="1091" spans="1:31" hidden="1" x14ac:dyDescent="0.25">
      <c r="A1091" s="2" t="s">
        <v>676</v>
      </c>
      <c r="B1091" s="51">
        <v>43962</v>
      </c>
      <c r="C1091" s="2" t="s">
        <v>8</v>
      </c>
      <c r="D1091" s="2" t="s">
        <v>36</v>
      </c>
      <c r="E1091" s="2" t="s">
        <v>497</v>
      </c>
      <c r="F1091" s="2" t="s">
        <v>1970</v>
      </c>
      <c r="G1091" s="2" t="s">
        <v>4</v>
      </c>
      <c r="H1091" s="2" t="s">
        <v>2214</v>
      </c>
      <c r="I1091" s="1" t="s">
        <v>1</v>
      </c>
      <c r="J1091" s="1" t="s">
        <v>1</v>
      </c>
      <c r="K1091" s="1" t="s">
        <v>1</v>
      </c>
      <c r="L1091" s="1" t="s">
        <v>1</v>
      </c>
      <c r="M1091" s="1">
        <v>0</v>
      </c>
      <c r="N1091" s="2" t="s">
        <v>1</v>
      </c>
      <c r="O1091" s="2" t="s">
        <v>2</v>
      </c>
      <c r="P1091" s="2" t="s">
        <v>1</v>
      </c>
      <c r="Q1091" s="3">
        <f t="shared" ref="Q1091:Q1154" si="17">SUM(R1091:AE1091)</f>
        <v>49127296.243600003</v>
      </c>
      <c r="R1091" s="3">
        <v>0</v>
      </c>
      <c r="S1091" s="3">
        <v>40266783.32</v>
      </c>
      <c r="T1091" s="3">
        <v>0</v>
      </c>
      <c r="U1091" s="3"/>
      <c r="V1091" s="3">
        <v>0</v>
      </c>
      <c r="W1091" s="3">
        <v>7638373.21</v>
      </c>
      <c r="X1091" s="3"/>
      <c r="Y1091" s="3">
        <v>1222139.7136000001</v>
      </c>
      <c r="Z1091" s="3">
        <v>0</v>
      </c>
      <c r="AA1091" s="2" t="s">
        <v>0</v>
      </c>
      <c r="AB1091" s="1">
        <v>0</v>
      </c>
      <c r="AC1091" s="50"/>
      <c r="AD1091" s="50"/>
      <c r="AE1091" s="1"/>
    </row>
    <row r="1092" spans="1:31" hidden="1" x14ac:dyDescent="0.25">
      <c r="A1092" s="2" t="s">
        <v>673</v>
      </c>
      <c r="B1092" s="51">
        <v>43962</v>
      </c>
      <c r="C1092" s="2" t="s">
        <v>8</v>
      </c>
      <c r="D1092" s="2" t="s">
        <v>32</v>
      </c>
      <c r="E1092" s="2" t="s">
        <v>493</v>
      </c>
      <c r="F1092" s="2" t="s">
        <v>2215</v>
      </c>
      <c r="G1092" s="2" t="s">
        <v>4</v>
      </c>
      <c r="H1092" s="2" t="s">
        <v>2216</v>
      </c>
      <c r="I1092" s="1" t="s">
        <v>1</v>
      </c>
      <c r="J1092" s="1" t="s">
        <v>1</v>
      </c>
      <c r="K1092" s="1" t="s">
        <v>1</v>
      </c>
      <c r="L1092" s="1" t="s">
        <v>1</v>
      </c>
      <c r="M1092" s="1">
        <v>0</v>
      </c>
      <c r="N1092" s="2" t="s">
        <v>1</v>
      </c>
      <c r="O1092" s="2" t="s">
        <v>2</v>
      </c>
      <c r="P1092" s="2" t="s">
        <v>1</v>
      </c>
      <c r="Q1092" s="3">
        <f t="shared" si="17"/>
        <v>37095870.283600003</v>
      </c>
      <c r="R1092" s="3">
        <v>0</v>
      </c>
      <c r="S1092" s="3">
        <v>31942147.510000002</v>
      </c>
      <c r="T1092" s="3">
        <v>0</v>
      </c>
      <c r="U1092" s="3"/>
      <c r="V1092" s="3">
        <v>0</v>
      </c>
      <c r="W1092" s="3">
        <v>4442864.46</v>
      </c>
      <c r="X1092" s="3"/>
      <c r="Y1092" s="3">
        <v>710858.31359999999</v>
      </c>
      <c r="Z1092" s="3">
        <v>0</v>
      </c>
      <c r="AA1092" s="2" t="s">
        <v>0</v>
      </c>
      <c r="AB1092" s="1">
        <v>0</v>
      </c>
      <c r="AC1092" s="50"/>
      <c r="AD1092" s="50"/>
      <c r="AE1092" s="1"/>
    </row>
    <row r="1093" spans="1:31" hidden="1" x14ac:dyDescent="0.25">
      <c r="A1093" s="2" t="s">
        <v>670</v>
      </c>
      <c r="B1093" s="51">
        <v>43962</v>
      </c>
      <c r="C1093" s="2" t="s">
        <v>8</v>
      </c>
      <c r="D1093" s="2" t="s">
        <v>16</v>
      </c>
      <c r="E1093" s="2" t="s">
        <v>483</v>
      </c>
      <c r="F1093" s="2" t="s">
        <v>2217</v>
      </c>
      <c r="G1093" s="2" t="s">
        <v>4</v>
      </c>
      <c r="H1093" s="2" t="s">
        <v>2218</v>
      </c>
      <c r="I1093" s="1" t="s">
        <v>1</v>
      </c>
      <c r="J1093" s="1" t="s">
        <v>1</v>
      </c>
      <c r="K1093" s="1" t="s">
        <v>1</v>
      </c>
      <c r="L1093" s="1" t="s">
        <v>1</v>
      </c>
      <c r="M1093" s="1">
        <v>0</v>
      </c>
      <c r="N1093" s="2" t="s">
        <v>1</v>
      </c>
      <c r="O1093" s="2" t="s">
        <v>2</v>
      </c>
      <c r="P1093" s="2" t="s">
        <v>1</v>
      </c>
      <c r="Q1093" s="3">
        <f t="shared" si="17"/>
        <v>6100001.5136000002</v>
      </c>
      <c r="R1093" s="3">
        <v>0</v>
      </c>
      <c r="S1093" s="3">
        <v>3112200</v>
      </c>
      <c r="T1093" s="3">
        <v>0</v>
      </c>
      <c r="U1093" s="3"/>
      <c r="V1093" s="3">
        <v>0</v>
      </c>
      <c r="W1093" s="3">
        <v>2575690.96</v>
      </c>
      <c r="X1093" s="3"/>
      <c r="Y1093" s="3">
        <v>412110.55359999998</v>
      </c>
      <c r="Z1093" s="3">
        <v>0</v>
      </c>
      <c r="AA1093" s="2" t="s">
        <v>0</v>
      </c>
      <c r="AB1093" s="1">
        <v>0</v>
      </c>
      <c r="AC1093" s="50"/>
      <c r="AD1093" s="50"/>
      <c r="AE1093" s="1"/>
    </row>
    <row r="1094" spans="1:31" hidden="1" x14ac:dyDescent="0.25">
      <c r="A1094" s="2" t="s">
        <v>667</v>
      </c>
      <c r="B1094" s="51">
        <v>43962</v>
      </c>
      <c r="C1094" s="2" t="s">
        <v>8</v>
      </c>
      <c r="D1094" s="2" t="s">
        <v>11</v>
      </c>
      <c r="E1094" s="2" t="s">
        <v>476</v>
      </c>
      <c r="F1094" s="2" t="s">
        <v>2219</v>
      </c>
      <c r="G1094" s="2" t="s">
        <v>4</v>
      </c>
      <c r="H1094" s="2" t="s">
        <v>2220</v>
      </c>
      <c r="I1094" s="1" t="s">
        <v>1</v>
      </c>
      <c r="J1094" s="1" t="s">
        <v>1</v>
      </c>
      <c r="K1094" s="1" t="s">
        <v>1</v>
      </c>
      <c r="L1094" s="1" t="s">
        <v>1</v>
      </c>
      <c r="M1094" s="1">
        <v>0</v>
      </c>
      <c r="N1094" s="2" t="s">
        <v>1</v>
      </c>
      <c r="O1094" s="2" t="s">
        <v>2</v>
      </c>
      <c r="P1094" s="2" t="s">
        <v>1</v>
      </c>
      <c r="Q1094" s="3">
        <f t="shared" si="17"/>
        <v>672403</v>
      </c>
      <c r="R1094" s="3">
        <v>0</v>
      </c>
      <c r="S1094" s="3">
        <v>378575</v>
      </c>
      <c r="T1094" s="3">
        <v>0</v>
      </c>
      <c r="U1094" s="3"/>
      <c r="V1094" s="3">
        <v>0</v>
      </c>
      <c r="W1094" s="3">
        <v>253300</v>
      </c>
      <c r="X1094" s="3"/>
      <c r="Y1094" s="3">
        <v>40528</v>
      </c>
      <c r="Z1094" s="3">
        <v>0</v>
      </c>
      <c r="AA1094" s="2" t="s">
        <v>0</v>
      </c>
      <c r="AB1094" s="1">
        <v>0</v>
      </c>
      <c r="AC1094" s="50"/>
      <c r="AD1094" s="50"/>
      <c r="AE1094" s="1"/>
    </row>
    <row r="1095" spans="1:31" hidden="1" x14ac:dyDescent="0.25">
      <c r="A1095" s="2" t="s">
        <v>665</v>
      </c>
      <c r="B1095" s="51">
        <v>43962</v>
      </c>
      <c r="C1095" s="2" t="s">
        <v>8</v>
      </c>
      <c r="D1095" s="2" t="s">
        <v>7</v>
      </c>
      <c r="E1095" s="2" t="s">
        <v>471</v>
      </c>
      <c r="F1095" s="2" t="s">
        <v>957</v>
      </c>
      <c r="G1095" s="2" t="s">
        <v>4</v>
      </c>
      <c r="H1095" s="2" t="s">
        <v>2221</v>
      </c>
      <c r="I1095" s="1" t="s">
        <v>1</v>
      </c>
      <c r="J1095" s="1" t="s">
        <v>1</v>
      </c>
      <c r="K1095" s="1" t="s">
        <v>1</v>
      </c>
      <c r="L1095" s="1" t="s">
        <v>1</v>
      </c>
      <c r="M1095" s="1">
        <v>0</v>
      </c>
      <c r="N1095" s="2" t="s">
        <v>1</v>
      </c>
      <c r="O1095" s="2" t="s">
        <v>2</v>
      </c>
      <c r="P1095" s="2" t="s">
        <v>1</v>
      </c>
      <c r="Q1095" s="3">
        <f t="shared" si="17"/>
        <v>29709615.367599998</v>
      </c>
      <c r="R1095" s="3">
        <v>0</v>
      </c>
      <c r="S1095" s="3">
        <v>22704791.969999999</v>
      </c>
      <c r="T1095" s="3">
        <v>0</v>
      </c>
      <c r="U1095" s="3"/>
      <c r="V1095" s="3">
        <v>0</v>
      </c>
      <c r="W1095" s="3">
        <v>6038640.8600000003</v>
      </c>
      <c r="X1095" s="3"/>
      <c r="Y1095" s="3">
        <v>966182.53760000004</v>
      </c>
      <c r="Z1095" s="3">
        <v>0</v>
      </c>
      <c r="AA1095" s="2" t="s">
        <v>0</v>
      </c>
      <c r="AB1095" s="1">
        <v>0</v>
      </c>
      <c r="AC1095" s="50"/>
      <c r="AD1095" s="50"/>
      <c r="AE1095" s="1"/>
    </row>
    <row r="1096" spans="1:31" hidden="1" x14ac:dyDescent="0.25">
      <c r="A1096" s="2" t="s">
        <v>662</v>
      </c>
      <c r="B1096" s="51">
        <v>43962</v>
      </c>
      <c r="C1096" s="2" t="s">
        <v>8</v>
      </c>
      <c r="D1096" s="2"/>
      <c r="E1096" s="2"/>
      <c r="F1096" s="2"/>
      <c r="G1096" s="2" t="s">
        <v>4</v>
      </c>
      <c r="H1096" s="2" t="s">
        <v>2222</v>
      </c>
      <c r="I1096" s="1"/>
      <c r="J1096" s="1"/>
      <c r="K1096" s="1"/>
      <c r="L1096" s="1"/>
      <c r="M1096" s="1">
        <v>0</v>
      </c>
      <c r="N1096" s="2"/>
      <c r="O1096" s="2" t="s">
        <v>2223</v>
      </c>
      <c r="P1096" s="2" t="s">
        <v>2224</v>
      </c>
      <c r="Q1096" s="3">
        <f t="shared" si="17"/>
        <v>3321719.42</v>
      </c>
      <c r="R1096" s="3"/>
      <c r="S1096" s="3">
        <v>3321719.42</v>
      </c>
      <c r="T1096" s="3">
        <v>0</v>
      </c>
      <c r="U1096" s="3"/>
      <c r="V1096" s="3">
        <v>0</v>
      </c>
      <c r="W1096" s="3">
        <v>0</v>
      </c>
      <c r="X1096" s="3"/>
      <c r="Y1096" s="3">
        <v>0</v>
      </c>
      <c r="Z1096" s="3">
        <v>0</v>
      </c>
      <c r="AA1096" s="2"/>
      <c r="AB1096" s="1">
        <v>0</v>
      </c>
      <c r="AC1096" s="50"/>
      <c r="AD1096" s="50"/>
      <c r="AE1096" s="1"/>
    </row>
    <row r="1097" spans="1:31" hidden="1" x14ac:dyDescent="0.25">
      <c r="A1097" s="2" t="s">
        <v>660</v>
      </c>
      <c r="B1097" s="51">
        <v>43962</v>
      </c>
      <c r="C1097" s="2" t="s">
        <v>8</v>
      </c>
      <c r="D1097" s="2"/>
      <c r="E1097" s="2"/>
      <c r="F1097" s="2"/>
      <c r="G1097" s="2" t="s">
        <v>4</v>
      </c>
      <c r="H1097" s="2" t="s">
        <v>2225</v>
      </c>
      <c r="I1097" s="1"/>
      <c r="J1097" s="1"/>
      <c r="K1097" s="1"/>
      <c r="L1097" s="1"/>
      <c r="M1097" s="1">
        <v>0</v>
      </c>
      <c r="N1097" s="2"/>
      <c r="O1097" s="2" t="s">
        <v>2226</v>
      </c>
      <c r="P1097" s="2" t="s">
        <v>2224</v>
      </c>
      <c r="Q1097" s="3">
        <f t="shared" si="17"/>
        <v>0</v>
      </c>
      <c r="R1097" s="3"/>
      <c r="S1097" s="3">
        <v>0</v>
      </c>
      <c r="T1097" s="3">
        <v>0</v>
      </c>
      <c r="U1097" s="3"/>
      <c r="V1097" s="3">
        <v>0</v>
      </c>
      <c r="W1097" s="3">
        <v>0</v>
      </c>
      <c r="X1097" s="3"/>
      <c r="Y1097" s="3">
        <v>0</v>
      </c>
      <c r="Z1097" s="3">
        <v>0</v>
      </c>
      <c r="AA1097" s="2"/>
      <c r="AB1097" s="1">
        <v>0</v>
      </c>
      <c r="AC1097" s="50"/>
      <c r="AD1097" s="50"/>
      <c r="AE1097" s="1"/>
    </row>
    <row r="1098" spans="1:31" hidden="1" x14ac:dyDescent="0.25">
      <c r="A1098" s="2" t="s">
        <v>656</v>
      </c>
      <c r="B1098" s="51">
        <v>43962</v>
      </c>
      <c r="C1098" s="2" t="s">
        <v>8</v>
      </c>
      <c r="D1098" s="2"/>
      <c r="E1098" s="2"/>
      <c r="F1098" s="2"/>
      <c r="G1098" s="2" t="s">
        <v>4</v>
      </c>
      <c r="H1098" s="2" t="s">
        <v>2227</v>
      </c>
      <c r="I1098" s="1"/>
      <c r="J1098" s="1"/>
      <c r="K1098" s="1"/>
      <c r="L1098" s="1"/>
      <c r="M1098" s="1">
        <v>0</v>
      </c>
      <c r="N1098" s="2"/>
      <c r="O1098" s="2" t="s">
        <v>2228</v>
      </c>
      <c r="P1098" s="2" t="s">
        <v>2229</v>
      </c>
      <c r="Q1098" s="3">
        <f t="shared" si="17"/>
        <v>8170403.923200001</v>
      </c>
      <c r="R1098" s="3"/>
      <c r="S1098" s="3">
        <v>6574135.4400000004</v>
      </c>
      <c r="T1098" s="3">
        <v>0</v>
      </c>
      <c r="U1098" s="3"/>
      <c r="V1098" s="3">
        <v>0</v>
      </c>
      <c r="W1098" s="3">
        <v>1376093.52</v>
      </c>
      <c r="X1098" s="3"/>
      <c r="Y1098" s="3">
        <v>220174.9632</v>
      </c>
      <c r="Z1098" s="3">
        <v>0</v>
      </c>
      <c r="AA1098" s="2"/>
      <c r="AB1098" s="1">
        <v>0</v>
      </c>
      <c r="AC1098" s="50"/>
      <c r="AD1098" s="50"/>
      <c r="AE1098" s="1"/>
    </row>
    <row r="1099" spans="1:31" hidden="1" x14ac:dyDescent="0.25">
      <c r="A1099" s="2" t="s">
        <v>654</v>
      </c>
      <c r="B1099" s="51">
        <v>43962</v>
      </c>
      <c r="C1099" s="2" t="s">
        <v>8</v>
      </c>
      <c r="D1099" s="2"/>
      <c r="E1099" s="2"/>
      <c r="F1099" s="2"/>
      <c r="G1099" s="2" t="s">
        <v>4</v>
      </c>
      <c r="H1099" s="2" t="s">
        <v>2230</v>
      </c>
      <c r="I1099" s="1"/>
      <c r="J1099" s="1"/>
      <c r="K1099" s="1"/>
      <c r="L1099" s="1"/>
      <c r="M1099" s="1">
        <v>0</v>
      </c>
      <c r="N1099" s="2"/>
      <c r="O1099" s="2" t="s">
        <v>2226</v>
      </c>
      <c r="P1099" s="2"/>
      <c r="Q1099" s="3">
        <f t="shared" si="17"/>
        <v>0</v>
      </c>
      <c r="R1099" s="3"/>
      <c r="S1099" s="3">
        <v>0</v>
      </c>
      <c r="T1099" s="3">
        <v>0</v>
      </c>
      <c r="U1099" s="3"/>
      <c r="V1099" s="3">
        <v>0</v>
      </c>
      <c r="W1099" s="3">
        <v>0</v>
      </c>
      <c r="X1099" s="3"/>
      <c r="Y1099" s="3">
        <v>0</v>
      </c>
      <c r="Z1099" s="3">
        <v>0</v>
      </c>
      <c r="AA1099" s="2"/>
      <c r="AB1099" s="1">
        <v>0</v>
      </c>
      <c r="AC1099" s="50"/>
      <c r="AD1099" s="50"/>
      <c r="AE1099" s="1"/>
    </row>
    <row r="1100" spans="1:31" hidden="1" x14ac:dyDescent="0.25">
      <c r="A1100" s="2" t="s">
        <v>652</v>
      </c>
      <c r="B1100" s="51">
        <v>43962</v>
      </c>
      <c r="C1100" s="2" t="s">
        <v>8</v>
      </c>
      <c r="D1100" s="2"/>
      <c r="E1100" s="2"/>
      <c r="F1100" s="2"/>
      <c r="G1100" s="2" t="s">
        <v>4</v>
      </c>
      <c r="H1100" s="2" t="s">
        <v>2231</v>
      </c>
      <c r="I1100" s="1"/>
      <c r="J1100" s="1"/>
      <c r="K1100" s="1"/>
      <c r="L1100" s="1"/>
      <c r="M1100" s="1">
        <v>0</v>
      </c>
      <c r="N1100" s="2"/>
      <c r="O1100" s="2" t="s">
        <v>2226</v>
      </c>
      <c r="P1100" s="2"/>
      <c r="Q1100" s="3">
        <f t="shared" si="17"/>
        <v>0</v>
      </c>
      <c r="R1100" s="3"/>
      <c r="S1100" s="3">
        <v>0</v>
      </c>
      <c r="T1100" s="3">
        <v>0</v>
      </c>
      <c r="U1100" s="3"/>
      <c r="V1100" s="3">
        <v>0</v>
      </c>
      <c r="W1100" s="3">
        <v>0</v>
      </c>
      <c r="X1100" s="3"/>
      <c r="Y1100" s="3">
        <v>0</v>
      </c>
      <c r="Z1100" s="3">
        <v>0</v>
      </c>
      <c r="AA1100" s="2"/>
      <c r="AB1100" s="1">
        <v>0</v>
      </c>
      <c r="AC1100" s="50"/>
      <c r="AD1100" s="50"/>
      <c r="AE1100" s="1"/>
    </row>
    <row r="1101" spans="1:31" hidden="1" x14ac:dyDescent="0.25">
      <c r="A1101" s="2" t="s">
        <v>648</v>
      </c>
      <c r="B1101" s="51">
        <v>43962</v>
      </c>
      <c r="C1101" s="2" t="s">
        <v>8</v>
      </c>
      <c r="D1101" s="2"/>
      <c r="E1101" s="2"/>
      <c r="F1101" s="2"/>
      <c r="G1101" s="2" t="s">
        <v>4</v>
      </c>
      <c r="H1101" s="2" t="s">
        <v>2232</v>
      </c>
      <c r="I1101" s="1"/>
      <c r="J1101" s="1"/>
      <c r="K1101" s="1"/>
      <c r="L1101" s="1"/>
      <c r="M1101" s="1">
        <v>0</v>
      </c>
      <c r="N1101" s="2"/>
      <c r="O1101" s="2" t="s">
        <v>2226</v>
      </c>
      <c r="P1101" s="2"/>
      <c r="Q1101" s="3">
        <f t="shared" si="17"/>
        <v>0</v>
      </c>
      <c r="R1101" s="3"/>
      <c r="S1101" s="3">
        <v>0</v>
      </c>
      <c r="T1101" s="3">
        <v>0</v>
      </c>
      <c r="U1101" s="3"/>
      <c r="V1101" s="3">
        <v>0</v>
      </c>
      <c r="W1101" s="3">
        <v>0</v>
      </c>
      <c r="X1101" s="3"/>
      <c r="Y1101" s="3">
        <v>0</v>
      </c>
      <c r="Z1101" s="3">
        <v>0</v>
      </c>
      <c r="AA1101" s="2"/>
      <c r="AB1101" s="1">
        <v>0</v>
      </c>
      <c r="AC1101" s="50"/>
      <c r="AD1101" s="50"/>
      <c r="AE1101" s="1"/>
    </row>
    <row r="1102" spans="1:31" hidden="1" x14ac:dyDescent="0.25">
      <c r="A1102" s="2" t="s">
        <v>645</v>
      </c>
      <c r="B1102" s="51">
        <v>43962</v>
      </c>
      <c r="C1102" s="2" t="s">
        <v>8</v>
      </c>
      <c r="D1102" s="2"/>
      <c r="E1102" s="2"/>
      <c r="F1102" s="2"/>
      <c r="G1102" s="2" t="s">
        <v>4</v>
      </c>
      <c r="H1102" s="2" t="s">
        <v>2233</v>
      </c>
      <c r="I1102" s="1"/>
      <c r="J1102" s="1"/>
      <c r="K1102" s="1"/>
      <c r="L1102" s="1"/>
      <c r="M1102" s="1">
        <v>0</v>
      </c>
      <c r="N1102" s="2"/>
      <c r="O1102" s="2" t="s">
        <v>2223</v>
      </c>
      <c r="P1102" s="2" t="s">
        <v>2224</v>
      </c>
      <c r="Q1102" s="3">
        <f t="shared" si="17"/>
        <v>6581351.7400000002</v>
      </c>
      <c r="R1102" s="3"/>
      <c r="S1102" s="3">
        <v>6581351.7400000002</v>
      </c>
      <c r="T1102" s="3">
        <v>0</v>
      </c>
      <c r="U1102" s="3"/>
      <c r="V1102" s="3">
        <v>0</v>
      </c>
      <c r="W1102" s="3">
        <v>0</v>
      </c>
      <c r="X1102" s="3"/>
      <c r="Y1102" s="3">
        <v>0</v>
      </c>
      <c r="Z1102" s="3">
        <v>0</v>
      </c>
      <c r="AA1102" s="2"/>
      <c r="AB1102" s="1">
        <v>0</v>
      </c>
      <c r="AC1102" s="50"/>
      <c r="AD1102" s="50"/>
      <c r="AE1102" s="1"/>
    </row>
    <row r="1103" spans="1:31" hidden="1" x14ac:dyDescent="0.25">
      <c r="A1103" s="2" t="s">
        <v>642</v>
      </c>
      <c r="B1103" s="51">
        <v>43962</v>
      </c>
      <c r="C1103" s="2" t="s">
        <v>8</v>
      </c>
      <c r="D1103" s="2"/>
      <c r="E1103" s="2"/>
      <c r="F1103" s="2"/>
      <c r="G1103" s="2" t="s">
        <v>4</v>
      </c>
      <c r="H1103" s="2" t="s">
        <v>2234</v>
      </c>
      <c r="I1103" s="1"/>
      <c r="J1103" s="1"/>
      <c r="K1103" s="1"/>
      <c r="L1103" s="1"/>
      <c r="M1103" s="1">
        <v>0</v>
      </c>
      <c r="N1103" s="2"/>
      <c r="O1103" s="2" t="s">
        <v>2223</v>
      </c>
      <c r="P1103" s="2" t="s">
        <v>2224</v>
      </c>
      <c r="Q1103" s="3">
        <f t="shared" si="17"/>
        <v>6581351.7400000002</v>
      </c>
      <c r="R1103" s="3"/>
      <c r="S1103" s="3">
        <v>6581351.7400000002</v>
      </c>
      <c r="T1103" s="3">
        <v>0</v>
      </c>
      <c r="U1103" s="3"/>
      <c r="V1103" s="3">
        <v>0</v>
      </c>
      <c r="W1103" s="3">
        <v>0</v>
      </c>
      <c r="X1103" s="3"/>
      <c r="Y1103" s="3">
        <v>0</v>
      </c>
      <c r="Z1103" s="3">
        <v>0</v>
      </c>
      <c r="AA1103" s="2"/>
      <c r="AB1103" s="1">
        <v>0</v>
      </c>
      <c r="AC1103" s="50"/>
      <c r="AD1103" s="50"/>
      <c r="AE1103" s="1"/>
    </row>
    <row r="1104" spans="1:31" hidden="1" x14ac:dyDescent="0.25">
      <c r="A1104" s="2" t="s">
        <v>640</v>
      </c>
      <c r="B1104" s="51">
        <v>43963</v>
      </c>
      <c r="C1104" s="2" t="s">
        <v>8</v>
      </c>
      <c r="D1104" s="2" t="s">
        <v>107</v>
      </c>
      <c r="E1104" s="2" t="s">
        <v>596</v>
      </c>
      <c r="F1104" s="2" t="s">
        <v>761</v>
      </c>
      <c r="G1104" s="2" t="s">
        <v>4</v>
      </c>
      <c r="H1104" s="2" t="s">
        <v>2235</v>
      </c>
      <c r="I1104" s="1" t="s">
        <v>1</v>
      </c>
      <c r="J1104" s="1" t="s">
        <v>1</v>
      </c>
      <c r="K1104" s="1" t="s">
        <v>1</v>
      </c>
      <c r="L1104" s="1" t="s">
        <v>1</v>
      </c>
      <c r="M1104" s="1">
        <v>0</v>
      </c>
      <c r="N1104" s="2" t="s">
        <v>1</v>
      </c>
      <c r="O1104" s="2" t="s">
        <v>2</v>
      </c>
      <c r="P1104" s="2" t="s">
        <v>1</v>
      </c>
      <c r="Q1104" s="3">
        <f t="shared" si="17"/>
        <v>57193547.042400002</v>
      </c>
      <c r="R1104" s="3">
        <v>0</v>
      </c>
      <c r="S1104" s="3">
        <v>48015409.380000003</v>
      </c>
      <c r="T1104" s="3">
        <v>0</v>
      </c>
      <c r="U1104" s="3" t="s">
        <v>0</v>
      </c>
      <c r="V1104" s="3">
        <v>0</v>
      </c>
      <c r="W1104" s="3">
        <v>7912187.6399999997</v>
      </c>
      <c r="X1104" s="3" t="s">
        <v>0</v>
      </c>
      <c r="Y1104" s="3">
        <v>1265950.0223999999</v>
      </c>
      <c r="Z1104" s="3">
        <v>0</v>
      </c>
      <c r="AA1104" s="2" t="s">
        <v>0</v>
      </c>
      <c r="AB1104" s="1">
        <v>0</v>
      </c>
      <c r="AC1104" s="50"/>
      <c r="AD1104" s="50"/>
      <c r="AE1104" s="1"/>
    </row>
    <row r="1105" spans="1:31" hidden="1" x14ac:dyDescent="0.25">
      <c r="A1105" s="2" t="s">
        <v>637</v>
      </c>
      <c r="B1105" s="51">
        <v>43963</v>
      </c>
      <c r="C1105" s="2" t="s">
        <v>53</v>
      </c>
      <c r="D1105" s="2" t="s">
        <v>107</v>
      </c>
      <c r="E1105" s="2" t="s">
        <v>572</v>
      </c>
      <c r="F1105" s="2" t="s">
        <v>2200</v>
      </c>
      <c r="G1105" s="2" t="s">
        <v>4</v>
      </c>
      <c r="H1105" s="2" t="s">
        <v>2236</v>
      </c>
      <c r="I1105" s="1" t="s">
        <v>1</v>
      </c>
      <c r="J1105" s="1" t="s">
        <v>1</v>
      </c>
      <c r="K1105" s="1" t="s">
        <v>1</v>
      </c>
      <c r="L1105" s="1" t="s">
        <v>1</v>
      </c>
      <c r="M1105" s="1">
        <v>0</v>
      </c>
      <c r="N1105" s="2" t="s">
        <v>1</v>
      </c>
      <c r="O1105" s="2" t="s">
        <v>2</v>
      </c>
      <c r="P1105" s="2" t="s">
        <v>1</v>
      </c>
      <c r="Q1105" s="3">
        <f t="shared" si="17"/>
        <v>7183482.9299999997</v>
      </c>
      <c r="R1105" s="3">
        <v>0</v>
      </c>
      <c r="S1105" s="3">
        <v>7130586.9299999997</v>
      </c>
      <c r="T1105" s="3">
        <v>0</v>
      </c>
      <c r="U1105" s="3" t="s">
        <v>0</v>
      </c>
      <c r="V1105" s="3">
        <v>0</v>
      </c>
      <c r="W1105" s="3">
        <v>45600</v>
      </c>
      <c r="X1105" s="3" t="s">
        <v>0</v>
      </c>
      <c r="Y1105" s="3">
        <v>7296</v>
      </c>
      <c r="Z1105" s="3">
        <v>0</v>
      </c>
      <c r="AA1105" s="2" t="s">
        <v>0</v>
      </c>
      <c r="AB1105" s="1">
        <v>0</v>
      </c>
      <c r="AC1105" s="50"/>
      <c r="AD1105" s="50"/>
      <c r="AE1105" s="1"/>
    </row>
    <row r="1106" spans="1:31" hidden="1" x14ac:dyDescent="0.25">
      <c r="A1106" s="2" t="s">
        <v>635</v>
      </c>
      <c r="B1106" s="51">
        <v>43963</v>
      </c>
      <c r="C1106" s="2" t="s">
        <v>53</v>
      </c>
      <c r="D1106" s="2" t="s">
        <v>107</v>
      </c>
      <c r="E1106" s="2" t="s">
        <v>572</v>
      </c>
      <c r="F1106" s="2" t="s">
        <v>2200</v>
      </c>
      <c r="G1106" s="2" t="s">
        <v>4</v>
      </c>
      <c r="H1106" s="2" t="s">
        <v>2237</v>
      </c>
      <c r="I1106" s="1" t="s">
        <v>1</v>
      </c>
      <c r="J1106" s="1" t="s">
        <v>1</v>
      </c>
      <c r="K1106" s="1" t="s">
        <v>1</v>
      </c>
      <c r="L1106" s="1" t="s">
        <v>1</v>
      </c>
      <c r="M1106" s="1">
        <v>0</v>
      </c>
      <c r="N1106" s="2" t="s">
        <v>1</v>
      </c>
      <c r="O1106" s="2" t="s">
        <v>575</v>
      </c>
      <c r="P1106" s="2" t="s">
        <v>574</v>
      </c>
      <c r="Q1106" s="3">
        <f t="shared" si="17"/>
        <v>6226533.1900000004</v>
      </c>
      <c r="R1106" s="3">
        <v>0</v>
      </c>
      <c r="S1106" s="3">
        <v>6226533.1900000004</v>
      </c>
      <c r="T1106" s="3">
        <v>0</v>
      </c>
      <c r="U1106" s="3" t="s">
        <v>0</v>
      </c>
      <c r="V1106" s="3">
        <v>0</v>
      </c>
      <c r="W1106" s="3">
        <v>0</v>
      </c>
      <c r="X1106" s="3" t="s">
        <v>0</v>
      </c>
      <c r="Y1106" s="3">
        <v>0</v>
      </c>
      <c r="Z1106" s="3">
        <v>0</v>
      </c>
      <c r="AA1106" s="2" t="s">
        <v>0</v>
      </c>
      <c r="AB1106" s="1">
        <v>0</v>
      </c>
      <c r="AC1106" s="50"/>
      <c r="AD1106" s="50"/>
      <c r="AE1106" s="1"/>
    </row>
    <row r="1107" spans="1:31" hidden="1" x14ac:dyDescent="0.25">
      <c r="A1107" s="2" t="s">
        <v>633</v>
      </c>
      <c r="B1107" s="51">
        <v>43963</v>
      </c>
      <c r="C1107" s="2" t="s">
        <v>53</v>
      </c>
      <c r="D1107" s="2" t="s">
        <v>107</v>
      </c>
      <c r="E1107" s="2" t="s">
        <v>572</v>
      </c>
      <c r="F1107" s="2" t="s">
        <v>2200</v>
      </c>
      <c r="G1107" s="2" t="s">
        <v>4</v>
      </c>
      <c r="H1107" s="2" t="s">
        <v>2238</v>
      </c>
      <c r="I1107" s="1" t="s">
        <v>1</v>
      </c>
      <c r="J1107" s="1" t="s">
        <v>1</v>
      </c>
      <c r="K1107" s="1" t="s">
        <v>1</v>
      </c>
      <c r="L1107" s="1" t="s">
        <v>1</v>
      </c>
      <c r="M1107" s="1">
        <v>0</v>
      </c>
      <c r="N1107" s="2" t="s">
        <v>1</v>
      </c>
      <c r="O1107" s="2" t="s">
        <v>2</v>
      </c>
      <c r="P1107" s="2" t="s">
        <v>1</v>
      </c>
      <c r="Q1107" s="3">
        <f t="shared" si="17"/>
        <v>8041504.7796000009</v>
      </c>
      <c r="R1107" s="3">
        <v>0</v>
      </c>
      <c r="S1107" s="3">
        <v>5040861.66</v>
      </c>
      <c r="T1107" s="3">
        <v>0</v>
      </c>
      <c r="U1107" s="3" t="s">
        <v>0</v>
      </c>
      <c r="V1107" s="3">
        <v>0</v>
      </c>
      <c r="W1107" s="3">
        <v>2586761.31</v>
      </c>
      <c r="X1107" s="3" t="s">
        <v>13</v>
      </c>
      <c r="Y1107" s="3">
        <v>413881.80960000004</v>
      </c>
      <c r="Z1107" s="3">
        <v>0</v>
      </c>
      <c r="AA1107" s="2" t="s">
        <v>0</v>
      </c>
      <c r="AB1107" s="1">
        <v>0</v>
      </c>
      <c r="AC1107" s="50"/>
      <c r="AD1107" s="50"/>
      <c r="AE1107" s="1"/>
    </row>
    <row r="1108" spans="1:31" hidden="1" x14ac:dyDescent="0.25">
      <c r="A1108" s="2" t="s">
        <v>631</v>
      </c>
      <c r="B1108" s="51">
        <v>43963</v>
      </c>
      <c r="C1108" s="2" t="s">
        <v>53</v>
      </c>
      <c r="D1108" s="2" t="s">
        <v>107</v>
      </c>
      <c r="E1108" s="2" t="s">
        <v>572</v>
      </c>
      <c r="F1108" s="2" t="s">
        <v>2200</v>
      </c>
      <c r="G1108" s="2" t="s">
        <v>4</v>
      </c>
      <c r="H1108" s="2" t="s">
        <v>2239</v>
      </c>
      <c r="I1108" s="1" t="s">
        <v>1</v>
      </c>
      <c r="J1108" s="1" t="s">
        <v>1</v>
      </c>
      <c r="K1108" s="1" t="s">
        <v>1</v>
      </c>
      <c r="L1108" s="1" t="s">
        <v>1</v>
      </c>
      <c r="M1108" s="1">
        <v>0</v>
      </c>
      <c r="N1108" s="2" t="s">
        <v>1</v>
      </c>
      <c r="O1108" s="2" t="s">
        <v>2240</v>
      </c>
      <c r="P1108" s="2" t="s">
        <v>2241</v>
      </c>
      <c r="Q1108" s="3">
        <f t="shared" si="17"/>
        <v>337212</v>
      </c>
      <c r="R1108" s="3">
        <v>0</v>
      </c>
      <c r="S1108" s="3">
        <v>0</v>
      </c>
      <c r="T1108" s="3">
        <v>290700</v>
      </c>
      <c r="U1108" s="3" t="s">
        <v>13</v>
      </c>
      <c r="V1108" s="3">
        <v>46512</v>
      </c>
      <c r="W1108" s="3">
        <v>0</v>
      </c>
      <c r="X1108" s="3" t="s">
        <v>0</v>
      </c>
      <c r="Y1108" s="3">
        <v>0</v>
      </c>
      <c r="Z1108" s="3">
        <v>0</v>
      </c>
      <c r="AA1108" s="2" t="s">
        <v>0</v>
      </c>
      <c r="AB1108" s="1">
        <v>0</v>
      </c>
      <c r="AC1108" s="50"/>
      <c r="AD1108" s="50"/>
      <c r="AE1108" s="1"/>
    </row>
    <row r="1109" spans="1:31" hidden="1" x14ac:dyDescent="0.25">
      <c r="A1109" s="2" t="s">
        <v>627</v>
      </c>
      <c r="B1109" s="51">
        <v>43963</v>
      </c>
      <c r="C1109" s="2" t="s">
        <v>53</v>
      </c>
      <c r="D1109" s="2" t="s">
        <v>107</v>
      </c>
      <c r="E1109" s="2" t="s">
        <v>572</v>
      </c>
      <c r="F1109" s="2" t="s">
        <v>2200</v>
      </c>
      <c r="G1109" s="2" t="s">
        <v>4</v>
      </c>
      <c r="H1109" s="2" t="s">
        <v>2242</v>
      </c>
      <c r="I1109" s="1" t="s">
        <v>1</v>
      </c>
      <c r="J1109" s="1" t="s">
        <v>1</v>
      </c>
      <c r="K1109" s="1" t="s">
        <v>1</v>
      </c>
      <c r="L1109" s="1" t="s">
        <v>1</v>
      </c>
      <c r="M1109" s="1">
        <v>0</v>
      </c>
      <c r="N1109" s="2" t="s">
        <v>1</v>
      </c>
      <c r="O1109" s="2" t="s">
        <v>2243</v>
      </c>
      <c r="P1109" s="2" t="s">
        <v>2244</v>
      </c>
      <c r="Q1109" s="3">
        <f t="shared" si="17"/>
        <v>322600</v>
      </c>
      <c r="R1109" s="3">
        <v>0</v>
      </c>
      <c r="S1109" s="3">
        <v>322600</v>
      </c>
      <c r="T1109" s="3">
        <v>0</v>
      </c>
      <c r="U1109" s="3" t="s">
        <v>0</v>
      </c>
      <c r="V1109" s="3">
        <v>0</v>
      </c>
      <c r="W1109" s="3">
        <v>0</v>
      </c>
      <c r="X1109" s="3" t="s">
        <v>0</v>
      </c>
      <c r="Y1109" s="3">
        <v>0</v>
      </c>
      <c r="Z1109" s="3">
        <v>0</v>
      </c>
      <c r="AA1109" s="2" t="s">
        <v>0</v>
      </c>
      <c r="AB1109" s="1">
        <v>0</v>
      </c>
      <c r="AC1109" s="50"/>
      <c r="AD1109" s="50"/>
      <c r="AE1109" s="1"/>
    </row>
    <row r="1110" spans="1:31" hidden="1" x14ac:dyDescent="0.25">
      <c r="A1110" s="2" t="s">
        <v>625</v>
      </c>
      <c r="B1110" s="51">
        <v>43963</v>
      </c>
      <c r="C1110" s="2" t="s">
        <v>53</v>
      </c>
      <c r="D1110" s="2" t="s">
        <v>107</v>
      </c>
      <c r="E1110" s="2" t="s">
        <v>572</v>
      </c>
      <c r="F1110" s="2" t="s">
        <v>2200</v>
      </c>
      <c r="G1110" s="2" t="s">
        <v>4</v>
      </c>
      <c r="H1110" s="2" t="s">
        <v>2245</v>
      </c>
      <c r="I1110" s="1" t="s">
        <v>1</v>
      </c>
      <c r="J1110" s="1" t="s">
        <v>1</v>
      </c>
      <c r="K1110" s="1" t="s">
        <v>1</v>
      </c>
      <c r="L1110" s="1" t="s">
        <v>1</v>
      </c>
      <c r="M1110" s="1">
        <v>0</v>
      </c>
      <c r="N1110" s="2" t="s">
        <v>1</v>
      </c>
      <c r="O1110" s="2" t="s">
        <v>461</v>
      </c>
      <c r="P1110" s="2" t="s">
        <v>460</v>
      </c>
      <c r="Q1110" s="3">
        <f t="shared" si="17"/>
        <v>1381078.3123999999</v>
      </c>
      <c r="R1110" s="3">
        <v>0</v>
      </c>
      <c r="S1110" s="3">
        <v>396749.99999999988</v>
      </c>
      <c r="T1110" s="3">
        <v>848558.89</v>
      </c>
      <c r="U1110" s="3" t="s">
        <v>13</v>
      </c>
      <c r="V1110" s="3">
        <v>135769.42240000001</v>
      </c>
      <c r="W1110" s="3">
        <v>0</v>
      </c>
      <c r="X1110" s="3" t="s">
        <v>0</v>
      </c>
      <c r="Y1110" s="3">
        <v>0</v>
      </c>
      <c r="Z1110" s="3">
        <v>0</v>
      </c>
      <c r="AA1110" s="2" t="s">
        <v>0</v>
      </c>
      <c r="AB1110" s="1">
        <v>0</v>
      </c>
      <c r="AC1110" s="50"/>
      <c r="AD1110" s="50"/>
      <c r="AE1110" s="1"/>
    </row>
    <row r="1111" spans="1:31" hidden="1" x14ac:dyDescent="0.25">
      <c r="A1111" s="2" t="s">
        <v>623</v>
      </c>
      <c r="B1111" s="51">
        <v>43963</v>
      </c>
      <c r="C1111" s="2" t="s">
        <v>53</v>
      </c>
      <c r="D1111" s="2" t="s">
        <v>107</v>
      </c>
      <c r="E1111" s="2" t="s">
        <v>572</v>
      </c>
      <c r="F1111" s="2" t="s">
        <v>2200</v>
      </c>
      <c r="G1111" s="2" t="s">
        <v>4</v>
      </c>
      <c r="H1111" s="2" t="s">
        <v>2246</v>
      </c>
      <c r="I1111" s="1" t="s">
        <v>1</v>
      </c>
      <c r="J1111" s="1" t="s">
        <v>1</v>
      </c>
      <c r="K1111" s="1" t="s">
        <v>1</v>
      </c>
      <c r="L1111" s="1" t="s">
        <v>1</v>
      </c>
      <c r="M1111" s="1">
        <v>0</v>
      </c>
      <c r="N1111" s="2" t="s">
        <v>1</v>
      </c>
      <c r="O1111" s="2" t="s">
        <v>2</v>
      </c>
      <c r="P1111" s="2" t="s">
        <v>1</v>
      </c>
      <c r="Q1111" s="3">
        <f t="shared" si="17"/>
        <v>56467137.105100006</v>
      </c>
      <c r="R1111" s="3">
        <v>0</v>
      </c>
      <c r="S1111" s="3">
        <v>45482124.201500006</v>
      </c>
      <c r="T1111" s="3">
        <v>0</v>
      </c>
      <c r="U1111" s="3" t="s">
        <v>0</v>
      </c>
      <c r="V1111" s="3">
        <v>0</v>
      </c>
      <c r="W1111" s="3">
        <v>9469838.7100000009</v>
      </c>
      <c r="X1111" s="3" t="s">
        <v>13</v>
      </c>
      <c r="Y1111" s="3">
        <v>1515174.1936000001</v>
      </c>
      <c r="Z1111" s="3">
        <v>0</v>
      </c>
      <c r="AA1111" s="2" t="s">
        <v>0</v>
      </c>
      <c r="AB1111" s="1">
        <v>0</v>
      </c>
      <c r="AC1111" s="50"/>
      <c r="AD1111" s="50"/>
      <c r="AE1111" s="1"/>
    </row>
    <row r="1112" spans="1:31" hidden="1" x14ac:dyDescent="0.25">
      <c r="A1112" s="2" t="s">
        <v>619</v>
      </c>
      <c r="B1112" s="51">
        <v>43963</v>
      </c>
      <c r="C1112" s="2" t="s">
        <v>8</v>
      </c>
      <c r="D1112" s="2" t="s">
        <v>88</v>
      </c>
      <c r="E1112" s="2" t="s">
        <v>563</v>
      </c>
      <c r="F1112" s="2" t="s">
        <v>2247</v>
      </c>
      <c r="G1112" s="2" t="s">
        <v>4</v>
      </c>
      <c r="H1112" s="2" t="s">
        <v>2248</v>
      </c>
      <c r="I1112" s="1" t="s">
        <v>1</v>
      </c>
      <c r="J1112" s="1" t="s">
        <v>1</v>
      </c>
      <c r="K1112" s="1" t="s">
        <v>1</v>
      </c>
      <c r="L1112" s="1" t="s">
        <v>1</v>
      </c>
      <c r="M1112" s="1">
        <v>0</v>
      </c>
      <c r="N1112" s="2" t="s">
        <v>1</v>
      </c>
      <c r="O1112" s="2" t="s">
        <v>2</v>
      </c>
      <c r="P1112" s="2" t="s">
        <v>1</v>
      </c>
      <c r="Q1112" s="3">
        <f t="shared" si="17"/>
        <v>31644611.879999999</v>
      </c>
      <c r="R1112" s="3">
        <v>0</v>
      </c>
      <c r="S1112" s="3">
        <v>31644611.879999999</v>
      </c>
      <c r="T1112" s="3">
        <v>0</v>
      </c>
      <c r="U1112" s="3" t="s">
        <v>0</v>
      </c>
      <c r="V1112" s="3">
        <v>0</v>
      </c>
      <c r="W1112" s="3">
        <v>0</v>
      </c>
      <c r="X1112" s="3" t="s">
        <v>0</v>
      </c>
      <c r="Y1112" s="3">
        <v>0</v>
      </c>
      <c r="Z1112" s="3">
        <v>0</v>
      </c>
      <c r="AA1112" s="2" t="s">
        <v>0</v>
      </c>
      <c r="AB1112" s="1">
        <v>0</v>
      </c>
      <c r="AC1112" s="50"/>
      <c r="AD1112" s="50"/>
      <c r="AE1112" s="1"/>
    </row>
    <row r="1113" spans="1:31" hidden="1" x14ac:dyDescent="0.25">
      <c r="A1113" s="2" t="s">
        <v>616</v>
      </c>
      <c r="B1113" s="51">
        <v>43963</v>
      </c>
      <c r="C1113" s="2" t="s">
        <v>8</v>
      </c>
      <c r="D1113" s="2" t="s">
        <v>88</v>
      </c>
      <c r="E1113" s="2" t="s">
        <v>569</v>
      </c>
      <c r="F1113" s="2" t="s">
        <v>2249</v>
      </c>
      <c r="G1113" s="2" t="s">
        <v>4</v>
      </c>
      <c r="H1113" s="2" t="s">
        <v>2250</v>
      </c>
      <c r="I1113" s="1" t="s">
        <v>1</v>
      </c>
      <c r="J1113" s="1" t="s">
        <v>1</v>
      </c>
      <c r="K1113" s="1" t="s">
        <v>1</v>
      </c>
      <c r="L1113" s="1" t="s">
        <v>1</v>
      </c>
      <c r="M1113" s="1">
        <v>0</v>
      </c>
      <c r="N1113" s="2" t="s">
        <v>1</v>
      </c>
      <c r="O1113" s="2" t="s">
        <v>2</v>
      </c>
      <c r="P1113" s="2" t="s">
        <v>1</v>
      </c>
      <c r="Q1113" s="3">
        <f t="shared" si="17"/>
        <v>45819446.342399999</v>
      </c>
      <c r="R1113" s="3">
        <v>0</v>
      </c>
      <c r="S1113" s="3">
        <v>36657101.5</v>
      </c>
      <c r="T1113" s="3">
        <v>0</v>
      </c>
      <c r="U1113" s="3"/>
      <c r="V1113" s="3">
        <v>0</v>
      </c>
      <c r="W1113" s="3">
        <v>7898573.1399999997</v>
      </c>
      <c r="X1113" s="3"/>
      <c r="Y1113" s="3">
        <v>1263771.7024000001</v>
      </c>
      <c r="Z1113" s="3">
        <v>0</v>
      </c>
      <c r="AA1113" s="2" t="s">
        <v>0</v>
      </c>
      <c r="AB1113" s="1">
        <v>0</v>
      </c>
      <c r="AC1113" s="50"/>
      <c r="AD1113" s="50"/>
      <c r="AE1113" s="1"/>
    </row>
    <row r="1114" spans="1:31" hidden="1" x14ac:dyDescent="0.25">
      <c r="A1114" s="2" t="s">
        <v>614</v>
      </c>
      <c r="B1114" s="51">
        <v>43963</v>
      </c>
      <c r="C1114" s="2" t="s">
        <v>53</v>
      </c>
      <c r="D1114" s="2" t="s">
        <v>88</v>
      </c>
      <c r="E1114" s="2" t="s">
        <v>558</v>
      </c>
      <c r="F1114" s="2" t="s">
        <v>2251</v>
      </c>
      <c r="G1114" s="2" t="s">
        <v>4</v>
      </c>
      <c r="H1114" s="2" t="s">
        <v>2252</v>
      </c>
      <c r="I1114" s="1" t="s">
        <v>1</v>
      </c>
      <c r="J1114" s="1" t="s">
        <v>1</v>
      </c>
      <c r="K1114" s="1" t="s">
        <v>1</v>
      </c>
      <c r="L1114" s="1" t="s">
        <v>1</v>
      </c>
      <c r="M1114" s="1">
        <v>0</v>
      </c>
      <c r="N1114" s="2" t="s">
        <v>1</v>
      </c>
      <c r="O1114" s="2" t="s">
        <v>2</v>
      </c>
      <c r="P1114" s="2" t="s">
        <v>1</v>
      </c>
      <c r="Q1114" s="3">
        <f t="shared" si="17"/>
        <v>62871897.615550011</v>
      </c>
      <c r="R1114" s="3">
        <v>0</v>
      </c>
      <c r="S1114" s="3">
        <v>48043183.485550009</v>
      </c>
      <c r="T1114" s="3">
        <v>0</v>
      </c>
      <c r="U1114" s="3" t="s">
        <v>0</v>
      </c>
      <c r="V1114" s="3">
        <v>0</v>
      </c>
      <c r="W1114" s="3">
        <v>12783374.25</v>
      </c>
      <c r="X1114" s="3" t="s">
        <v>13</v>
      </c>
      <c r="Y1114" s="3">
        <v>2045339.8800000001</v>
      </c>
      <c r="Z1114" s="3">
        <v>0</v>
      </c>
      <c r="AA1114" s="2" t="s">
        <v>0</v>
      </c>
      <c r="AB1114" s="1">
        <v>0</v>
      </c>
      <c r="AC1114" s="50"/>
      <c r="AD1114" s="50"/>
      <c r="AE1114" s="1"/>
    </row>
    <row r="1115" spans="1:31" hidden="1" x14ac:dyDescent="0.25">
      <c r="A1115" s="2" t="s">
        <v>610</v>
      </c>
      <c r="B1115" s="51">
        <v>43963</v>
      </c>
      <c r="C1115" s="2" t="s">
        <v>8</v>
      </c>
      <c r="D1115" s="2" t="s">
        <v>78</v>
      </c>
      <c r="E1115" s="2" t="s">
        <v>555</v>
      </c>
      <c r="F1115" s="2" t="s">
        <v>2253</v>
      </c>
      <c r="G1115" s="2" t="s">
        <v>4</v>
      </c>
      <c r="H1115" s="2" t="s">
        <v>2254</v>
      </c>
      <c r="I1115" s="1" t="s">
        <v>1</v>
      </c>
      <c r="J1115" s="1" t="s">
        <v>1</v>
      </c>
      <c r="K1115" s="1" t="s">
        <v>1</v>
      </c>
      <c r="L1115" s="1" t="s">
        <v>1</v>
      </c>
      <c r="M1115" s="1">
        <v>0</v>
      </c>
      <c r="N1115" s="2" t="s">
        <v>1</v>
      </c>
      <c r="O1115" s="2" t="s">
        <v>2</v>
      </c>
      <c r="P1115" s="2" t="s">
        <v>1</v>
      </c>
      <c r="Q1115" s="3">
        <f t="shared" si="17"/>
        <v>42359879.969999999</v>
      </c>
      <c r="R1115" s="3">
        <v>0</v>
      </c>
      <c r="S1115" s="3">
        <v>37218319.289999999</v>
      </c>
      <c r="T1115" s="3">
        <v>0</v>
      </c>
      <c r="U1115" s="3"/>
      <c r="V1115" s="3">
        <v>0</v>
      </c>
      <c r="W1115" s="3">
        <v>4432379.9000000004</v>
      </c>
      <c r="X1115" s="3"/>
      <c r="Y1115" s="3">
        <v>709180.78</v>
      </c>
      <c r="Z1115" s="3">
        <v>0</v>
      </c>
      <c r="AA1115" s="2" t="s">
        <v>0</v>
      </c>
      <c r="AB1115" s="1">
        <v>0</v>
      </c>
      <c r="AC1115" s="50"/>
      <c r="AD1115" s="50"/>
      <c r="AE1115" s="1"/>
    </row>
    <row r="1116" spans="1:31" hidden="1" x14ac:dyDescent="0.25">
      <c r="A1116" s="2" t="s">
        <v>607</v>
      </c>
      <c r="B1116" s="51">
        <v>43963</v>
      </c>
      <c r="C1116" s="2" t="s">
        <v>8</v>
      </c>
      <c r="D1116" s="2" t="s">
        <v>67</v>
      </c>
      <c r="E1116" s="2" t="s">
        <v>542</v>
      </c>
      <c r="F1116" s="2" t="s">
        <v>2143</v>
      </c>
      <c r="G1116" s="2" t="s">
        <v>4</v>
      </c>
      <c r="H1116" s="2" t="s">
        <v>2255</v>
      </c>
      <c r="I1116" s="1" t="s">
        <v>1</v>
      </c>
      <c r="J1116" s="1" t="s">
        <v>1</v>
      </c>
      <c r="K1116" s="1" t="s">
        <v>1</v>
      </c>
      <c r="L1116" s="1" t="s">
        <v>1</v>
      </c>
      <c r="M1116" s="1">
        <v>0</v>
      </c>
      <c r="N1116" s="2" t="s">
        <v>1</v>
      </c>
      <c r="O1116" s="2" t="s">
        <v>2</v>
      </c>
      <c r="P1116" s="2" t="s">
        <v>1</v>
      </c>
      <c r="Q1116" s="3">
        <f t="shared" si="17"/>
        <v>64163798.950399995</v>
      </c>
      <c r="R1116" s="3">
        <v>0</v>
      </c>
      <c r="S1116" s="3">
        <v>50925006.119999997</v>
      </c>
      <c r="T1116" s="3">
        <v>0</v>
      </c>
      <c r="U1116" s="3"/>
      <c r="V1116" s="3">
        <v>0</v>
      </c>
      <c r="W1116" s="3">
        <v>11412752.439999999</v>
      </c>
      <c r="X1116" s="3"/>
      <c r="Y1116" s="3">
        <v>1826040.3903999999</v>
      </c>
      <c r="Z1116" s="3">
        <v>0</v>
      </c>
      <c r="AA1116" s="2" t="s">
        <v>0</v>
      </c>
      <c r="AB1116" s="1">
        <v>0</v>
      </c>
      <c r="AC1116" s="50"/>
      <c r="AD1116" s="50"/>
      <c r="AE1116" s="1"/>
    </row>
    <row r="1117" spans="1:31" hidden="1" x14ac:dyDescent="0.25">
      <c r="A1117" s="2" t="s">
        <v>605</v>
      </c>
      <c r="B1117" s="51">
        <v>43963</v>
      </c>
      <c r="C1117" s="2" t="s">
        <v>53</v>
      </c>
      <c r="D1117" s="2" t="s">
        <v>67</v>
      </c>
      <c r="E1117" s="2" t="s">
        <v>66</v>
      </c>
      <c r="F1117" s="2" t="s">
        <v>2094</v>
      </c>
      <c r="G1117" s="2" t="s">
        <v>4</v>
      </c>
      <c r="H1117" s="2" t="s">
        <v>2256</v>
      </c>
      <c r="I1117" s="1" t="s">
        <v>1</v>
      </c>
      <c r="J1117" s="1" t="s">
        <v>1</v>
      </c>
      <c r="K1117" s="1" t="s">
        <v>1</v>
      </c>
      <c r="L1117" s="1" t="s">
        <v>1</v>
      </c>
      <c r="M1117" s="1">
        <v>0</v>
      </c>
      <c r="N1117" s="2" t="s">
        <v>1</v>
      </c>
      <c r="O1117" s="2" t="s">
        <v>2</v>
      </c>
      <c r="P1117" s="2" t="s">
        <v>1</v>
      </c>
      <c r="Q1117" s="3">
        <f t="shared" si="17"/>
        <v>79843541.702100009</v>
      </c>
      <c r="R1117" s="3">
        <v>0</v>
      </c>
      <c r="S1117" s="3">
        <v>48176882.917300001</v>
      </c>
      <c r="T1117" s="3">
        <v>0</v>
      </c>
      <c r="U1117" s="3" t="s">
        <v>0</v>
      </c>
      <c r="V1117" s="3">
        <v>0</v>
      </c>
      <c r="W1117" s="3">
        <v>27298843.780000001</v>
      </c>
      <c r="X1117" s="3" t="s">
        <v>13</v>
      </c>
      <c r="Y1117" s="3">
        <v>4367815.0048000002</v>
      </c>
      <c r="Z1117" s="3">
        <v>0</v>
      </c>
      <c r="AA1117" s="2" t="s">
        <v>0</v>
      </c>
      <c r="AB1117" s="1">
        <v>0</v>
      </c>
      <c r="AC1117" s="50"/>
      <c r="AD1117" s="50"/>
      <c r="AE1117" s="1"/>
    </row>
    <row r="1118" spans="1:31" hidden="1" x14ac:dyDescent="0.25">
      <c r="A1118" s="2" t="s">
        <v>603</v>
      </c>
      <c r="B1118" s="51">
        <v>43963</v>
      </c>
      <c r="C1118" s="2" t="s">
        <v>8</v>
      </c>
      <c r="D1118" s="2" t="s">
        <v>52</v>
      </c>
      <c r="E1118" s="2" t="s">
        <v>530</v>
      </c>
      <c r="F1118" s="2" t="s">
        <v>1811</v>
      </c>
      <c r="G1118" s="2" t="s">
        <v>4</v>
      </c>
      <c r="H1118" s="2" t="s">
        <v>2257</v>
      </c>
      <c r="I1118" s="1" t="s">
        <v>1</v>
      </c>
      <c r="J1118" s="1" t="s">
        <v>1</v>
      </c>
      <c r="K1118" s="1" t="s">
        <v>1</v>
      </c>
      <c r="L1118" s="1" t="s">
        <v>1</v>
      </c>
      <c r="M1118" s="1">
        <v>0</v>
      </c>
      <c r="N1118" s="2" t="s">
        <v>1</v>
      </c>
      <c r="O1118" s="2" t="s">
        <v>2</v>
      </c>
      <c r="P1118" s="2" t="s">
        <v>1</v>
      </c>
      <c r="Q1118" s="3">
        <f t="shared" si="17"/>
        <v>87266537.150800005</v>
      </c>
      <c r="R1118" s="3">
        <v>0</v>
      </c>
      <c r="S1118" s="3">
        <v>76590371.730000004</v>
      </c>
      <c r="T1118" s="3">
        <v>0</v>
      </c>
      <c r="U1118" s="3"/>
      <c r="V1118" s="3">
        <v>0</v>
      </c>
      <c r="W1118" s="3">
        <v>9203590.8800000008</v>
      </c>
      <c r="X1118" s="3"/>
      <c r="Y1118" s="3">
        <v>1472574.5408000001</v>
      </c>
      <c r="Z1118" s="3">
        <v>0</v>
      </c>
      <c r="AA1118" s="2" t="s">
        <v>0</v>
      </c>
      <c r="AB1118" s="1">
        <v>0</v>
      </c>
      <c r="AC1118" s="50"/>
      <c r="AD1118" s="50"/>
      <c r="AE1118" s="1"/>
    </row>
    <row r="1119" spans="1:31" hidden="1" x14ac:dyDescent="0.25">
      <c r="A1119" s="2" t="s">
        <v>600</v>
      </c>
      <c r="B1119" s="51">
        <v>43963</v>
      </c>
      <c r="C1119" s="2" t="s">
        <v>53</v>
      </c>
      <c r="D1119" s="2" t="s">
        <v>52</v>
      </c>
      <c r="E1119" s="2" t="s">
        <v>651</v>
      </c>
      <c r="F1119" s="2" t="s">
        <v>1917</v>
      </c>
      <c r="G1119" s="2" t="s">
        <v>4</v>
      </c>
      <c r="H1119" s="2" t="s">
        <v>2209</v>
      </c>
      <c r="I1119" s="1"/>
      <c r="J1119" s="1"/>
      <c r="K1119" s="1"/>
      <c r="L1119" s="1"/>
      <c r="M1119" s="1">
        <v>0</v>
      </c>
      <c r="N1119" s="2"/>
      <c r="O1119" s="2" t="s">
        <v>249</v>
      </c>
      <c r="P1119" s="2"/>
      <c r="Q1119" s="3">
        <f t="shared" si="17"/>
        <v>0</v>
      </c>
      <c r="R1119" s="3">
        <v>0</v>
      </c>
      <c r="S1119" s="3">
        <v>0</v>
      </c>
      <c r="T1119" s="3">
        <v>0</v>
      </c>
      <c r="U1119" s="3"/>
      <c r="V1119" s="3">
        <v>0</v>
      </c>
      <c r="W1119" s="3">
        <v>0</v>
      </c>
      <c r="X1119" s="3"/>
      <c r="Y1119" s="3">
        <v>0</v>
      </c>
      <c r="Z1119" s="3">
        <v>0</v>
      </c>
      <c r="AA1119" s="2"/>
      <c r="AB1119" s="1">
        <v>0</v>
      </c>
      <c r="AC1119" s="50"/>
      <c r="AD1119" s="50"/>
      <c r="AE1119" s="1"/>
    </row>
    <row r="1120" spans="1:31" hidden="1" x14ac:dyDescent="0.25">
      <c r="A1120" s="2" t="s">
        <v>597</v>
      </c>
      <c r="B1120" s="51">
        <v>43963</v>
      </c>
      <c r="C1120" s="2" t="s">
        <v>8</v>
      </c>
      <c r="D1120" s="2" t="s">
        <v>48</v>
      </c>
      <c r="E1120" s="2" t="s">
        <v>520</v>
      </c>
      <c r="F1120" s="2" t="s">
        <v>1542</v>
      </c>
      <c r="G1120" s="2" t="s">
        <v>4</v>
      </c>
      <c r="H1120" s="2" t="s">
        <v>2258</v>
      </c>
      <c r="I1120" s="1" t="s">
        <v>1</v>
      </c>
      <c r="J1120" s="1" t="s">
        <v>1</v>
      </c>
      <c r="K1120" s="1" t="s">
        <v>1</v>
      </c>
      <c r="L1120" s="1" t="s">
        <v>1</v>
      </c>
      <c r="M1120" s="1">
        <v>0</v>
      </c>
      <c r="N1120" s="2" t="s">
        <v>1</v>
      </c>
      <c r="O1120" s="2" t="s">
        <v>2</v>
      </c>
      <c r="P1120" s="2" t="s">
        <v>1</v>
      </c>
      <c r="Q1120" s="3">
        <f t="shared" si="17"/>
        <v>60854252.475599997</v>
      </c>
      <c r="R1120" s="3">
        <v>0</v>
      </c>
      <c r="S1120" s="3">
        <v>47318519.109999999</v>
      </c>
      <c r="T1120" s="3">
        <v>0</v>
      </c>
      <c r="U1120" s="3"/>
      <c r="V1120" s="3">
        <v>0</v>
      </c>
      <c r="W1120" s="3">
        <v>11668735.66</v>
      </c>
      <c r="X1120" s="3"/>
      <c r="Y1120" s="3">
        <v>1866997.7056</v>
      </c>
      <c r="Z1120" s="3">
        <v>0</v>
      </c>
      <c r="AA1120" s="2" t="s">
        <v>0</v>
      </c>
      <c r="AB1120" s="1">
        <v>0</v>
      </c>
      <c r="AC1120" s="50"/>
      <c r="AD1120" s="50"/>
      <c r="AE1120" s="1"/>
    </row>
    <row r="1121" spans="1:31" hidden="1" x14ac:dyDescent="0.25">
      <c r="A1121" s="2" t="s">
        <v>593</v>
      </c>
      <c r="B1121" s="51">
        <v>43963</v>
      </c>
      <c r="C1121" s="2" t="s">
        <v>53</v>
      </c>
      <c r="D1121" s="2" t="s">
        <v>48</v>
      </c>
      <c r="E1121" s="2" t="s">
        <v>1830</v>
      </c>
      <c r="F1121" s="2" t="s">
        <v>424</v>
      </c>
      <c r="G1121" s="2" t="s">
        <v>4</v>
      </c>
      <c r="H1121" s="2" t="s">
        <v>2259</v>
      </c>
      <c r="I1121" s="1"/>
      <c r="J1121" s="1"/>
      <c r="K1121" s="1"/>
      <c r="L1121" s="1"/>
      <c r="M1121" s="1">
        <v>0</v>
      </c>
      <c r="N1121" s="2"/>
      <c r="O1121" s="2" t="s">
        <v>249</v>
      </c>
      <c r="P1121" s="2"/>
      <c r="Q1121" s="3">
        <f t="shared" si="17"/>
        <v>0</v>
      </c>
      <c r="R1121" s="3">
        <v>0</v>
      </c>
      <c r="S1121" s="3">
        <v>0</v>
      </c>
      <c r="T1121" s="3">
        <v>0</v>
      </c>
      <c r="U1121" s="3"/>
      <c r="V1121" s="3">
        <v>0</v>
      </c>
      <c r="W1121" s="3">
        <v>0</v>
      </c>
      <c r="X1121" s="3"/>
      <c r="Y1121" s="3">
        <v>0</v>
      </c>
      <c r="Z1121" s="3">
        <v>0</v>
      </c>
      <c r="AA1121" s="2"/>
      <c r="AB1121" s="1">
        <v>0</v>
      </c>
      <c r="AC1121" s="50"/>
      <c r="AD1121" s="50"/>
      <c r="AE1121" s="1"/>
    </row>
    <row r="1122" spans="1:31" hidden="1" x14ac:dyDescent="0.25">
      <c r="A1122" s="2" t="s">
        <v>591</v>
      </c>
      <c r="B1122" s="51">
        <v>43963</v>
      </c>
      <c r="C1122" s="2" t="s">
        <v>8</v>
      </c>
      <c r="D1122" s="2" t="s">
        <v>44</v>
      </c>
      <c r="E1122" s="2" t="s">
        <v>516</v>
      </c>
      <c r="F1122" s="2" t="s">
        <v>1275</v>
      </c>
      <c r="G1122" s="2" t="s">
        <v>4</v>
      </c>
      <c r="H1122" s="2" t="s">
        <v>2260</v>
      </c>
      <c r="I1122" s="1" t="s">
        <v>1</v>
      </c>
      <c r="J1122" s="1" t="s">
        <v>1</v>
      </c>
      <c r="K1122" s="1" t="s">
        <v>1</v>
      </c>
      <c r="L1122" s="1" t="s">
        <v>1</v>
      </c>
      <c r="M1122" s="1">
        <v>0</v>
      </c>
      <c r="N1122" s="2" t="s">
        <v>1</v>
      </c>
      <c r="O1122" s="2" t="s">
        <v>2</v>
      </c>
      <c r="P1122" s="2" t="s">
        <v>1</v>
      </c>
      <c r="Q1122" s="3">
        <f t="shared" si="17"/>
        <v>83488886.240799993</v>
      </c>
      <c r="R1122" s="3">
        <v>0</v>
      </c>
      <c r="S1122" s="3">
        <v>63915851.420000002</v>
      </c>
      <c r="T1122" s="3">
        <v>0</v>
      </c>
      <c r="U1122" s="3"/>
      <c r="V1122" s="3">
        <v>0</v>
      </c>
      <c r="W1122" s="3">
        <v>16873305.879999999</v>
      </c>
      <c r="X1122" s="3"/>
      <c r="Y1122" s="3">
        <v>2699728.9408</v>
      </c>
      <c r="Z1122" s="3">
        <v>0</v>
      </c>
      <c r="AA1122" s="2" t="s">
        <v>0</v>
      </c>
      <c r="AB1122" s="1">
        <v>0</v>
      </c>
      <c r="AC1122" s="50"/>
      <c r="AD1122" s="50"/>
      <c r="AE1122" s="1"/>
    </row>
    <row r="1123" spans="1:31" hidden="1" x14ac:dyDescent="0.25">
      <c r="A1123" s="2" t="s">
        <v>587</v>
      </c>
      <c r="B1123" s="51">
        <v>43963</v>
      </c>
      <c r="C1123" s="2" t="s">
        <v>8</v>
      </c>
      <c r="D1123" s="2" t="s">
        <v>40</v>
      </c>
      <c r="E1123" s="2" t="s">
        <v>500</v>
      </c>
      <c r="F1123" s="2" t="s">
        <v>2249</v>
      </c>
      <c r="G1123" s="2" t="s">
        <v>4</v>
      </c>
      <c r="H1123" s="2" t="s">
        <v>2261</v>
      </c>
      <c r="I1123" s="1" t="s">
        <v>1</v>
      </c>
      <c r="J1123" s="1" t="s">
        <v>1</v>
      </c>
      <c r="K1123" s="1" t="s">
        <v>1</v>
      </c>
      <c r="L1123" s="1" t="s">
        <v>1</v>
      </c>
      <c r="M1123" s="1">
        <v>0</v>
      </c>
      <c r="N1123" s="2" t="s">
        <v>1</v>
      </c>
      <c r="O1123" s="2" t="s">
        <v>2</v>
      </c>
      <c r="P1123" s="2" t="s">
        <v>1</v>
      </c>
      <c r="Q1123" s="3">
        <f t="shared" si="17"/>
        <v>44694299.567600004</v>
      </c>
      <c r="R1123" s="3">
        <v>0</v>
      </c>
      <c r="S1123" s="3">
        <v>35203409.700000003</v>
      </c>
      <c r="T1123" s="3">
        <v>0</v>
      </c>
      <c r="U1123" s="3"/>
      <c r="V1123" s="3">
        <v>0</v>
      </c>
      <c r="W1123" s="3">
        <v>8181801.6100000003</v>
      </c>
      <c r="X1123" s="3"/>
      <c r="Y1123" s="3">
        <v>1309088.2576000001</v>
      </c>
      <c r="Z1123" s="3">
        <v>0</v>
      </c>
      <c r="AA1123" s="2" t="s">
        <v>0</v>
      </c>
      <c r="AB1123" s="1">
        <v>0</v>
      </c>
      <c r="AC1123" s="50"/>
      <c r="AD1123" s="50"/>
      <c r="AE1123" s="1"/>
    </row>
    <row r="1124" spans="1:31" hidden="1" x14ac:dyDescent="0.25">
      <c r="A1124" s="2" t="s">
        <v>585</v>
      </c>
      <c r="B1124" s="51">
        <v>43963</v>
      </c>
      <c r="C1124" s="2" t="s">
        <v>8</v>
      </c>
      <c r="D1124" s="2" t="s">
        <v>36</v>
      </c>
      <c r="E1124" s="2" t="s">
        <v>497</v>
      </c>
      <c r="F1124" s="2" t="s">
        <v>2033</v>
      </c>
      <c r="G1124" s="2" t="s">
        <v>4</v>
      </c>
      <c r="H1124" s="2" t="s">
        <v>2262</v>
      </c>
      <c r="I1124" s="1" t="s">
        <v>1</v>
      </c>
      <c r="J1124" s="1" t="s">
        <v>1</v>
      </c>
      <c r="K1124" s="1" t="s">
        <v>1</v>
      </c>
      <c r="L1124" s="1" t="s">
        <v>1</v>
      </c>
      <c r="M1124" s="1">
        <v>0</v>
      </c>
      <c r="N1124" s="2" t="s">
        <v>1</v>
      </c>
      <c r="O1124" s="2" t="s">
        <v>2</v>
      </c>
      <c r="P1124" s="2" t="s">
        <v>1</v>
      </c>
      <c r="Q1124" s="3">
        <f t="shared" si="17"/>
        <v>53311935.048799999</v>
      </c>
      <c r="R1124" s="3">
        <v>0</v>
      </c>
      <c r="S1124" s="3">
        <v>44653346.259999998</v>
      </c>
      <c r="T1124" s="3">
        <v>0</v>
      </c>
      <c r="U1124" s="3"/>
      <c r="V1124" s="3">
        <v>0</v>
      </c>
      <c r="W1124" s="3">
        <v>7464300.6799999997</v>
      </c>
      <c r="X1124" s="3"/>
      <c r="Y1124" s="3">
        <v>1194288.1088</v>
      </c>
      <c r="Z1124" s="3">
        <v>0</v>
      </c>
      <c r="AA1124" s="2" t="s">
        <v>0</v>
      </c>
      <c r="AB1124" s="1">
        <v>0</v>
      </c>
      <c r="AC1124" s="50"/>
      <c r="AD1124" s="50"/>
      <c r="AE1124" s="1"/>
    </row>
    <row r="1125" spans="1:31" hidden="1" x14ac:dyDescent="0.25">
      <c r="A1125" s="2" t="s">
        <v>581</v>
      </c>
      <c r="B1125" s="51">
        <v>43963</v>
      </c>
      <c r="C1125" s="2" t="s">
        <v>8</v>
      </c>
      <c r="D1125" s="2" t="s">
        <v>32</v>
      </c>
      <c r="E1125" s="2" t="s">
        <v>493</v>
      </c>
      <c r="F1125" s="2" t="s">
        <v>2263</v>
      </c>
      <c r="G1125" s="2" t="s">
        <v>4</v>
      </c>
      <c r="H1125" s="2" t="s">
        <v>2264</v>
      </c>
      <c r="I1125" s="1" t="s">
        <v>1</v>
      </c>
      <c r="J1125" s="1" t="s">
        <v>1</v>
      </c>
      <c r="K1125" s="1" t="s">
        <v>1</v>
      </c>
      <c r="L1125" s="1" t="s">
        <v>1</v>
      </c>
      <c r="M1125" s="1">
        <v>0</v>
      </c>
      <c r="N1125" s="2" t="s">
        <v>1</v>
      </c>
      <c r="O1125" s="2" t="s">
        <v>2</v>
      </c>
      <c r="P1125" s="2" t="s">
        <v>1</v>
      </c>
      <c r="Q1125" s="3">
        <f t="shared" si="17"/>
        <v>76271518.887199998</v>
      </c>
      <c r="R1125" s="3">
        <v>0</v>
      </c>
      <c r="S1125" s="3">
        <v>61750833.280000001</v>
      </c>
      <c r="T1125" s="3">
        <v>0</v>
      </c>
      <c r="U1125" s="3"/>
      <c r="V1125" s="3">
        <v>0</v>
      </c>
      <c r="W1125" s="3">
        <v>12517832.42</v>
      </c>
      <c r="X1125" s="3"/>
      <c r="Y1125" s="3">
        <v>2002853.1872</v>
      </c>
      <c r="Z1125" s="3">
        <v>0</v>
      </c>
      <c r="AA1125" s="2" t="s">
        <v>0</v>
      </c>
      <c r="AB1125" s="1">
        <v>0</v>
      </c>
      <c r="AC1125" s="50"/>
      <c r="AD1125" s="50"/>
      <c r="AE1125" s="1"/>
    </row>
    <row r="1126" spans="1:31" hidden="1" x14ac:dyDescent="0.25">
      <c r="A1126" s="2" t="s">
        <v>579</v>
      </c>
      <c r="B1126" s="51">
        <v>43963</v>
      </c>
      <c r="C1126" s="2" t="s">
        <v>8</v>
      </c>
      <c r="D1126" s="2" t="s">
        <v>16</v>
      </c>
      <c r="E1126" s="2" t="s">
        <v>483</v>
      </c>
      <c r="F1126" s="2" t="s">
        <v>2265</v>
      </c>
      <c r="G1126" s="2" t="s">
        <v>4</v>
      </c>
      <c r="H1126" s="2" t="s">
        <v>2266</v>
      </c>
      <c r="I1126" s="1" t="s">
        <v>1</v>
      </c>
      <c r="J1126" s="1" t="s">
        <v>1</v>
      </c>
      <c r="K1126" s="1" t="s">
        <v>1</v>
      </c>
      <c r="L1126" s="1" t="s">
        <v>1</v>
      </c>
      <c r="M1126" s="1">
        <v>0</v>
      </c>
      <c r="N1126" s="2" t="s">
        <v>1</v>
      </c>
      <c r="O1126" s="2" t="s">
        <v>2</v>
      </c>
      <c r="P1126" s="2" t="s">
        <v>1</v>
      </c>
      <c r="Q1126" s="3">
        <f t="shared" si="17"/>
        <v>13740180.991999999</v>
      </c>
      <c r="R1126" s="3">
        <v>0</v>
      </c>
      <c r="S1126" s="3">
        <v>6153420</v>
      </c>
      <c r="T1126" s="3">
        <v>0</v>
      </c>
      <c r="U1126" s="3"/>
      <c r="V1126" s="3">
        <v>0</v>
      </c>
      <c r="W1126" s="3">
        <v>6540311.2000000002</v>
      </c>
      <c r="X1126" s="3"/>
      <c r="Y1126" s="3">
        <v>1046449.792</v>
      </c>
      <c r="Z1126" s="3">
        <v>0</v>
      </c>
      <c r="AA1126" s="2" t="s">
        <v>0</v>
      </c>
      <c r="AB1126" s="1">
        <v>0</v>
      </c>
      <c r="AC1126" s="50"/>
      <c r="AD1126" s="50"/>
      <c r="AE1126" s="1"/>
    </row>
    <row r="1127" spans="1:31" hidden="1" x14ac:dyDescent="0.25">
      <c r="A1127" s="2" t="s">
        <v>577</v>
      </c>
      <c r="B1127" s="51">
        <v>43963</v>
      </c>
      <c r="C1127" s="2" t="s">
        <v>8</v>
      </c>
      <c r="D1127" s="2" t="s">
        <v>11</v>
      </c>
      <c r="E1127" s="2" t="s">
        <v>476</v>
      </c>
      <c r="F1127" s="2" t="s">
        <v>2267</v>
      </c>
      <c r="G1127" s="2" t="s">
        <v>4</v>
      </c>
      <c r="H1127" s="2" t="s">
        <v>2268</v>
      </c>
      <c r="I1127" s="1" t="s">
        <v>1</v>
      </c>
      <c r="J1127" s="1" t="s">
        <v>1</v>
      </c>
      <c r="K1127" s="1" t="s">
        <v>1</v>
      </c>
      <c r="L1127" s="1" t="s">
        <v>1</v>
      </c>
      <c r="M1127" s="1">
        <v>0</v>
      </c>
      <c r="N1127" s="2" t="s">
        <v>1</v>
      </c>
      <c r="O1127" s="2" t="s">
        <v>2</v>
      </c>
      <c r="P1127" s="2" t="s">
        <v>1</v>
      </c>
      <c r="Q1127" s="3">
        <f t="shared" si="17"/>
        <v>3599953.96</v>
      </c>
      <c r="R1127" s="3">
        <v>0</v>
      </c>
      <c r="S1127" s="3">
        <v>3196621.96</v>
      </c>
      <c r="T1127" s="3">
        <v>0</v>
      </c>
      <c r="U1127" s="3"/>
      <c r="V1127" s="3">
        <v>0</v>
      </c>
      <c r="W1127" s="3">
        <v>347700</v>
      </c>
      <c r="X1127" s="3"/>
      <c r="Y1127" s="3">
        <v>55632</v>
      </c>
      <c r="Z1127" s="3">
        <v>0</v>
      </c>
      <c r="AA1127" s="2" t="s">
        <v>0</v>
      </c>
      <c r="AB1127" s="1">
        <v>0</v>
      </c>
      <c r="AC1127" s="50"/>
      <c r="AD1127" s="50"/>
      <c r="AE1127" s="1"/>
    </row>
    <row r="1128" spans="1:31" hidden="1" x14ac:dyDescent="0.25">
      <c r="A1128" s="2" t="s">
        <v>573</v>
      </c>
      <c r="B1128" s="51">
        <v>43963</v>
      </c>
      <c r="C1128" s="2" t="s">
        <v>8</v>
      </c>
      <c r="D1128" s="2" t="s">
        <v>7</v>
      </c>
      <c r="E1128" s="2" t="s">
        <v>471</v>
      </c>
      <c r="F1128" s="2" t="s">
        <v>900</v>
      </c>
      <c r="G1128" s="2" t="s">
        <v>4</v>
      </c>
      <c r="H1128" s="2" t="s">
        <v>2269</v>
      </c>
      <c r="I1128" s="1" t="s">
        <v>1</v>
      </c>
      <c r="J1128" s="1" t="s">
        <v>1</v>
      </c>
      <c r="K1128" s="1" t="s">
        <v>1</v>
      </c>
      <c r="L1128" s="1" t="s">
        <v>1</v>
      </c>
      <c r="M1128" s="1">
        <v>0</v>
      </c>
      <c r="N1128" s="2" t="s">
        <v>1</v>
      </c>
      <c r="O1128" s="2" t="s">
        <v>2</v>
      </c>
      <c r="P1128" s="2" t="s">
        <v>1</v>
      </c>
      <c r="Q1128" s="3">
        <f t="shared" si="17"/>
        <v>47503661.736000001</v>
      </c>
      <c r="R1128" s="3">
        <v>0</v>
      </c>
      <c r="S1128" s="3">
        <v>40445359.450000003</v>
      </c>
      <c r="T1128" s="3">
        <v>0</v>
      </c>
      <c r="U1128" s="3"/>
      <c r="V1128" s="3">
        <v>0</v>
      </c>
      <c r="W1128" s="3">
        <v>6084743.3499999996</v>
      </c>
      <c r="X1128" s="3"/>
      <c r="Y1128" s="3">
        <v>973558.93599999999</v>
      </c>
      <c r="Z1128" s="3">
        <v>0</v>
      </c>
      <c r="AA1128" s="2" t="s">
        <v>0</v>
      </c>
      <c r="AB1128" s="1">
        <v>0</v>
      </c>
      <c r="AC1128" s="50"/>
      <c r="AD1128" s="50"/>
      <c r="AE1128" s="1"/>
    </row>
    <row r="1129" spans="1:31" hidden="1" x14ac:dyDescent="0.25">
      <c r="A1129" s="2" t="s">
        <v>570</v>
      </c>
      <c r="B1129" s="51">
        <v>43964</v>
      </c>
      <c r="C1129" s="2" t="s">
        <v>8</v>
      </c>
      <c r="D1129" s="2" t="s">
        <v>107</v>
      </c>
      <c r="E1129" s="2" t="s">
        <v>596</v>
      </c>
      <c r="F1129" s="2" t="s">
        <v>722</v>
      </c>
      <c r="G1129" s="2" t="s">
        <v>4</v>
      </c>
      <c r="H1129" s="2" t="s">
        <v>2270</v>
      </c>
      <c r="I1129" s="1"/>
      <c r="J1129" s="1" t="s">
        <v>1</v>
      </c>
      <c r="K1129" s="1" t="s">
        <v>2271</v>
      </c>
      <c r="L1129" s="1" t="s">
        <v>2272</v>
      </c>
      <c r="M1129" s="1">
        <v>0</v>
      </c>
      <c r="N1129" s="2" t="s">
        <v>20</v>
      </c>
      <c r="O1129" s="2" t="s">
        <v>2</v>
      </c>
      <c r="P1129" s="2" t="s">
        <v>2273</v>
      </c>
      <c r="Q1129" s="3">
        <f t="shared" si="17"/>
        <v>64497694.880800001</v>
      </c>
      <c r="R1129" s="3">
        <v>0</v>
      </c>
      <c r="S1129" s="3">
        <v>48622031.009999998</v>
      </c>
      <c r="T1129" s="3">
        <v>0</v>
      </c>
      <c r="U1129" s="3" t="s">
        <v>0</v>
      </c>
      <c r="V1129" s="3">
        <v>0</v>
      </c>
      <c r="W1129" s="3">
        <v>13685917.130000001</v>
      </c>
      <c r="X1129" s="3" t="s">
        <v>0</v>
      </c>
      <c r="Y1129" s="3">
        <v>2189746.7408000003</v>
      </c>
      <c r="Z1129" s="3">
        <v>0</v>
      </c>
      <c r="AA1129" s="2" t="s">
        <v>0</v>
      </c>
      <c r="AB1129" s="1">
        <v>0</v>
      </c>
      <c r="AC1129" s="50"/>
      <c r="AD1129" s="50"/>
      <c r="AE1129" s="1"/>
    </row>
    <row r="1130" spans="1:31" hidden="1" x14ac:dyDescent="0.25">
      <c r="A1130" s="2" t="s">
        <v>567</v>
      </c>
      <c r="B1130" s="51">
        <v>43964</v>
      </c>
      <c r="C1130" s="2" t="s">
        <v>53</v>
      </c>
      <c r="D1130" s="2" t="s">
        <v>107</v>
      </c>
      <c r="E1130" s="2" t="s">
        <v>572</v>
      </c>
      <c r="F1130" s="2" t="s">
        <v>2251</v>
      </c>
      <c r="G1130" s="2" t="s">
        <v>4</v>
      </c>
      <c r="H1130" s="2" t="s">
        <v>2274</v>
      </c>
      <c r="I1130" s="1" t="s">
        <v>1</v>
      </c>
      <c r="J1130" s="1" t="s">
        <v>1</v>
      </c>
      <c r="K1130" s="1" t="s">
        <v>1</v>
      </c>
      <c r="L1130" s="1" t="s">
        <v>1</v>
      </c>
      <c r="M1130" s="1">
        <v>0</v>
      </c>
      <c r="N1130" s="2" t="s">
        <v>1</v>
      </c>
      <c r="O1130" s="2" t="s">
        <v>2</v>
      </c>
      <c r="P1130" s="2" t="s">
        <v>1</v>
      </c>
      <c r="Q1130" s="3">
        <f t="shared" si="17"/>
        <v>58745418.308076002</v>
      </c>
      <c r="R1130" s="3">
        <v>0</v>
      </c>
      <c r="S1130" s="3">
        <v>39859874.842500001</v>
      </c>
      <c r="T1130" s="3">
        <v>0</v>
      </c>
      <c r="U1130" s="3" t="s">
        <v>0</v>
      </c>
      <c r="V1130" s="3">
        <v>0</v>
      </c>
      <c r="W1130" s="3">
        <v>16280640.918599999</v>
      </c>
      <c r="X1130" s="3" t="s">
        <v>13</v>
      </c>
      <c r="Y1130" s="3">
        <v>2604902.5469759996</v>
      </c>
      <c r="Z1130" s="3">
        <v>0</v>
      </c>
      <c r="AA1130" s="2" t="s">
        <v>0</v>
      </c>
      <c r="AB1130" s="1">
        <v>0</v>
      </c>
      <c r="AC1130" s="50"/>
      <c r="AD1130" s="50"/>
      <c r="AE1130" s="1"/>
    </row>
    <row r="1131" spans="1:31" hidden="1" x14ac:dyDescent="0.25">
      <c r="A1131" s="2" t="s">
        <v>564</v>
      </c>
      <c r="B1131" s="51">
        <v>43964</v>
      </c>
      <c r="C1131" s="2" t="s">
        <v>53</v>
      </c>
      <c r="D1131" s="2" t="s">
        <v>107</v>
      </c>
      <c r="E1131" s="2" t="s">
        <v>572</v>
      </c>
      <c r="F1131" s="2" t="s">
        <v>2251</v>
      </c>
      <c r="G1131" s="2" t="s">
        <v>4</v>
      </c>
      <c r="H1131" s="2" t="s">
        <v>2275</v>
      </c>
      <c r="I1131" s="1" t="s">
        <v>1</v>
      </c>
      <c r="J1131" s="1" t="s">
        <v>1</v>
      </c>
      <c r="K1131" s="1" t="s">
        <v>1</v>
      </c>
      <c r="L1131" s="1" t="s">
        <v>1</v>
      </c>
      <c r="M1131" s="1">
        <v>0</v>
      </c>
      <c r="N1131" s="2" t="s">
        <v>1</v>
      </c>
      <c r="O1131" s="2" t="s">
        <v>267</v>
      </c>
      <c r="P1131" s="2" t="s">
        <v>266</v>
      </c>
      <c r="Q1131" s="3">
        <f t="shared" si="17"/>
        <v>4507009.1840000004</v>
      </c>
      <c r="R1131" s="3">
        <v>0</v>
      </c>
      <c r="S1131" s="3">
        <v>3600343.73</v>
      </c>
      <c r="T1131" s="3">
        <v>781608.15</v>
      </c>
      <c r="U1131" s="3" t="s">
        <v>13</v>
      </c>
      <c r="V1131" s="3">
        <v>125057.304</v>
      </c>
      <c r="W1131" s="3">
        <v>0</v>
      </c>
      <c r="X1131" s="3" t="s">
        <v>0</v>
      </c>
      <c r="Y1131" s="3">
        <v>0</v>
      </c>
      <c r="Z1131" s="3">
        <v>0</v>
      </c>
      <c r="AA1131" s="2" t="s">
        <v>0</v>
      </c>
      <c r="AB1131" s="1">
        <v>0</v>
      </c>
      <c r="AC1131" s="50"/>
      <c r="AD1131" s="50"/>
      <c r="AE1131" s="1"/>
    </row>
    <row r="1132" spans="1:31" hidden="1" x14ac:dyDescent="0.25">
      <c r="A1132" s="2" t="s">
        <v>561</v>
      </c>
      <c r="B1132" s="51">
        <v>43964</v>
      </c>
      <c r="C1132" s="2" t="s">
        <v>53</v>
      </c>
      <c r="D1132" s="2" t="s">
        <v>107</v>
      </c>
      <c r="E1132" s="2" t="s">
        <v>572</v>
      </c>
      <c r="F1132" s="2" t="s">
        <v>2251</v>
      </c>
      <c r="G1132" s="2" t="s">
        <v>4</v>
      </c>
      <c r="H1132" s="2" t="s">
        <v>2276</v>
      </c>
      <c r="I1132" s="1" t="s">
        <v>1</v>
      </c>
      <c r="J1132" s="1" t="s">
        <v>1</v>
      </c>
      <c r="K1132" s="1" t="s">
        <v>1</v>
      </c>
      <c r="L1132" s="1" t="s">
        <v>1</v>
      </c>
      <c r="M1132" s="1">
        <v>0</v>
      </c>
      <c r="N1132" s="2" t="s">
        <v>1</v>
      </c>
      <c r="O1132" s="2" t="s">
        <v>2</v>
      </c>
      <c r="P1132" s="2" t="s">
        <v>1</v>
      </c>
      <c r="Q1132" s="3">
        <f t="shared" si="17"/>
        <v>4916496.4000000004</v>
      </c>
      <c r="R1132" s="3">
        <v>0</v>
      </c>
      <c r="S1132" s="3">
        <v>4228848.4000000004</v>
      </c>
      <c r="T1132" s="3">
        <v>0</v>
      </c>
      <c r="U1132" s="3" t="s">
        <v>0</v>
      </c>
      <c r="V1132" s="3">
        <v>0</v>
      </c>
      <c r="W1132" s="3">
        <v>592800</v>
      </c>
      <c r="X1132" s="3" t="s">
        <v>0</v>
      </c>
      <c r="Y1132" s="3">
        <v>94848</v>
      </c>
      <c r="Z1132" s="3">
        <v>0</v>
      </c>
      <c r="AA1132" s="2" t="s">
        <v>0</v>
      </c>
      <c r="AB1132" s="1">
        <v>0</v>
      </c>
      <c r="AC1132" s="50"/>
      <c r="AD1132" s="50"/>
      <c r="AE1132" s="1"/>
    </row>
    <row r="1133" spans="1:31" hidden="1" x14ac:dyDescent="0.25">
      <c r="A1133" s="2" t="s">
        <v>559</v>
      </c>
      <c r="B1133" s="51">
        <v>43964</v>
      </c>
      <c r="C1133" s="2" t="s">
        <v>53</v>
      </c>
      <c r="D1133" s="2" t="s">
        <v>107</v>
      </c>
      <c r="E1133" s="2" t="s">
        <v>572</v>
      </c>
      <c r="F1133" s="2" t="s">
        <v>2251</v>
      </c>
      <c r="G1133" s="2" t="s">
        <v>24</v>
      </c>
      <c r="H1133" s="2" t="s">
        <v>1</v>
      </c>
      <c r="I1133" s="1" t="s">
        <v>2277</v>
      </c>
      <c r="J1133" s="1" t="s">
        <v>1</v>
      </c>
      <c r="K1133" s="1" t="s">
        <v>2278</v>
      </c>
      <c r="L1133" s="1" t="s">
        <v>2279</v>
      </c>
      <c r="M1133" s="1">
        <v>1790.52</v>
      </c>
      <c r="N1133" s="2" t="s">
        <v>20</v>
      </c>
      <c r="O1133" s="2" t="s">
        <v>2280</v>
      </c>
      <c r="P1133" s="2" t="s">
        <v>2281</v>
      </c>
      <c r="Q1133" s="3">
        <f t="shared" si="17"/>
        <v>-266000</v>
      </c>
      <c r="R1133" s="3">
        <v>0</v>
      </c>
      <c r="S1133" s="3">
        <v>-266000</v>
      </c>
      <c r="T1133" s="3">
        <v>0</v>
      </c>
      <c r="U1133" s="3" t="s">
        <v>0</v>
      </c>
      <c r="V1133" s="3">
        <v>0</v>
      </c>
      <c r="W1133" s="3">
        <v>0</v>
      </c>
      <c r="X1133" s="3" t="s">
        <v>0</v>
      </c>
      <c r="Y1133" s="3">
        <v>0</v>
      </c>
      <c r="Z1133" s="3">
        <v>0</v>
      </c>
      <c r="AA1133" s="2" t="s">
        <v>0</v>
      </c>
      <c r="AB1133" s="1">
        <v>0</v>
      </c>
      <c r="AC1133" s="50"/>
      <c r="AD1133" s="50"/>
      <c r="AE1133" s="1"/>
    </row>
    <row r="1134" spans="1:31" hidden="1" x14ac:dyDescent="0.25">
      <c r="A1134" s="2" t="s">
        <v>556</v>
      </c>
      <c r="B1134" s="51">
        <v>43964</v>
      </c>
      <c r="C1134" s="2" t="s">
        <v>8</v>
      </c>
      <c r="D1134" s="2" t="s">
        <v>88</v>
      </c>
      <c r="E1134" s="2" t="s">
        <v>563</v>
      </c>
      <c r="F1134" s="2" t="s">
        <v>2282</v>
      </c>
      <c r="G1134" s="2" t="s">
        <v>4</v>
      </c>
      <c r="H1134" s="2" t="s">
        <v>2283</v>
      </c>
      <c r="I1134" s="1"/>
      <c r="J1134" s="1" t="s">
        <v>1</v>
      </c>
      <c r="K1134" s="1" t="s">
        <v>2271</v>
      </c>
      <c r="L1134" s="1" t="s">
        <v>2272</v>
      </c>
      <c r="M1134" s="1">
        <v>0</v>
      </c>
      <c r="N1134" s="2" t="s">
        <v>20</v>
      </c>
      <c r="O1134" s="2" t="s">
        <v>2</v>
      </c>
      <c r="P1134" s="2" t="s">
        <v>2273</v>
      </c>
      <c r="Q1134" s="3">
        <f t="shared" si="17"/>
        <v>31716344.370000001</v>
      </c>
      <c r="R1134" s="3">
        <v>0</v>
      </c>
      <c r="S1134" s="3">
        <v>31716344.370000001</v>
      </c>
      <c r="T1134" s="3">
        <v>0</v>
      </c>
      <c r="U1134" s="3" t="s">
        <v>0</v>
      </c>
      <c r="V1134" s="3">
        <v>0</v>
      </c>
      <c r="W1134" s="3">
        <v>0</v>
      </c>
      <c r="X1134" s="3" t="s">
        <v>0</v>
      </c>
      <c r="Y1134" s="3">
        <v>0</v>
      </c>
      <c r="Z1134" s="3">
        <v>0</v>
      </c>
      <c r="AA1134" s="2" t="s">
        <v>0</v>
      </c>
      <c r="AB1134" s="1">
        <v>0</v>
      </c>
      <c r="AC1134" s="50"/>
      <c r="AD1134" s="50"/>
      <c r="AE1134" s="1"/>
    </row>
    <row r="1135" spans="1:31" hidden="1" x14ac:dyDescent="0.25">
      <c r="A1135" s="2" t="s">
        <v>552</v>
      </c>
      <c r="B1135" s="51">
        <v>43964</v>
      </c>
      <c r="C1135" s="2" t="s">
        <v>8</v>
      </c>
      <c r="D1135" s="2" t="s">
        <v>88</v>
      </c>
      <c r="E1135" s="2" t="s">
        <v>569</v>
      </c>
      <c r="F1135" s="2" t="s">
        <v>2284</v>
      </c>
      <c r="G1135" s="2" t="s">
        <v>4</v>
      </c>
      <c r="H1135" s="2" t="s">
        <v>2285</v>
      </c>
      <c r="I1135" s="1"/>
      <c r="J1135" s="1" t="s">
        <v>1</v>
      </c>
      <c r="K1135" s="1" t="s">
        <v>2271</v>
      </c>
      <c r="L1135" s="1" t="s">
        <v>2272</v>
      </c>
      <c r="M1135" s="1">
        <v>0</v>
      </c>
      <c r="N1135" s="2" t="s">
        <v>20</v>
      </c>
      <c r="O1135" s="2" t="s">
        <v>2</v>
      </c>
      <c r="P1135" s="2" t="s">
        <v>2273</v>
      </c>
      <c r="Q1135" s="3">
        <f t="shared" si="17"/>
        <v>64536061.292400002</v>
      </c>
      <c r="R1135" s="3">
        <v>0</v>
      </c>
      <c r="S1135" s="3">
        <v>52325063.899999999</v>
      </c>
      <c r="T1135" s="3">
        <v>0</v>
      </c>
      <c r="U1135" s="3"/>
      <c r="V1135" s="3">
        <v>0</v>
      </c>
      <c r="W1135" s="3">
        <v>10526721.890000001</v>
      </c>
      <c r="X1135" s="3"/>
      <c r="Y1135" s="3">
        <v>1684275.5024000001</v>
      </c>
      <c r="Z1135" s="3">
        <v>0</v>
      </c>
      <c r="AA1135" s="2" t="s">
        <v>0</v>
      </c>
      <c r="AB1135" s="1">
        <v>0</v>
      </c>
      <c r="AC1135" s="50"/>
      <c r="AD1135" s="50"/>
      <c r="AE1135" s="1"/>
    </row>
    <row r="1136" spans="1:31" hidden="1" x14ac:dyDescent="0.25">
      <c r="A1136" s="2" t="s">
        <v>548</v>
      </c>
      <c r="B1136" s="51">
        <v>43964</v>
      </c>
      <c r="C1136" s="2" t="s">
        <v>53</v>
      </c>
      <c r="D1136" s="2" t="s">
        <v>88</v>
      </c>
      <c r="E1136" s="2" t="s">
        <v>558</v>
      </c>
      <c r="F1136" s="2" t="s">
        <v>2286</v>
      </c>
      <c r="G1136" s="2" t="s">
        <v>4</v>
      </c>
      <c r="H1136" s="2" t="s">
        <v>2287</v>
      </c>
      <c r="I1136" s="1" t="s">
        <v>1</v>
      </c>
      <c r="J1136" s="1" t="s">
        <v>1</v>
      </c>
      <c r="K1136" s="1" t="s">
        <v>1</v>
      </c>
      <c r="L1136" s="1" t="s">
        <v>1</v>
      </c>
      <c r="M1136" s="1">
        <v>0</v>
      </c>
      <c r="N1136" s="2" t="s">
        <v>1</v>
      </c>
      <c r="O1136" s="2" t="s">
        <v>2</v>
      </c>
      <c r="P1136" s="2" t="s">
        <v>1</v>
      </c>
      <c r="Q1136" s="3">
        <f t="shared" si="17"/>
        <v>49141667.175250001</v>
      </c>
      <c r="R1136" s="3">
        <v>0</v>
      </c>
      <c r="S1136" s="3">
        <v>42082152.747250006</v>
      </c>
      <c r="T1136" s="3">
        <v>0</v>
      </c>
      <c r="U1136" s="3" t="s">
        <v>0</v>
      </c>
      <c r="V1136" s="3">
        <v>0</v>
      </c>
      <c r="W1136" s="3">
        <v>6085788.2999999998</v>
      </c>
      <c r="X1136" s="3" t="s">
        <v>13</v>
      </c>
      <c r="Y1136" s="3">
        <v>973726.12800000003</v>
      </c>
      <c r="Z1136" s="3">
        <v>0</v>
      </c>
      <c r="AA1136" s="2" t="s">
        <v>0</v>
      </c>
      <c r="AB1136" s="1">
        <v>0</v>
      </c>
      <c r="AC1136" s="50"/>
      <c r="AD1136" s="50"/>
      <c r="AE1136" s="1"/>
    </row>
    <row r="1137" spans="1:31" hidden="1" x14ac:dyDescent="0.25">
      <c r="A1137" s="2" t="s">
        <v>545</v>
      </c>
      <c r="B1137" s="51">
        <v>43964</v>
      </c>
      <c r="C1137" s="2" t="s">
        <v>8</v>
      </c>
      <c r="D1137" s="2" t="s">
        <v>78</v>
      </c>
      <c r="E1137" s="2" t="s">
        <v>555</v>
      </c>
      <c r="F1137" s="2" t="s">
        <v>2288</v>
      </c>
      <c r="G1137" s="2" t="s">
        <v>4</v>
      </c>
      <c r="H1137" s="2" t="s">
        <v>2289</v>
      </c>
      <c r="I1137" s="1"/>
      <c r="J1137" s="1" t="s">
        <v>1</v>
      </c>
      <c r="K1137" s="1" t="s">
        <v>2271</v>
      </c>
      <c r="L1137" s="1" t="s">
        <v>2272</v>
      </c>
      <c r="M1137" s="1">
        <v>0</v>
      </c>
      <c r="N1137" s="2" t="s">
        <v>20</v>
      </c>
      <c r="O1137" s="2" t="s">
        <v>2</v>
      </c>
      <c r="P1137" s="2" t="s">
        <v>2273</v>
      </c>
      <c r="Q1137" s="3">
        <f t="shared" si="17"/>
        <v>92143708.589200005</v>
      </c>
      <c r="R1137" s="3">
        <v>0</v>
      </c>
      <c r="S1137" s="3">
        <v>70887963.859999999</v>
      </c>
      <c r="T1137" s="3">
        <v>0</v>
      </c>
      <c r="U1137" s="3"/>
      <c r="V1137" s="3">
        <v>0</v>
      </c>
      <c r="W1137" s="3">
        <v>18323917.870000001</v>
      </c>
      <c r="X1137" s="3"/>
      <c r="Y1137" s="3">
        <v>2931826.8592000003</v>
      </c>
      <c r="Z1137" s="3">
        <v>0</v>
      </c>
      <c r="AA1137" s="2" t="s">
        <v>0</v>
      </c>
      <c r="AB1137" s="1">
        <v>0</v>
      </c>
      <c r="AC1137" s="50"/>
      <c r="AD1137" s="50"/>
      <c r="AE1137" s="1"/>
    </row>
    <row r="1138" spans="1:31" hidden="1" x14ac:dyDescent="0.25">
      <c r="A1138" s="2" t="s">
        <v>543</v>
      </c>
      <c r="B1138" s="51">
        <v>43964</v>
      </c>
      <c r="C1138" s="2" t="s">
        <v>53</v>
      </c>
      <c r="D1138" s="2" t="s">
        <v>78</v>
      </c>
      <c r="E1138" s="2" t="s">
        <v>6</v>
      </c>
      <c r="F1138" s="2" t="s">
        <v>2194</v>
      </c>
      <c r="G1138" s="2" t="s">
        <v>4</v>
      </c>
      <c r="H1138" s="2" t="s">
        <v>2290</v>
      </c>
      <c r="I1138" s="1" t="s">
        <v>1</v>
      </c>
      <c r="J1138" s="1" t="s">
        <v>1</v>
      </c>
      <c r="K1138" s="1" t="s">
        <v>1</v>
      </c>
      <c r="L1138" s="1" t="s">
        <v>1</v>
      </c>
      <c r="M1138" s="1">
        <v>0</v>
      </c>
      <c r="N1138" s="2" t="s">
        <v>1</v>
      </c>
      <c r="O1138" s="2" t="s">
        <v>2</v>
      </c>
      <c r="P1138" s="2" t="s">
        <v>1</v>
      </c>
      <c r="Q1138" s="3">
        <f t="shared" si="17"/>
        <v>72238803.370900005</v>
      </c>
      <c r="R1138" s="3">
        <v>0</v>
      </c>
      <c r="S1138" s="3">
        <v>49241173.920099996</v>
      </c>
      <c r="T1138" s="3">
        <v>0</v>
      </c>
      <c r="U1138" s="3" t="s">
        <v>0</v>
      </c>
      <c r="V1138" s="3">
        <v>0</v>
      </c>
      <c r="W1138" s="3">
        <v>19825542.630000003</v>
      </c>
      <c r="X1138" s="3" t="s">
        <v>0</v>
      </c>
      <c r="Y1138" s="3">
        <v>3172086.8208000003</v>
      </c>
      <c r="Z1138" s="3">
        <v>0</v>
      </c>
      <c r="AA1138" s="2" t="s">
        <v>0</v>
      </c>
      <c r="AB1138" s="1">
        <v>0</v>
      </c>
      <c r="AC1138" s="50"/>
      <c r="AD1138" s="50"/>
      <c r="AE1138" s="1"/>
    </row>
    <row r="1139" spans="1:31" hidden="1" x14ac:dyDescent="0.25">
      <c r="A1139" s="2" t="s">
        <v>539</v>
      </c>
      <c r="B1139" s="51">
        <v>43964</v>
      </c>
      <c r="C1139" s="2" t="s">
        <v>8</v>
      </c>
      <c r="D1139" s="2" t="s">
        <v>67</v>
      </c>
      <c r="E1139" s="2" t="s">
        <v>542</v>
      </c>
      <c r="F1139" s="2" t="s">
        <v>2196</v>
      </c>
      <c r="G1139" s="2" t="s">
        <v>4</v>
      </c>
      <c r="H1139" s="2" t="s">
        <v>2291</v>
      </c>
      <c r="I1139" s="1"/>
      <c r="J1139" s="1" t="s">
        <v>1</v>
      </c>
      <c r="K1139" s="1" t="s">
        <v>2271</v>
      </c>
      <c r="L1139" s="1" t="s">
        <v>2272</v>
      </c>
      <c r="M1139" s="1">
        <v>0</v>
      </c>
      <c r="N1139" s="2" t="s">
        <v>20</v>
      </c>
      <c r="O1139" s="2" t="s">
        <v>2</v>
      </c>
      <c r="P1139" s="2" t="s">
        <v>2273</v>
      </c>
      <c r="Q1139" s="3">
        <f t="shared" si="17"/>
        <v>54727718.3156</v>
      </c>
      <c r="R1139" s="3">
        <v>0</v>
      </c>
      <c r="S1139" s="3">
        <v>40247862.979999997</v>
      </c>
      <c r="T1139" s="3">
        <v>0</v>
      </c>
      <c r="U1139" s="3"/>
      <c r="V1139" s="3">
        <v>0</v>
      </c>
      <c r="W1139" s="3">
        <v>12482633.91</v>
      </c>
      <c r="X1139" s="3"/>
      <c r="Y1139" s="3">
        <v>1997221.4256</v>
      </c>
      <c r="Z1139" s="3">
        <v>0</v>
      </c>
      <c r="AA1139" s="2" t="s">
        <v>0</v>
      </c>
      <c r="AB1139" s="1">
        <v>0</v>
      </c>
      <c r="AC1139" s="50"/>
      <c r="AD1139" s="50"/>
      <c r="AE1139" s="1"/>
    </row>
    <row r="1140" spans="1:31" hidden="1" x14ac:dyDescent="0.25">
      <c r="A1140" s="2" t="s">
        <v>535</v>
      </c>
      <c r="B1140" s="51">
        <v>43964</v>
      </c>
      <c r="C1140" s="2" t="s">
        <v>53</v>
      </c>
      <c r="D1140" s="2" t="s">
        <v>67</v>
      </c>
      <c r="E1140" s="2" t="s">
        <v>66</v>
      </c>
      <c r="F1140" s="2" t="s">
        <v>2141</v>
      </c>
      <c r="G1140" s="2" t="s">
        <v>4</v>
      </c>
      <c r="H1140" s="2" t="s">
        <v>2292</v>
      </c>
      <c r="I1140" s="1" t="s">
        <v>1</v>
      </c>
      <c r="J1140" s="1" t="s">
        <v>1</v>
      </c>
      <c r="K1140" s="1" t="s">
        <v>1</v>
      </c>
      <c r="L1140" s="1" t="s">
        <v>1</v>
      </c>
      <c r="M1140" s="1">
        <v>0</v>
      </c>
      <c r="N1140" s="2" t="s">
        <v>1</v>
      </c>
      <c r="O1140" s="2" t="s">
        <v>2</v>
      </c>
      <c r="P1140" s="2" t="s">
        <v>1</v>
      </c>
      <c r="Q1140" s="3">
        <f t="shared" si="17"/>
        <v>10110670.7248</v>
      </c>
      <c r="R1140" s="3">
        <v>0</v>
      </c>
      <c r="S1140" s="3">
        <v>9484734.7248</v>
      </c>
      <c r="T1140" s="3">
        <v>0</v>
      </c>
      <c r="U1140" s="3" t="s">
        <v>0</v>
      </c>
      <c r="V1140" s="3">
        <v>0</v>
      </c>
      <c r="W1140" s="3">
        <v>539600</v>
      </c>
      <c r="X1140" s="3" t="s">
        <v>13</v>
      </c>
      <c r="Y1140" s="3">
        <v>86336</v>
      </c>
      <c r="Z1140" s="3">
        <v>0</v>
      </c>
      <c r="AA1140" s="2" t="s">
        <v>0</v>
      </c>
      <c r="AB1140" s="1">
        <v>0</v>
      </c>
      <c r="AC1140" s="50"/>
      <c r="AD1140" s="50"/>
      <c r="AE1140" s="1"/>
    </row>
    <row r="1141" spans="1:31" hidden="1" x14ac:dyDescent="0.25">
      <c r="A1141" s="2" t="s">
        <v>533</v>
      </c>
      <c r="B1141" s="51">
        <v>43964</v>
      </c>
      <c r="C1141" s="2" t="s">
        <v>8</v>
      </c>
      <c r="D1141" s="2" t="s">
        <v>52</v>
      </c>
      <c r="E1141" s="2" t="s">
        <v>530</v>
      </c>
      <c r="F1141" s="2" t="s">
        <v>1879</v>
      </c>
      <c r="G1141" s="2" t="s">
        <v>4</v>
      </c>
      <c r="H1141" s="2" t="s">
        <v>2293</v>
      </c>
      <c r="I1141" s="1"/>
      <c r="J1141" s="1" t="s">
        <v>1</v>
      </c>
      <c r="K1141" s="1" t="s">
        <v>2271</v>
      </c>
      <c r="L1141" s="1" t="s">
        <v>2272</v>
      </c>
      <c r="M1141" s="1">
        <v>0</v>
      </c>
      <c r="N1141" s="2" t="s">
        <v>20</v>
      </c>
      <c r="O1141" s="2" t="s">
        <v>2</v>
      </c>
      <c r="P1141" s="2" t="s">
        <v>2273</v>
      </c>
      <c r="Q1141" s="3">
        <f t="shared" si="17"/>
        <v>69546029.671599999</v>
      </c>
      <c r="R1141" s="3">
        <v>0</v>
      </c>
      <c r="S1141" s="3">
        <v>53618731.729999997</v>
      </c>
      <c r="T1141" s="3">
        <v>0</v>
      </c>
      <c r="U1141" s="3"/>
      <c r="V1141" s="3">
        <v>0</v>
      </c>
      <c r="W1141" s="3">
        <v>13730429.26</v>
      </c>
      <c r="X1141" s="3"/>
      <c r="Y1141" s="3">
        <v>2196868.6815999998</v>
      </c>
      <c r="Z1141" s="3">
        <v>0</v>
      </c>
      <c r="AA1141" s="2" t="s">
        <v>0</v>
      </c>
      <c r="AB1141" s="1">
        <v>0</v>
      </c>
      <c r="AC1141" s="50"/>
      <c r="AD1141" s="50"/>
      <c r="AE1141" s="1"/>
    </row>
    <row r="1142" spans="1:31" hidden="1" x14ac:dyDescent="0.25">
      <c r="A1142" s="2" t="s">
        <v>531</v>
      </c>
      <c r="B1142" s="51">
        <v>43964</v>
      </c>
      <c r="C1142" s="2" t="s">
        <v>53</v>
      </c>
      <c r="D1142" s="2" t="s">
        <v>52</v>
      </c>
      <c r="E1142" s="2" t="s">
        <v>651</v>
      </c>
      <c r="F1142" s="2" t="s">
        <v>1965</v>
      </c>
      <c r="G1142" s="2" t="s">
        <v>4</v>
      </c>
      <c r="H1142" s="2" t="s">
        <v>2209</v>
      </c>
      <c r="I1142" s="1"/>
      <c r="J1142" s="1"/>
      <c r="K1142" s="1"/>
      <c r="L1142" s="1"/>
      <c r="M1142" s="1">
        <v>0</v>
      </c>
      <c r="N1142" s="2"/>
      <c r="O1142" s="2" t="s">
        <v>249</v>
      </c>
      <c r="P1142" s="2"/>
      <c r="Q1142" s="3">
        <f t="shared" si="17"/>
        <v>0</v>
      </c>
      <c r="R1142" s="3">
        <v>0</v>
      </c>
      <c r="S1142" s="3">
        <v>0</v>
      </c>
      <c r="T1142" s="3">
        <v>0</v>
      </c>
      <c r="U1142" s="3"/>
      <c r="V1142" s="3">
        <v>0</v>
      </c>
      <c r="W1142" s="3">
        <v>0</v>
      </c>
      <c r="X1142" s="3"/>
      <c r="Y1142" s="3">
        <v>0</v>
      </c>
      <c r="Z1142" s="3">
        <v>0</v>
      </c>
      <c r="AA1142" s="2"/>
      <c r="AB1142" s="1">
        <v>0</v>
      </c>
      <c r="AC1142" s="50"/>
      <c r="AD1142" s="50"/>
      <c r="AE1142" s="1"/>
    </row>
    <row r="1143" spans="1:31" hidden="1" x14ac:dyDescent="0.25">
      <c r="A1143" s="2" t="s">
        <v>527</v>
      </c>
      <c r="B1143" s="51">
        <v>43964</v>
      </c>
      <c r="C1143" s="2" t="s">
        <v>8</v>
      </c>
      <c r="D1143" s="2" t="s">
        <v>48</v>
      </c>
      <c r="E1143" s="2" t="s">
        <v>520</v>
      </c>
      <c r="F1143" s="2" t="s">
        <v>1590</v>
      </c>
      <c r="G1143" s="2" t="s">
        <v>4</v>
      </c>
      <c r="H1143" s="2" t="s">
        <v>2294</v>
      </c>
      <c r="I1143" s="1"/>
      <c r="J1143" s="1" t="s">
        <v>1</v>
      </c>
      <c r="K1143" s="1" t="s">
        <v>2271</v>
      </c>
      <c r="L1143" s="1" t="s">
        <v>2272</v>
      </c>
      <c r="M1143" s="1">
        <v>0</v>
      </c>
      <c r="N1143" s="2" t="s">
        <v>20</v>
      </c>
      <c r="O1143" s="2" t="s">
        <v>2</v>
      </c>
      <c r="P1143" s="2" t="s">
        <v>2273</v>
      </c>
      <c r="Q1143" s="3">
        <f t="shared" si="17"/>
        <v>47704451.800399996</v>
      </c>
      <c r="R1143" s="3">
        <v>0</v>
      </c>
      <c r="S1143" s="3">
        <v>41570584.439999998</v>
      </c>
      <c r="T1143" s="3">
        <v>0</v>
      </c>
      <c r="U1143" s="3"/>
      <c r="V1143" s="3">
        <v>0</v>
      </c>
      <c r="W1143" s="3">
        <v>5287816.6900000004</v>
      </c>
      <c r="X1143" s="3"/>
      <c r="Y1143" s="3">
        <v>846050.67040000006</v>
      </c>
      <c r="Z1143" s="3">
        <v>0</v>
      </c>
      <c r="AA1143" s="2" t="s">
        <v>0</v>
      </c>
      <c r="AB1143" s="1">
        <v>0</v>
      </c>
      <c r="AC1143" s="50"/>
      <c r="AD1143" s="50"/>
      <c r="AE1143" s="1"/>
    </row>
    <row r="1144" spans="1:31" hidden="1" x14ac:dyDescent="0.25">
      <c r="A1144" s="2" t="s">
        <v>525</v>
      </c>
      <c r="B1144" s="51">
        <v>43964</v>
      </c>
      <c r="C1144" s="2" t="s">
        <v>53</v>
      </c>
      <c r="D1144" s="2" t="s">
        <v>48</v>
      </c>
      <c r="E1144" s="2" t="s">
        <v>1830</v>
      </c>
      <c r="F1144" s="2" t="s">
        <v>311</v>
      </c>
      <c r="G1144" s="2" t="s">
        <v>4</v>
      </c>
      <c r="H1144" s="2" t="s">
        <v>2259</v>
      </c>
      <c r="I1144" s="1"/>
      <c r="J1144" s="1"/>
      <c r="K1144" s="1"/>
      <c r="L1144" s="1"/>
      <c r="M1144" s="1">
        <v>0</v>
      </c>
      <c r="N1144" s="2"/>
      <c r="O1144" s="2" t="s">
        <v>249</v>
      </c>
      <c r="P1144" s="2"/>
      <c r="Q1144" s="3">
        <f t="shared" si="17"/>
        <v>0</v>
      </c>
      <c r="R1144" s="3">
        <v>0</v>
      </c>
      <c r="S1144" s="3">
        <v>0</v>
      </c>
      <c r="T1144" s="3">
        <v>0</v>
      </c>
      <c r="U1144" s="3"/>
      <c r="V1144" s="3">
        <v>0</v>
      </c>
      <c r="W1144" s="3">
        <v>0</v>
      </c>
      <c r="X1144" s="3"/>
      <c r="Y1144" s="3">
        <v>0</v>
      </c>
      <c r="Z1144" s="3">
        <v>0</v>
      </c>
      <c r="AA1144" s="2"/>
      <c r="AB1144" s="1">
        <v>0</v>
      </c>
      <c r="AC1144" s="50"/>
      <c r="AD1144" s="50"/>
      <c r="AE1144" s="1"/>
    </row>
    <row r="1145" spans="1:31" hidden="1" x14ac:dyDescent="0.25">
      <c r="A1145" s="2" t="s">
        <v>521</v>
      </c>
      <c r="B1145" s="51">
        <v>43964</v>
      </c>
      <c r="C1145" s="2" t="s">
        <v>8</v>
      </c>
      <c r="D1145" s="2" t="s">
        <v>44</v>
      </c>
      <c r="E1145" s="2" t="s">
        <v>516</v>
      </c>
      <c r="F1145" s="2" t="s">
        <v>1213</v>
      </c>
      <c r="G1145" s="2" t="s">
        <v>4</v>
      </c>
      <c r="H1145" s="2" t="s">
        <v>2295</v>
      </c>
      <c r="I1145" s="1"/>
      <c r="J1145" s="1" t="s">
        <v>1</v>
      </c>
      <c r="K1145" s="1" t="s">
        <v>2271</v>
      </c>
      <c r="L1145" s="1" t="s">
        <v>2272</v>
      </c>
      <c r="M1145" s="1">
        <v>0</v>
      </c>
      <c r="N1145" s="2" t="s">
        <v>20</v>
      </c>
      <c r="O1145" s="2" t="s">
        <v>2</v>
      </c>
      <c r="P1145" s="2" t="s">
        <v>2273</v>
      </c>
      <c r="Q1145" s="3">
        <f t="shared" si="17"/>
        <v>73557729.879600003</v>
      </c>
      <c r="R1145" s="3">
        <v>0</v>
      </c>
      <c r="S1145" s="3">
        <v>54519081.909999996</v>
      </c>
      <c r="T1145" s="3">
        <v>0</v>
      </c>
      <c r="U1145" s="3"/>
      <c r="V1145" s="3">
        <v>0</v>
      </c>
      <c r="W1145" s="3">
        <v>16412627.560000001</v>
      </c>
      <c r="X1145" s="3"/>
      <c r="Y1145" s="3">
        <v>2626020.4096000004</v>
      </c>
      <c r="Z1145" s="3">
        <v>0</v>
      </c>
      <c r="AA1145" s="2" t="s">
        <v>0</v>
      </c>
      <c r="AB1145" s="1">
        <v>0</v>
      </c>
      <c r="AC1145" s="50"/>
      <c r="AD1145" s="50"/>
      <c r="AE1145" s="1"/>
    </row>
    <row r="1146" spans="1:31" hidden="1" x14ac:dyDescent="0.25">
      <c r="A1146" s="2" t="s">
        <v>517</v>
      </c>
      <c r="B1146" s="51">
        <v>43964</v>
      </c>
      <c r="C1146" s="2" t="s">
        <v>8</v>
      </c>
      <c r="D1146" s="2" t="s">
        <v>40</v>
      </c>
      <c r="E1146" s="2" t="s">
        <v>500</v>
      </c>
      <c r="F1146" s="2" t="s">
        <v>2284</v>
      </c>
      <c r="G1146" s="2" t="s">
        <v>4</v>
      </c>
      <c r="H1146" s="2" t="s">
        <v>2296</v>
      </c>
      <c r="I1146" s="1"/>
      <c r="J1146" s="1" t="s">
        <v>1</v>
      </c>
      <c r="K1146" s="1" t="s">
        <v>2271</v>
      </c>
      <c r="L1146" s="1" t="s">
        <v>2272</v>
      </c>
      <c r="M1146" s="1">
        <v>0</v>
      </c>
      <c r="N1146" s="2" t="s">
        <v>20</v>
      </c>
      <c r="O1146" s="2" t="s">
        <v>2</v>
      </c>
      <c r="P1146" s="2" t="s">
        <v>2273</v>
      </c>
      <c r="Q1146" s="3">
        <f t="shared" si="17"/>
        <v>51418421.796000004</v>
      </c>
      <c r="R1146" s="3">
        <v>0</v>
      </c>
      <c r="S1146" s="3">
        <v>43484472.920000002</v>
      </c>
      <c r="T1146" s="3">
        <v>0</v>
      </c>
      <c r="U1146" s="3"/>
      <c r="V1146" s="3">
        <v>0</v>
      </c>
      <c r="W1146" s="3">
        <v>6839611.0999999996</v>
      </c>
      <c r="X1146" s="3"/>
      <c r="Y1146" s="3">
        <v>1094337.7760000001</v>
      </c>
      <c r="Z1146" s="3">
        <v>0</v>
      </c>
      <c r="AA1146" s="2" t="s">
        <v>0</v>
      </c>
      <c r="AB1146" s="1">
        <v>0</v>
      </c>
      <c r="AC1146" s="50"/>
      <c r="AD1146" s="50"/>
      <c r="AE1146" s="1"/>
    </row>
    <row r="1147" spans="1:31" hidden="1" x14ac:dyDescent="0.25">
      <c r="A1147" s="2" t="s">
        <v>513</v>
      </c>
      <c r="B1147" s="51">
        <v>43964</v>
      </c>
      <c r="C1147" s="2" t="s">
        <v>8</v>
      </c>
      <c r="D1147" s="2" t="s">
        <v>36</v>
      </c>
      <c r="E1147" s="2" t="s">
        <v>497</v>
      </c>
      <c r="F1147" s="2" t="s">
        <v>2102</v>
      </c>
      <c r="G1147" s="2" t="s">
        <v>4</v>
      </c>
      <c r="H1147" s="2" t="s">
        <v>2297</v>
      </c>
      <c r="I1147" s="1"/>
      <c r="J1147" s="1" t="s">
        <v>1</v>
      </c>
      <c r="K1147" s="1" t="s">
        <v>2271</v>
      </c>
      <c r="L1147" s="1" t="s">
        <v>2272</v>
      </c>
      <c r="M1147" s="1">
        <v>0</v>
      </c>
      <c r="N1147" s="2" t="s">
        <v>20</v>
      </c>
      <c r="O1147" s="2" t="s">
        <v>2</v>
      </c>
      <c r="P1147" s="2" t="s">
        <v>2273</v>
      </c>
      <c r="Q1147" s="3">
        <f t="shared" si="17"/>
        <v>47236973.4252</v>
      </c>
      <c r="R1147" s="3">
        <v>0</v>
      </c>
      <c r="S1147" s="3">
        <v>42059535.890000001</v>
      </c>
      <c r="T1147" s="3">
        <v>0</v>
      </c>
      <c r="U1147" s="3"/>
      <c r="V1147" s="3">
        <v>0</v>
      </c>
      <c r="W1147" s="3">
        <v>4463308.22</v>
      </c>
      <c r="X1147" s="3"/>
      <c r="Y1147" s="3">
        <v>714129.31519999995</v>
      </c>
      <c r="Z1147" s="3">
        <v>0</v>
      </c>
      <c r="AA1147" s="2" t="s">
        <v>0</v>
      </c>
      <c r="AB1147" s="1">
        <v>0</v>
      </c>
      <c r="AC1147" s="50"/>
      <c r="AD1147" s="50"/>
      <c r="AE1147" s="1"/>
    </row>
    <row r="1148" spans="1:31" hidden="1" x14ac:dyDescent="0.25">
      <c r="A1148" s="2" t="s">
        <v>511</v>
      </c>
      <c r="B1148" s="51">
        <v>43964</v>
      </c>
      <c r="C1148" s="2" t="s">
        <v>8</v>
      </c>
      <c r="D1148" s="2" t="s">
        <v>32</v>
      </c>
      <c r="E1148" s="2" t="s">
        <v>493</v>
      </c>
      <c r="F1148" s="2" t="s">
        <v>2298</v>
      </c>
      <c r="G1148" s="2" t="s">
        <v>4</v>
      </c>
      <c r="H1148" s="2" t="s">
        <v>2299</v>
      </c>
      <c r="I1148" s="1"/>
      <c r="J1148" s="1" t="s">
        <v>1</v>
      </c>
      <c r="K1148" s="1" t="s">
        <v>2271</v>
      </c>
      <c r="L1148" s="1" t="s">
        <v>2272</v>
      </c>
      <c r="M1148" s="1">
        <v>0</v>
      </c>
      <c r="N1148" s="2" t="s">
        <v>20</v>
      </c>
      <c r="O1148" s="2" t="s">
        <v>2</v>
      </c>
      <c r="P1148" s="2" t="s">
        <v>2273</v>
      </c>
      <c r="Q1148" s="3">
        <f t="shared" si="17"/>
        <v>48130660.502000004</v>
      </c>
      <c r="R1148" s="3">
        <v>0</v>
      </c>
      <c r="S1148" s="3">
        <v>39664155.509999998</v>
      </c>
      <c r="T1148" s="3">
        <v>0</v>
      </c>
      <c r="U1148" s="3"/>
      <c r="V1148" s="3">
        <v>0</v>
      </c>
      <c r="W1148" s="3">
        <v>7298711.2000000002</v>
      </c>
      <c r="X1148" s="3"/>
      <c r="Y1148" s="3">
        <v>1167793.7920000001</v>
      </c>
      <c r="Z1148" s="3">
        <v>0</v>
      </c>
      <c r="AA1148" s="2" t="s">
        <v>0</v>
      </c>
      <c r="AB1148" s="1">
        <v>0</v>
      </c>
      <c r="AC1148" s="50"/>
      <c r="AD1148" s="50"/>
      <c r="AE1148" s="1"/>
    </row>
    <row r="1149" spans="1:31" hidden="1" x14ac:dyDescent="0.25">
      <c r="A1149" s="2" t="s">
        <v>507</v>
      </c>
      <c r="B1149" s="51">
        <v>43964</v>
      </c>
      <c r="C1149" s="2" t="s">
        <v>8</v>
      </c>
      <c r="D1149" s="2" t="s">
        <v>16</v>
      </c>
      <c r="E1149" s="2" t="s">
        <v>483</v>
      </c>
      <c r="F1149" s="2" t="s">
        <v>2300</v>
      </c>
      <c r="G1149" s="2" t="s">
        <v>4</v>
      </c>
      <c r="H1149" s="2" t="s">
        <v>2301</v>
      </c>
      <c r="I1149" s="1"/>
      <c r="J1149" s="1" t="s">
        <v>1</v>
      </c>
      <c r="K1149" s="1" t="s">
        <v>2271</v>
      </c>
      <c r="L1149" s="1" t="s">
        <v>2272</v>
      </c>
      <c r="M1149" s="1">
        <v>0</v>
      </c>
      <c r="N1149" s="2" t="s">
        <v>20</v>
      </c>
      <c r="O1149" s="2" t="s">
        <v>2</v>
      </c>
      <c r="P1149" s="2" t="s">
        <v>2273</v>
      </c>
      <c r="Q1149" s="3">
        <f t="shared" si="17"/>
        <v>16565301.842399999</v>
      </c>
      <c r="R1149" s="3">
        <v>0</v>
      </c>
      <c r="S1149" s="3">
        <v>9353230.4900000002</v>
      </c>
      <c r="T1149" s="3">
        <v>0</v>
      </c>
      <c r="U1149" s="3"/>
      <c r="V1149" s="3">
        <v>0</v>
      </c>
      <c r="W1149" s="3">
        <v>6217302.8899999997</v>
      </c>
      <c r="X1149" s="3"/>
      <c r="Y1149" s="3">
        <v>994768.46239999996</v>
      </c>
      <c r="Z1149" s="3">
        <v>0</v>
      </c>
      <c r="AA1149" s="2" t="s">
        <v>0</v>
      </c>
      <c r="AB1149" s="1">
        <v>0</v>
      </c>
      <c r="AC1149" s="50"/>
      <c r="AD1149" s="50"/>
      <c r="AE1149" s="1"/>
    </row>
    <row r="1150" spans="1:31" hidden="1" x14ac:dyDescent="0.25">
      <c r="A1150" s="2" t="s">
        <v>505</v>
      </c>
      <c r="B1150" s="51">
        <v>43964</v>
      </c>
      <c r="C1150" s="2" t="s">
        <v>8</v>
      </c>
      <c r="D1150" s="2" t="s">
        <v>11</v>
      </c>
      <c r="E1150" s="2" t="s">
        <v>476</v>
      </c>
      <c r="F1150" s="2" t="s">
        <v>2302</v>
      </c>
      <c r="G1150" s="2" t="s">
        <v>4</v>
      </c>
      <c r="H1150" s="2" t="s">
        <v>2303</v>
      </c>
      <c r="I1150" s="1"/>
      <c r="J1150" s="1" t="s">
        <v>1</v>
      </c>
      <c r="K1150" s="1" t="s">
        <v>2271</v>
      </c>
      <c r="L1150" s="1" t="s">
        <v>2272</v>
      </c>
      <c r="M1150" s="1">
        <v>0</v>
      </c>
      <c r="N1150" s="2" t="s">
        <v>20</v>
      </c>
      <c r="O1150" s="2" t="s">
        <v>2</v>
      </c>
      <c r="P1150" s="2" t="s">
        <v>2273</v>
      </c>
      <c r="Q1150" s="3">
        <f t="shared" si="17"/>
        <v>91200</v>
      </c>
      <c r="R1150" s="3">
        <v>0</v>
      </c>
      <c r="S1150" s="3">
        <v>91200</v>
      </c>
      <c r="T1150" s="3">
        <v>0</v>
      </c>
      <c r="U1150" s="3"/>
      <c r="V1150" s="3">
        <v>0</v>
      </c>
      <c r="W1150" s="3">
        <v>0</v>
      </c>
      <c r="X1150" s="3"/>
      <c r="Y1150" s="3">
        <v>0</v>
      </c>
      <c r="Z1150" s="3">
        <v>0</v>
      </c>
      <c r="AA1150" s="2" t="s">
        <v>0</v>
      </c>
      <c r="AB1150" s="1">
        <v>0</v>
      </c>
      <c r="AC1150" s="50"/>
      <c r="AD1150" s="50"/>
      <c r="AE1150" s="1"/>
    </row>
    <row r="1151" spans="1:31" hidden="1" x14ac:dyDescent="0.25">
      <c r="A1151" s="2" t="s">
        <v>501</v>
      </c>
      <c r="B1151" s="51">
        <v>43964</v>
      </c>
      <c r="C1151" s="2" t="s">
        <v>8</v>
      </c>
      <c r="D1151" s="2" t="s">
        <v>7</v>
      </c>
      <c r="E1151" s="2" t="s">
        <v>471</v>
      </c>
      <c r="F1151" s="2" t="s">
        <v>864</v>
      </c>
      <c r="G1151" s="2" t="s">
        <v>4</v>
      </c>
      <c r="H1151" s="2" t="s">
        <v>2304</v>
      </c>
      <c r="I1151" s="1"/>
      <c r="J1151" s="1" t="s">
        <v>1</v>
      </c>
      <c r="K1151" s="1" t="s">
        <v>2271</v>
      </c>
      <c r="L1151" s="1" t="s">
        <v>2272</v>
      </c>
      <c r="M1151" s="1">
        <v>0</v>
      </c>
      <c r="N1151" s="2" t="s">
        <v>20</v>
      </c>
      <c r="O1151" s="2" t="s">
        <v>2</v>
      </c>
      <c r="P1151" s="2" t="s">
        <v>2273</v>
      </c>
      <c r="Q1151" s="3">
        <f t="shared" si="17"/>
        <v>32007096.322799999</v>
      </c>
      <c r="R1151" s="3">
        <v>0</v>
      </c>
      <c r="S1151" s="3">
        <v>26038053.489999998</v>
      </c>
      <c r="T1151" s="3">
        <v>0</v>
      </c>
      <c r="U1151" s="3"/>
      <c r="V1151" s="3">
        <v>0</v>
      </c>
      <c r="W1151" s="3">
        <v>5145726.58</v>
      </c>
      <c r="X1151" s="3"/>
      <c r="Y1151" s="3">
        <v>823316.25280000002</v>
      </c>
      <c r="Z1151" s="3">
        <v>0</v>
      </c>
      <c r="AA1151" s="2" t="s">
        <v>0</v>
      </c>
      <c r="AB1151" s="1">
        <v>0</v>
      </c>
      <c r="AC1151" s="50"/>
      <c r="AD1151" s="50"/>
      <c r="AE1151" s="1"/>
    </row>
    <row r="1152" spans="1:31" hidden="1" x14ac:dyDescent="0.25">
      <c r="A1152" s="2" t="s">
        <v>498</v>
      </c>
      <c r="B1152" s="51">
        <v>43965</v>
      </c>
      <c r="C1152" s="2" t="s">
        <v>8</v>
      </c>
      <c r="D1152" s="2" t="s">
        <v>107</v>
      </c>
      <c r="E1152" s="2" t="s">
        <v>596</v>
      </c>
      <c r="F1152" s="2" t="s">
        <v>602</v>
      </c>
      <c r="G1152" s="2" t="s">
        <v>4</v>
      </c>
      <c r="H1152" s="2" t="s">
        <v>2305</v>
      </c>
      <c r="I1152" s="1" t="s">
        <v>1</v>
      </c>
      <c r="J1152" s="1" t="s">
        <v>1</v>
      </c>
      <c r="K1152" s="1" t="s">
        <v>1</v>
      </c>
      <c r="L1152" s="1" t="s">
        <v>1</v>
      </c>
      <c r="M1152" s="1">
        <v>0</v>
      </c>
      <c r="N1152" s="2" t="s">
        <v>1</v>
      </c>
      <c r="O1152" s="2" t="s">
        <v>2</v>
      </c>
      <c r="P1152" s="2" t="s">
        <v>1</v>
      </c>
      <c r="Q1152" s="3">
        <f t="shared" si="17"/>
        <v>57038361.462800004</v>
      </c>
      <c r="R1152" s="3">
        <v>0</v>
      </c>
      <c r="S1152" s="3">
        <v>48684624.270000003</v>
      </c>
      <c r="T1152" s="3">
        <v>0</v>
      </c>
      <c r="U1152" s="3" t="s">
        <v>0</v>
      </c>
      <c r="V1152" s="3">
        <v>0</v>
      </c>
      <c r="W1152" s="3">
        <v>7201497.5800000001</v>
      </c>
      <c r="X1152" s="3" t="s">
        <v>13</v>
      </c>
      <c r="Y1152" s="3">
        <v>1152239.6128</v>
      </c>
      <c r="Z1152" s="3">
        <v>0</v>
      </c>
      <c r="AA1152" s="2" t="s">
        <v>0</v>
      </c>
      <c r="AB1152" s="1">
        <v>0</v>
      </c>
      <c r="AC1152" s="50"/>
      <c r="AD1152" s="50"/>
      <c r="AE1152" s="1"/>
    </row>
    <row r="1153" spans="1:31" hidden="1" x14ac:dyDescent="0.25">
      <c r="A1153" s="2" t="s">
        <v>494</v>
      </c>
      <c r="B1153" s="51">
        <v>43965</v>
      </c>
      <c r="C1153" s="2" t="s">
        <v>53</v>
      </c>
      <c r="D1153" s="2" t="s">
        <v>107</v>
      </c>
      <c r="E1153" s="2" t="s">
        <v>572</v>
      </c>
      <c r="F1153" s="2" t="s">
        <v>2286</v>
      </c>
      <c r="G1153" s="2" t="s">
        <v>4</v>
      </c>
      <c r="H1153" s="2" t="s">
        <v>2306</v>
      </c>
      <c r="I1153" s="1" t="s">
        <v>1</v>
      </c>
      <c r="J1153" s="1" t="s">
        <v>1</v>
      </c>
      <c r="K1153" s="1" t="s">
        <v>1</v>
      </c>
      <c r="L1153" s="1" t="s">
        <v>1</v>
      </c>
      <c r="M1153" s="1">
        <v>0</v>
      </c>
      <c r="N1153" s="2" t="s">
        <v>1</v>
      </c>
      <c r="O1153" s="2" t="s">
        <v>2</v>
      </c>
      <c r="P1153" s="2" t="s">
        <v>1</v>
      </c>
      <c r="Q1153" s="3">
        <f t="shared" si="17"/>
        <v>68252115.001550004</v>
      </c>
      <c r="R1153" s="3">
        <v>0</v>
      </c>
      <c r="S1153" s="3">
        <v>56459388.193550006</v>
      </c>
      <c r="T1153" s="3">
        <v>0</v>
      </c>
      <c r="U1153" s="3" t="s">
        <v>0</v>
      </c>
      <c r="V1153" s="3">
        <v>0</v>
      </c>
      <c r="W1153" s="3">
        <v>10166143.800000001</v>
      </c>
      <c r="X1153" s="3" t="s">
        <v>0</v>
      </c>
      <c r="Y1153" s="3">
        <v>1626583.0080000001</v>
      </c>
      <c r="Z1153" s="3">
        <v>0</v>
      </c>
      <c r="AA1153" s="2" t="s">
        <v>0</v>
      </c>
      <c r="AB1153" s="1">
        <v>0</v>
      </c>
      <c r="AC1153" s="50"/>
      <c r="AD1153" s="50"/>
      <c r="AE1153" s="1"/>
    </row>
    <row r="1154" spans="1:31" hidden="1" x14ac:dyDescent="0.25">
      <c r="A1154" s="2" t="s">
        <v>490</v>
      </c>
      <c r="B1154" s="51">
        <v>43965</v>
      </c>
      <c r="C1154" s="2" t="s">
        <v>8</v>
      </c>
      <c r="D1154" s="2" t="s">
        <v>88</v>
      </c>
      <c r="E1154" s="2" t="s">
        <v>563</v>
      </c>
      <c r="F1154" s="2" t="s">
        <v>2307</v>
      </c>
      <c r="G1154" s="2" t="s">
        <v>4</v>
      </c>
      <c r="H1154" s="2" t="s">
        <v>2308</v>
      </c>
      <c r="I1154" s="1" t="s">
        <v>1</v>
      </c>
      <c r="J1154" s="1" t="s">
        <v>1</v>
      </c>
      <c r="K1154" s="1" t="s">
        <v>1</v>
      </c>
      <c r="L1154" s="1" t="s">
        <v>1</v>
      </c>
      <c r="M1154" s="1">
        <v>0</v>
      </c>
      <c r="N1154" s="2" t="s">
        <v>1</v>
      </c>
      <c r="O1154" s="2" t="s">
        <v>2</v>
      </c>
      <c r="P1154" s="2" t="s">
        <v>1</v>
      </c>
      <c r="Q1154" s="3">
        <f t="shared" si="17"/>
        <v>38315616.960000001</v>
      </c>
      <c r="R1154" s="3">
        <v>0</v>
      </c>
      <c r="S1154" s="3">
        <v>38315616.960000001</v>
      </c>
      <c r="T1154" s="3">
        <v>0</v>
      </c>
      <c r="U1154" s="3" t="s">
        <v>0</v>
      </c>
      <c r="V1154" s="3">
        <v>0</v>
      </c>
      <c r="W1154" s="3">
        <v>0</v>
      </c>
      <c r="X1154" s="3" t="s">
        <v>13</v>
      </c>
      <c r="Y1154" s="3">
        <v>0</v>
      </c>
      <c r="Z1154" s="3">
        <v>0</v>
      </c>
      <c r="AA1154" s="2" t="s">
        <v>0</v>
      </c>
      <c r="AB1154" s="1">
        <v>0</v>
      </c>
      <c r="AC1154" s="50"/>
      <c r="AD1154" s="50"/>
      <c r="AE1154" s="1"/>
    </row>
    <row r="1155" spans="1:31" hidden="1" x14ac:dyDescent="0.25">
      <c r="A1155" s="2" t="s">
        <v>486</v>
      </c>
      <c r="B1155" s="51">
        <v>43965</v>
      </c>
      <c r="C1155" s="2" t="s">
        <v>8</v>
      </c>
      <c r="D1155" s="2" t="s">
        <v>88</v>
      </c>
      <c r="E1155" s="2" t="s">
        <v>569</v>
      </c>
      <c r="F1155" s="2" t="s">
        <v>2309</v>
      </c>
      <c r="G1155" s="2" t="s">
        <v>4</v>
      </c>
      <c r="H1155" s="2" t="s">
        <v>2310</v>
      </c>
      <c r="I1155" s="1" t="s">
        <v>1</v>
      </c>
      <c r="J1155" s="1" t="s">
        <v>1</v>
      </c>
      <c r="K1155" s="1" t="s">
        <v>1</v>
      </c>
      <c r="L1155" s="1" t="s">
        <v>1</v>
      </c>
      <c r="M1155" s="1">
        <v>0</v>
      </c>
      <c r="N1155" s="2" t="s">
        <v>1</v>
      </c>
      <c r="O1155" s="2" t="s">
        <v>2</v>
      </c>
      <c r="P1155" s="2" t="s">
        <v>1</v>
      </c>
      <c r="Q1155" s="3">
        <f t="shared" ref="Q1155:Q1218" si="18">SUM(R1155:AE1155)</f>
        <v>65455427.281199999</v>
      </c>
      <c r="R1155" s="3">
        <v>0</v>
      </c>
      <c r="S1155" s="3">
        <v>50889910.979999997</v>
      </c>
      <c r="T1155" s="3">
        <v>0</v>
      </c>
      <c r="U1155" s="3"/>
      <c r="V1155" s="3">
        <v>0</v>
      </c>
      <c r="W1155" s="3">
        <v>12556479.57</v>
      </c>
      <c r="X1155" s="3"/>
      <c r="Y1155" s="3">
        <v>2009036.7312</v>
      </c>
      <c r="Z1155" s="3">
        <v>0</v>
      </c>
      <c r="AA1155" s="2" t="s">
        <v>0</v>
      </c>
      <c r="AB1155" s="1">
        <v>0</v>
      </c>
      <c r="AC1155" s="50"/>
      <c r="AD1155" s="50"/>
      <c r="AE1155" s="1"/>
    </row>
    <row r="1156" spans="1:31" hidden="1" x14ac:dyDescent="0.25">
      <c r="A1156" s="2" t="s">
        <v>484</v>
      </c>
      <c r="B1156" s="51">
        <v>43965</v>
      </c>
      <c r="C1156" s="2" t="s">
        <v>53</v>
      </c>
      <c r="D1156" s="2" t="s">
        <v>88</v>
      </c>
      <c r="E1156" s="2" t="s">
        <v>558</v>
      </c>
      <c r="F1156" s="2" t="s">
        <v>2311</v>
      </c>
      <c r="G1156" s="2"/>
      <c r="H1156" s="2" t="s">
        <v>2312</v>
      </c>
      <c r="I1156" s="1"/>
      <c r="J1156" s="1"/>
      <c r="K1156" s="1"/>
      <c r="L1156" s="1"/>
      <c r="M1156" s="1">
        <v>0</v>
      </c>
      <c r="N1156" s="2"/>
      <c r="O1156" s="2" t="s">
        <v>249</v>
      </c>
      <c r="P1156" s="2"/>
      <c r="Q1156" s="3">
        <f t="shared" si="18"/>
        <v>0</v>
      </c>
      <c r="R1156" s="3">
        <v>0</v>
      </c>
      <c r="S1156" s="3">
        <v>0</v>
      </c>
      <c r="T1156" s="3">
        <v>0</v>
      </c>
      <c r="U1156" s="3" t="s">
        <v>2140</v>
      </c>
      <c r="V1156" s="3">
        <v>0</v>
      </c>
      <c r="W1156" s="3"/>
      <c r="X1156" s="3"/>
      <c r="Y1156" s="3">
        <v>0</v>
      </c>
      <c r="Z1156" s="3">
        <v>0</v>
      </c>
      <c r="AA1156" s="2"/>
      <c r="AB1156" s="1">
        <v>0</v>
      </c>
      <c r="AC1156" s="50"/>
      <c r="AD1156" s="50"/>
      <c r="AE1156" s="1"/>
    </row>
    <row r="1157" spans="1:31" hidden="1" x14ac:dyDescent="0.25">
      <c r="A1157" s="2" t="s">
        <v>477</v>
      </c>
      <c r="B1157" s="51">
        <v>43965</v>
      </c>
      <c r="C1157" s="2" t="s">
        <v>8</v>
      </c>
      <c r="D1157" s="2" t="s">
        <v>78</v>
      </c>
      <c r="E1157" s="2" t="s">
        <v>555</v>
      </c>
      <c r="F1157" s="2" t="s">
        <v>2313</v>
      </c>
      <c r="G1157" s="2" t="s">
        <v>4</v>
      </c>
      <c r="H1157" s="2" t="s">
        <v>2314</v>
      </c>
      <c r="I1157" s="1" t="s">
        <v>1</v>
      </c>
      <c r="J1157" s="1" t="s">
        <v>1</v>
      </c>
      <c r="K1157" s="1" t="s">
        <v>1</v>
      </c>
      <c r="L1157" s="1" t="s">
        <v>1</v>
      </c>
      <c r="M1157" s="1">
        <v>0</v>
      </c>
      <c r="N1157" s="2" t="s">
        <v>1</v>
      </c>
      <c r="O1157" s="2" t="s">
        <v>2</v>
      </c>
      <c r="P1157" s="2" t="s">
        <v>1</v>
      </c>
      <c r="Q1157" s="3">
        <f t="shared" si="18"/>
        <v>64167231.518799998</v>
      </c>
      <c r="R1157" s="3">
        <v>0</v>
      </c>
      <c r="S1157" s="3">
        <v>44425207.549999997</v>
      </c>
      <c r="T1157" s="3">
        <v>0</v>
      </c>
      <c r="U1157" s="3"/>
      <c r="V1157" s="3">
        <v>0</v>
      </c>
      <c r="W1157" s="3">
        <v>17018986.18</v>
      </c>
      <c r="X1157" s="3"/>
      <c r="Y1157" s="3">
        <v>2723037.7888000002</v>
      </c>
      <c r="Z1157" s="3">
        <v>0</v>
      </c>
      <c r="AA1157" s="2" t="s">
        <v>0</v>
      </c>
      <c r="AB1157" s="1">
        <v>0</v>
      </c>
      <c r="AC1157" s="50"/>
      <c r="AD1157" s="50"/>
      <c r="AE1157" s="1"/>
    </row>
    <row r="1158" spans="1:31" hidden="1" x14ac:dyDescent="0.25">
      <c r="A1158" s="2" t="s">
        <v>473</v>
      </c>
      <c r="B1158" s="51">
        <v>43965</v>
      </c>
      <c r="C1158" s="2" t="s">
        <v>53</v>
      </c>
      <c r="D1158" s="2" t="s">
        <v>78</v>
      </c>
      <c r="E1158" s="2" t="s">
        <v>6</v>
      </c>
      <c r="F1158" s="2" t="s">
        <v>2200</v>
      </c>
      <c r="G1158" s="2" t="s">
        <v>4</v>
      </c>
      <c r="H1158" s="2" t="s">
        <v>2315</v>
      </c>
      <c r="I1158" s="1" t="s">
        <v>1</v>
      </c>
      <c r="J1158" s="1" t="s">
        <v>1</v>
      </c>
      <c r="K1158" s="1" t="s">
        <v>1</v>
      </c>
      <c r="L1158" s="1" t="s">
        <v>1</v>
      </c>
      <c r="M1158" s="1">
        <v>0</v>
      </c>
      <c r="N1158" s="2" t="s">
        <v>1</v>
      </c>
      <c r="O1158" s="2" t="s">
        <v>2</v>
      </c>
      <c r="P1158" s="2" t="s">
        <v>1</v>
      </c>
      <c r="Q1158" s="3">
        <f t="shared" si="18"/>
        <v>11639574.8641</v>
      </c>
      <c r="R1158" s="3">
        <v>0</v>
      </c>
      <c r="S1158" s="3">
        <v>9518609.1721000001</v>
      </c>
      <c r="T1158" s="3">
        <v>0</v>
      </c>
      <c r="U1158" s="3" t="s">
        <v>0</v>
      </c>
      <c r="V1158" s="3">
        <v>0</v>
      </c>
      <c r="W1158" s="3">
        <v>1828418.7000000002</v>
      </c>
      <c r="X1158" s="3" t="s">
        <v>0</v>
      </c>
      <c r="Y1158" s="3">
        <v>292546.99200000003</v>
      </c>
      <c r="Z1158" s="3">
        <v>0</v>
      </c>
      <c r="AA1158" s="2" t="s">
        <v>0</v>
      </c>
      <c r="AB1158" s="1">
        <v>0</v>
      </c>
      <c r="AC1158" s="50"/>
      <c r="AD1158" s="50"/>
      <c r="AE1158" s="1"/>
    </row>
    <row r="1159" spans="1:31" hidden="1" x14ac:dyDescent="0.25">
      <c r="A1159" s="2" t="s">
        <v>468</v>
      </c>
      <c r="B1159" s="51">
        <v>43965</v>
      </c>
      <c r="C1159" s="2" t="s">
        <v>53</v>
      </c>
      <c r="D1159" s="2" t="s">
        <v>78</v>
      </c>
      <c r="E1159" s="2" t="s">
        <v>6</v>
      </c>
      <c r="F1159" s="2" t="s">
        <v>2200</v>
      </c>
      <c r="G1159" s="2" t="s">
        <v>4</v>
      </c>
      <c r="H1159" s="2" t="s">
        <v>2316</v>
      </c>
      <c r="I1159" s="1" t="s">
        <v>1</v>
      </c>
      <c r="J1159" s="1" t="s">
        <v>1</v>
      </c>
      <c r="K1159" s="1" t="s">
        <v>1</v>
      </c>
      <c r="L1159" s="1" t="s">
        <v>1</v>
      </c>
      <c r="M1159" s="1">
        <v>0</v>
      </c>
      <c r="N1159" s="2" t="s">
        <v>1</v>
      </c>
      <c r="O1159" s="2" t="s">
        <v>1537</v>
      </c>
      <c r="P1159" s="2" t="s">
        <v>1538</v>
      </c>
      <c r="Q1159" s="3">
        <f t="shared" si="18"/>
        <v>290000</v>
      </c>
      <c r="R1159" s="3">
        <v>0</v>
      </c>
      <c r="S1159" s="3">
        <v>290000</v>
      </c>
      <c r="T1159" s="3">
        <v>0</v>
      </c>
      <c r="U1159" s="3" t="s">
        <v>0</v>
      </c>
      <c r="V1159" s="3">
        <v>0</v>
      </c>
      <c r="W1159" s="3">
        <v>0</v>
      </c>
      <c r="X1159" s="3" t="s">
        <v>0</v>
      </c>
      <c r="Y1159" s="3">
        <v>0</v>
      </c>
      <c r="Z1159" s="3">
        <v>0</v>
      </c>
      <c r="AA1159" s="2" t="s">
        <v>0</v>
      </c>
      <c r="AB1159" s="1">
        <v>0</v>
      </c>
      <c r="AC1159" s="50"/>
      <c r="AD1159" s="50"/>
      <c r="AE1159" s="1"/>
    </row>
    <row r="1160" spans="1:31" hidden="1" x14ac:dyDescent="0.25">
      <c r="A1160" s="2" t="s">
        <v>465</v>
      </c>
      <c r="B1160" s="51">
        <v>43965</v>
      </c>
      <c r="C1160" s="2" t="s">
        <v>53</v>
      </c>
      <c r="D1160" s="2" t="s">
        <v>78</v>
      </c>
      <c r="E1160" s="2" t="s">
        <v>6</v>
      </c>
      <c r="F1160" s="2" t="s">
        <v>2200</v>
      </c>
      <c r="G1160" s="2" t="s">
        <v>4</v>
      </c>
      <c r="H1160" s="2" t="s">
        <v>2317</v>
      </c>
      <c r="I1160" s="1" t="s">
        <v>1</v>
      </c>
      <c r="J1160" s="1" t="s">
        <v>1</v>
      </c>
      <c r="K1160" s="1" t="s">
        <v>1</v>
      </c>
      <c r="L1160" s="1" t="s">
        <v>1</v>
      </c>
      <c r="M1160" s="1">
        <v>0</v>
      </c>
      <c r="N1160" s="2" t="s">
        <v>1</v>
      </c>
      <c r="O1160" s="2" t="s">
        <v>2</v>
      </c>
      <c r="P1160" s="2" t="s">
        <v>1</v>
      </c>
      <c r="Q1160" s="3">
        <f t="shared" si="18"/>
        <v>44015769.490800001</v>
      </c>
      <c r="R1160" s="3">
        <v>0</v>
      </c>
      <c r="S1160" s="3">
        <v>31990718.451200001</v>
      </c>
      <c r="T1160" s="3">
        <v>0</v>
      </c>
      <c r="U1160" s="3" t="s">
        <v>0</v>
      </c>
      <c r="V1160" s="3">
        <v>0</v>
      </c>
      <c r="W1160" s="3">
        <v>10366423.310000001</v>
      </c>
      <c r="X1160" s="3" t="s">
        <v>0</v>
      </c>
      <c r="Y1160" s="3">
        <v>1658627.7296000002</v>
      </c>
      <c r="Z1160" s="3">
        <v>0</v>
      </c>
      <c r="AA1160" s="2" t="s">
        <v>0</v>
      </c>
      <c r="AB1160" s="1">
        <v>0</v>
      </c>
      <c r="AC1160" s="50"/>
      <c r="AD1160" s="50"/>
      <c r="AE1160" s="1"/>
    </row>
    <row r="1161" spans="1:31" hidden="1" x14ac:dyDescent="0.25">
      <c r="A1161" s="2" t="s">
        <v>463</v>
      </c>
      <c r="B1161" s="51">
        <v>43965</v>
      </c>
      <c r="C1161" s="2" t="s">
        <v>8</v>
      </c>
      <c r="D1161" s="2" t="s">
        <v>67</v>
      </c>
      <c r="E1161" s="2" t="s">
        <v>542</v>
      </c>
      <c r="F1161" s="2" t="s">
        <v>2247</v>
      </c>
      <c r="G1161" s="2" t="s">
        <v>4</v>
      </c>
      <c r="H1161" s="2" t="s">
        <v>2318</v>
      </c>
      <c r="I1161" s="1" t="s">
        <v>1</v>
      </c>
      <c r="J1161" s="1" t="s">
        <v>1</v>
      </c>
      <c r="K1161" s="1" t="s">
        <v>1</v>
      </c>
      <c r="L1161" s="1" t="s">
        <v>1</v>
      </c>
      <c r="M1161" s="1">
        <v>0</v>
      </c>
      <c r="N1161" s="2" t="s">
        <v>1</v>
      </c>
      <c r="O1161" s="2" t="s">
        <v>2</v>
      </c>
      <c r="P1161" s="2" t="s">
        <v>1</v>
      </c>
      <c r="Q1161" s="3">
        <f t="shared" si="18"/>
        <v>54558971.602399997</v>
      </c>
      <c r="R1161" s="3">
        <v>0</v>
      </c>
      <c r="S1161" s="3">
        <v>44697685.579999998</v>
      </c>
      <c r="T1161" s="3">
        <v>0</v>
      </c>
      <c r="U1161" s="3"/>
      <c r="V1161" s="3">
        <v>0</v>
      </c>
      <c r="W1161" s="3">
        <v>8501108.6400000006</v>
      </c>
      <c r="X1161" s="3"/>
      <c r="Y1161" s="3">
        <v>1360177.3824000002</v>
      </c>
      <c r="Z1161" s="3">
        <v>0</v>
      </c>
      <c r="AA1161" s="2" t="s">
        <v>0</v>
      </c>
      <c r="AB1161" s="1">
        <v>0</v>
      </c>
      <c r="AC1161" s="50"/>
      <c r="AD1161" s="50"/>
      <c r="AE1161" s="1"/>
    </row>
    <row r="1162" spans="1:31" hidden="1" x14ac:dyDescent="0.25">
      <c r="A1162" s="2" t="s">
        <v>459</v>
      </c>
      <c r="B1162" s="51">
        <v>43965</v>
      </c>
      <c r="C1162" s="2" t="s">
        <v>53</v>
      </c>
      <c r="D1162" s="2" t="s">
        <v>67</v>
      </c>
      <c r="E1162" s="2" t="s">
        <v>66</v>
      </c>
      <c r="F1162" s="2" t="s">
        <v>2194</v>
      </c>
      <c r="G1162" s="2" t="s">
        <v>4</v>
      </c>
      <c r="H1162" s="2" t="s">
        <v>2319</v>
      </c>
      <c r="I1162" s="1"/>
      <c r="J1162" s="1"/>
      <c r="K1162" s="1"/>
      <c r="L1162" s="1"/>
      <c r="M1162" s="1">
        <v>0</v>
      </c>
      <c r="N1162" s="2"/>
      <c r="O1162" s="2" t="s">
        <v>249</v>
      </c>
      <c r="P1162" s="2"/>
      <c r="Q1162" s="3">
        <f t="shared" si="18"/>
        <v>0</v>
      </c>
      <c r="R1162" s="3">
        <v>0</v>
      </c>
      <c r="S1162" s="3">
        <v>0</v>
      </c>
      <c r="T1162" s="3"/>
      <c r="U1162" s="3"/>
      <c r="V1162" s="3"/>
      <c r="W1162" s="3"/>
      <c r="X1162" s="3"/>
      <c r="Y1162" s="3">
        <v>0</v>
      </c>
      <c r="Z1162" s="3">
        <v>0</v>
      </c>
      <c r="AA1162" s="2"/>
      <c r="AB1162" s="1">
        <v>0</v>
      </c>
      <c r="AC1162" s="50"/>
      <c r="AD1162" s="50"/>
      <c r="AE1162" s="1"/>
    </row>
    <row r="1163" spans="1:31" hidden="1" x14ac:dyDescent="0.25">
      <c r="A1163" s="2" t="s">
        <v>457</v>
      </c>
      <c r="B1163" s="51">
        <v>43965</v>
      </c>
      <c r="C1163" s="2" t="s">
        <v>8</v>
      </c>
      <c r="D1163" s="2" t="s">
        <v>52</v>
      </c>
      <c r="E1163" s="2" t="s">
        <v>530</v>
      </c>
      <c r="F1163" s="2" t="s">
        <v>1926</v>
      </c>
      <c r="G1163" s="2" t="s">
        <v>4</v>
      </c>
      <c r="H1163" s="2" t="s">
        <v>2320</v>
      </c>
      <c r="I1163" s="1" t="s">
        <v>1</v>
      </c>
      <c r="J1163" s="1" t="s">
        <v>1</v>
      </c>
      <c r="K1163" s="1" t="s">
        <v>1</v>
      </c>
      <c r="L1163" s="1" t="s">
        <v>1</v>
      </c>
      <c r="M1163" s="1">
        <v>0</v>
      </c>
      <c r="N1163" s="2" t="s">
        <v>1</v>
      </c>
      <c r="O1163" s="2" t="s">
        <v>2</v>
      </c>
      <c r="P1163" s="2" t="s">
        <v>1</v>
      </c>
      <c r="Q1163" s="3">
        <f t="shared" si="18"/>
        <v>106562696.87680002</v>
      </c>
      <c r="R1163" s="3">
        <v>0</v>
      </c>
      <c r="S1163" s="3">
        <v>83288251.870000005</v>
      </c>
      <c r="T1163" s="3">
        <v>0</v>
      </c>
      <c r="U1163" s="3"/>
      <c r="V1163" s="3">
        <v>0</v>
      </c>
      <c r="W1163" s="3">
        <v>20064176.73</v>
      </c>
      <c r="X1163" s="3"/>
      <c r="Y1163" s="3">
        <v>3210268.2768000001</v>
      </c>
      <c r="Z1163" s="3">
        <v>0</v>
      </c>
      <c r="AA1163" s="2" t="s">
        <v>0</v>
      </c>
      <c r="AB1163" s="1">
        <v>0</v>
      </c>
      <c r="AC1163" s="50"/>
      <c r="AD1163" s="50"/>
      <c r="AE1163" s="1"/>
    </row>
    <row r="1164" spans="1:31" hidden="1" x14ac:dyDescent="0.25">
      <c r="A1164" s="2" t="s">
        <v>455</v>
      </c>
      <c r="B1164" s="51">
        <v>43965</v>
      </c>
      <c r="C1164" s="2" t="s">
        <v>53</v>
      </c>
      <c r="D1164" s="2" t="s">
        <v>52</v>
      </c>
      <c r="E1164" s="2" t="s">
        <v>651</v>
      </c>
      <c r="F1164" s="2" t="s">
        <v>2029</v>
      </c>
      <c r="G1164" s="2" t="s">
        <v>4</v>
      </c>
      <c r="H1164" s="2" t="s">
        <v>2321</v>
      </c>
      <c r="I1164" s="1" t="s">
        <v>1</v>
      </c>
      <c r="J1164" s="1" t="s">
        <v>1</v>
      </c>
      <c r="K1164" s="1" t="s">
        <v>1</v>
      </c>
      <c r="L1164" s="1" t="s">
        <v>1</v>
      </c>
      <c r="M1164" s="1">
        <v>0</v>
      </c>
      <c r="N1164" s="2" t="s">
        <v>1</v>
      </c>
      <c r="O1164" s="2" t="s">
        <v>2</v>
      </c>
      <c r="P1164" s="2" t="s">
        <v>1</v>
      </c>
      <c r="Q1164" s="3">
        <f t="shared" si="18"/>
        <v>87333794.799549997</v>
      </c>
      <c r="R1164" s="3">
        <v>0</v>
      </c>
      <c r="S1164" s="3">
        <v>64013311.30675</v>
      </c>
      <c r="T1164" s="3">
        <v>0</v>
      </c>
      <c r="U1164" s="3" t="s">
        <v>0</v>
      </c>
      <c r="V1164" s="3">
        <v>0</v>
      </c>
      <c r="W1164" s="3">
        <v>20103865.079999998</v>
      </c>
      <c r="X1164" s="3" t="s">
        <v>13</v>
      </c>
      <c r="Y1164" s="3">
        <v>3216618.4127999996</v>
      </c>
      <c r="Z1164" s="3">
        <v>0</v>
      </c>
      <c r="AA1164" s="2" t="s">
        <v>0</v>
      </c>
      <c r="AB1164" s="1">
        <v>0</v>
      </c>
      <c r="AC1164" s="50"/>
      <c r="AD1164" s="50"/>
      <c r="AE1164" s="1"/>
    </row>
    <row r="1165" spans="1:31" hidden="1" x14ac:dyDescent="0.25">
      <c r="A1165" s="2" t="s">
        <v>451</v>
      </c>
      <c r="B1165" s="51">
        <v>43965</v>
      </c>
      <c r="C1165" s="2" t="s">
        <v>8</v>
      </c>
      <c r="D1165" s="2" t="s">
        <v>48</v>
      </c>
      <c r="E1165" s="2" t="s">
        <v>520</v>
      </c>
      <c r="F1165" s="2" t="s">
        <v>1624</v>
      </c>
      <c r="G1165" s="2" t="s">
        <v>4</v>
      </c>
      <c r="H1165" s="2" t="s">
        <v>2322</v>
      </c>
      <c r="I1165" s="1" t="s">
        <v>1</v>
      </c>
      <c r="J1165" s="1" t="s">
        <v>1</v>
      </c>
      <c r="K1165" s="1" t="s">
        <v>1</v>
      </c>
      <c r="L1165" s="1" t="s">
        <v>1</v>
      </c>
      <c r="M1165" s="1">
        <v>0</v>
      </c>
      <c r="N1165" s="2" t="s">
        <v>1</v>
      </c>
      <c r="O1165" s="2" t="s">
        <v>2</v>
      </c>
      <c r="P1165" s="2" t="s">
        <v>1</v>
      </c>
      <c r="Q1165" s="3">
        <f t="shared" si="18"/>
        <v>65698515.419600002</v>
      </c>
      <c r="R1165" s="3">
        <v>0</v>
      </c>
      <c r="S1165" s="3">
        <v>48298604.960000001</v>
      </c>
      <c r="T1165" s="3">
        <v>0</v>
      </c>
      <c r="U1165" s="3"/>
      <c r="V1165" s="3">
        <v>0</v>
      </c>
      <c r="W1165" s="3">
        <v>14999922.810000001</v>
      </c>
      <c r="X1165" s="3"/>
      <c r="Y1165" s="3">
        <v>2399987.6496000001</v>
      </c>
      <c r="Z1165" s="3">
        <v>0</v>
      </c>
      <c r="AA1165" s="2" t="s">
        <v>0</v>
      </c>
      <c r="AB1165" s="1">
        <v>0</v>
      </c>
      <c r="AC1165" s="50"/>
      <c r="AD1165" s="50"/>
      <c r="AE1165" s="1"/>
    </row>
    <row r="1166" spans="1:31" hidden="1" x14ac:dyDescent="0.25">
      <c r="A1166" s="2" t="s">
        <v>449</v>
      </c>
      <c r="B1166" s="51">
        <v>43965</v>
      </c>
      <c r="C1166" s="2" t="s">
        <v>53</v>
      </c>
      <c r="D1166" s="2" t="s">
        <v>48</v>
      </c>
      <c r="E1166" s="2" t="s">
        <v>1830</v>
      </c>
      <c r="F1166" s="2" t="s">
        <v>223</v>
      </c>
      <c r="G1166" s="2" t="s">
        <v>4</v>
      </c>
      <c r="H1166" s="2" t="s">
        <v>2259</v>
      </c>
      <c r="I1166" s="1"/>
      <c r="J1166" s="1"/>
      <c r="K1166" s="1"/>
      <c r="L1166" s="1"/>
      <c r="M1166" s="1">
        <v>0</v>
      </c>
      <c r="N1166" s="2"/>
      <c r="O1166" s="2" t="s">
        <v>249</v>
      </c>
      <c r="P1166" s="2"/>
      <c r="Q1166" s="3">
        <f t="shared" si="18"/>
        <v>0</v>
      </c>
      <c r="R1166" s="3">
        <v>0</v>
      </c>
      <c r="S1166" s="3">
        <v>0</v>
      </c>
      <c r="T1166" s="3">
        <v>0</v>
      </c>
      <c r="U1166" s="3"/>
      <c r="V1166" s="3">
        <v>0</v>
      </c>
      <c r="W1166" s="3">
        <v>0</v>
      </c>
      <c r="X1166" s="3"/>
      <c r="Y1166" s="3">
        <v>0</v>
      </c>
      <c r="Z1166" s="3">
        <v>0</v>
      </c>
      <c r="AA1166" s="2"/>
      <c r="AB1166" s="1">
        <v>0</v>
      </c>
      <c r="AC1166" s="50"/>
      <c r="AD1166" s="50"/>
      <c r="AE1166" s="1"/>
    </row>
    <row r="1167" spans="1:31" hidden="1" x14ac:dyDescent="0.25">
      <c r="A1167" s="2" t="s">
        <v>446</v>
      </c>
      <c r="B1167" s="51">
        <v>43965</v>
      </c>
      <c r="C1167" s="2" t="s">
        <v>8</v>
      </c>
      <c r="D1167" s="2" t="s">
        <v>44</v>
      </c>
      <c r="E1167" s="2" t="s">
        <v>516</v>
      </c>
      <c r="F1167" s="2" t="s">
        <v>1175</v>
      </c>
      <c r="G1167" s="2" t="s">
        <v>4</v>
      </c>
      <c r="H1167" s="2" t="s">
        <v>2323</v>
      </c>
      <c r="I1167" s="1" t="s">
        <v>1</v>
      </c>
      <c r="J1167" s="1" t="s">
        <v>1</v>
      </c>
      <c r="K1167" s="1" t="s">
        <v>1</v>
      </c>
      <c r="L1167" s="1" t="s">
        <v>1</v>
      </c>
      <c r="M1167" s="1">
        <v>0</v>
      </c>
      <c r="N1167" s="2" t="s">
        <v>1</v>
      </c>
      <c r="O1167" s="2" t="s">
        <v>2</v>
      </c>
      <c r="P1167" s="2" t="s">
        <v>1</v>
      </c>
      <c r="Q1167" s="3">
        <f t="shared" si="18"/>
        <v>105586251.85639998</v>
      </c>
      <c r="R1167" s="3">
        <v>0</v>
      </c>
      <c r="S1167" s="3">
        <v>76191183.069999993</v>
      </c>
      <c r="T1167" s="3">
        <v>0</v>
      </c>
      <c r="U1167" s="3"/>
      <c r="V1167" s="3">
        <v>0</v>
      </c>
      <c r="W1167" s="3">
        <v>25340576.539999999</v>
      </c>
      <c r="X1167" s="3"/>
      <c r="Y1167" s="3">
        <v>4054492.2464000001</v>
      </c>
      <c r="Z1167" s="3">
        <v>0</v>
      </c>
      <c r="AA1167" s="2" t="s">
        <v>0</v>
      </c>
      <c r="AB1167" s="1">
        <v>0</v>
      </c>
      <c r="AC1167" s="50"/>
      <c r="AD1167" s="50"/>
      <c r="AE1167" s="1"/>
    </row>
    <row r="1168" spans="1:31" hidden="1" x14ac:dyDescent="0.25">
      <c r="A1168" s="2" t="s">
        <v>444</v>
      </c>
      <c r="B1168" s="51">
        <v>43965</v>
      </c>
      <c r="C1168" s="2" t="s">
        <v>8</v>
      </c>
      <c r="D1168" s="2" t="s">
        <v>40</v>
      </c>
      <c r="E1168" s="2" t="s">
        <v>500</v>
      </c>
      <c r="F1168" s="2" t="s">
        <v>2309</v>
      </c>
      <c r="G1168" s="2" t="s">
        <v>4</v>
      </c>
      <c r="H1168" s="2" t="s">
        <v>2324</v>
      </c>
      <c r="I1168" s="1" t="s">
        <v>1</v>
      </c>
      <c r="J1168" s="1" t="s">
        <v>1</v>
      </c>
      <c r="K1168" s="1" t="s">
        <v>1</v>
      </c>
      <c r="L1168" s="1" t="s">
        <v>1</v>
      </c>
      <c r="M1168" s="1">
        <v>0</v>
      </c>
      <c r="N1168" s="2" t="s">
        <v>1</v>
      </c>
      <c r="O1168" s="2" t="s">
        <v>2</v>
      </c>
      <c r="P1168" s="2" t="s">
        <v>1</v>
      </c>
      <c r="Q1168" s="3">
        <f t="shared" si="18"/>
        <v>52858964.060000002</v>
      </c>
      <c r="R1168" s="3">
        <v>0</v>
      </c>
      <c r="S1168" s="3">
        <v>44993708.18</v>
      </c>
      <c r="T1168" s="3">
        <v>0</v>
      </c>
      <c r="U1168" s="3"/>
      <c r="V1168" s="3">
        <v>0</v>
      </c>
      <c r="W1168" s="3">
        <v>6780393</v>
      </c>
      <c r="X1168" s="3"/>
      <c r="Y1168" s="3">
        <v>1084862.8800000001</v>
      </c>
      <c r="Z1168" s="3">
        <v>0</v>
      </c>
      <c r="AA1168" s="2" t="s">
        <v>0</v>
      </c>
      <c r="AB1168" s="1">
        <v>0</v>
      </c>
      <c r="AC1168" s="50"/>
      <c r="AD1168" s="50"/>
      <c r="AE1168" s="1"/>
    </row>
    <row r="1169" spans="1:31" hidden="1" x14ac:dyDescent="0.25">
      <c r="A1169" s="2" t="s">
        <v>442</v>
      </c>
      <c r="B1169" s="51">
        <v>43965</v>
      </c>
      <c r="C1169" s="2" t="s">
        <v>8</v>
      </c>
      <c r="D1169" s="2" t="s">
        <v>36</v>
      </c>
      <c r="E1169" s="2" t="s">
        <v>497</v>
      </c>
      <c r="F1169" s="2" t="s">
        <v>2145</v>
      </c>
      <c r="G1169" s="2" t="s">
        <v>4</v>
      </c>
      <c r="H1169" s="2" t="s">
        <v>2325</v>
      </c>
      <c r="I1169" s="1" t="s">
        <v>1</v>
      </c>
      <c r="J1169" s="1" t="s">
        <v>1</v>
      </c>
      <c r="K1169" s="1" t="s">
        <v>1</v>
      </c>
      <c r="L1169" s="1" t="s">
        <v>1</v>
      </c>
      <c r="M1169" s="1">
        <v>0</v>
      </c>
      <c r="N1169" s="2" t="s">
        <v>1</v>
      </c>
      <c r="O1169" s="2" t="s">
        <v>2</v>
      </c>
      <c r="P1169" s="2" t="s">
        <v>1</v>
      </c>
      <c r="Q1169" s="3">
        <f t="shared" si="18"/>
        <v>53132645.284000002</v>
      </c>
      <c r="R1169" s="3">
        <v>0</v>
      </c>
      <c r="S1169" s="3">
        <v>41881455.950000003</v>
      </c>
      <c r="T1169" s="3">
        <v>0</v>
      </c>
      <c r="U1169" s="3"/>
      <c r="V1169" s="3">
        <v>0</v>
      </c>
      <c r="W1169" s="3">
        <v>9699301.1500000004</v>
      </c>
      <c r="X1169" s="3"/>
      <c r="Y1169" s="3">
        <v>1551888.1840000001</v>
      </c>
      <c r="Z1169" s="3">
        <v>0</v>
      </c>
      <c r="AA1169" s="2" t="s">
        <v>0</v>
      </c>
      <c r="AB1169" s="1">
        <v>0</v>
      </c>
      <c r="AC1169" s="50"/>
      <c r="AD1169" s="50"/>
      <c r="AE1169" s="1"/>
    </row>
    <row r="1170" spans="1:31" hidden="1" x14ac:dyDescent="0.25">
      <c r="A1170" s="2" t="s">
        <v>439</v>
      </c>
      <c r="B1170" s="51">
        <v>43965</v>
      </c>
      <c r="C1170" s="2" t="s">
        <v>8</v>
      </c>
      <c r="D1170" s="2" t="s">
        <v>32</v>
      </c>
      <c r="E1170" s="2" t="s">
        <v>493</v>
      </c>
      <c r="F1170" s="2" t="s">
        <v>2326</v>
      </c>
      <c r="G1170" s="2" t="s">
        <v>4</v>
      </c>
      <c r="H1170" s="2" t="s">
        <v>2327</v>
      </c>
      <c r="I1170" s="1" t="s">
        <v>1</v>
      </c>
      <c r="J1170" s="1" t="s">
        <v>1</v>
      </c>
      <c r="K1170" s="1" t="s">
        <v>1</v>
      </c>
      <c r="L1170" s="1" t="s">
        <v>1</v>
      </c>
      <c r="M1170" s="1">
        <v>0</v>
      </c>
      <c r="N1170" s="2" t="s">
        <v>1</v>
      </c>
      <c r="O1170" s="2" t="s">
        <v>2</v>
      </c>
      <c r="P1170" s="2" t="s">
        <v>1</v>
      </c>
      <c r="Q1170" s="3">
        <f t="shared" si="18"/>
        <v>51639678.744399995</v>
      </c>
      <c r="R1170" s="3">
        <v>0</v>
      </c>
      <c r="S1170" s="3">
        <v>44982608.289999999</v>
      </c>
      <c r="T1170" s="3">
        <v>0</v>
      </c>
      <c r="U1170" s="3"/>
      <c r="V1170" s="3">
        <v>0</v>
      </c>
      <c r="W1170" s="3">
        <v>5738853.8399999999</v>
      </c>
      <c r="X1170" s="3"/>
      <c r="Y1170" s="3">
        <v>918216.61439999996</v>
      </c>
      <c r="Z1170" s="3">
        <v>0</v>
      </c>
      <c r="AA1170" s="2" t="s">
        <v>0</v>
      </c>
      <c r="AB1170" s="1">
        <v>0</v>
      </c>
      <c r="AC1170" s="50"/>
      <c r="AD1170" s="50"/>
      <c r="AE1170" s="1"/>
    </row>
    <row r="1171" spans="1:31" hidden="1" x14ac:dyDescent="0.25">
      <c r="A1171" s="2" t="s">
        <v>436</v>
      </c>
      <c r="B1171" s="51">
        <v>43965</v>
      </c>
      <c r="C1171" s="2" t="s">
        <v>8</v>
      </c>
      <c r="D1171" s="2" t="s">
        <v>16</v>
      </c>
      <c r="E1171" s="2" t="s">
        <v>483</v>
      </c>
      <c r="F1171" s="2" t="s">
        <v>2328</v>
      </c>
      <c r="G1171" s="2" t="s">
        <v>4</v>
      </c>
      <c r="H1171" s="2" t="s">
        <v>2329</v>
      </c>
      <c r="I1171" s="1" t="s">
        <v>1</v>
      </c>
      <c r="J1171" s="1" t="s">
        <v>1</v>
      </c>
      <c r="K1171" s="1" t="s">
        <v>1</v>
      </c>
      <c r="L1171" s="1" t="s">
        <v>1</v>
      </c>
      <c r="M1171" s="1">
        <v>0</v>
      </c>
      <c r="N1171" s="2" t="s">
        <v>1</v>
      </c>
      <c r="O1171" s="2" t="s">
        <v>2</v>
      </c>
      <c r="P1171" s="2" t="s">
        <v>1</v>
      </c>
      <c r="Q1171" s="3">
        <f t="shared" si="18"/>
        <v>13820272.868000001</v>
      </c>
      <c r="R1171" s="3">
        <v>0</v>
      </c>
      <c r="S1171" s="3">
        <v>2960799.99</v>
      </c>
      <c r="T1171" s="3">
        <v>0</v>
      </c>
      <c r="U1171" s="3"/>
      <c r="V1171" s="3">
        <v>0</v>
      </c>
      <c r="W1171" s="3">
        <v>9361614.5500000007</v>
      </c>
      <c r="X1171" s="3"/>
      <c r="Y1171" s="3">
        <v>1497858.3280000002</v>
      </c>
      <c r="Z1171" s="3">
        <v>0</v>
      </c>
      <c r="AA1171" s="2" t="s">
        <v>0</v>
      </c>
      <c r="AB1171" s="1">
        <v>0</v>
      </c>
      <c r="AC1171" s="50"/>
      <c r="AD1171" s="50"/>
      <c r="AE1171" s="1"/>
    </row>
    <row r="1172" spans="1:31" hidden="1" x14ac:dyDescent="0.25">
      <c r="A1172" s="2" t="s">
        <v>434</v>
      </c>
      <c r="B1172" s="51">
        <v>43965</v>
      </c>
      <c r="C1172" s="2" t="s">
        <v>8</v>
      </c>
      <c r="D1172" s="2" t="s">
        <v>11</v>
      </c>
      <c r="E1172" s="2" t="s">
        <v>476</v>
      </c>
      <c r="F1172" s="2" t="s">
        <v>2330</v>
      </c>
      <c r="G1172" s="2" t="s">
        <v>4</v>
      </c>
      <c r="H1172" s="2" t="s">
        <v>2331</v>
      </c>
      <c r="I1172" s="1" t="s">
        <v>1</v>
      </c>
      <c r="J1172" s="1" t="s">
        <v>1</v>
      </c>
      <c r="K1172" s="1" t="s">
        <v>1</v>
      </c>
      <c r="L1172" s="1" t="s">
        <v>1</v>
      </c>
      <c r="M1172" s="1">
        <v>0</v>
      </c>
      <c r="N1172" s="2" t="s">
        <v>1</v>
      </c>
      <c r="O1172" s="2" t="s">
        <v>2</v>
      </c>
      <c r="P1172" s="2" t="s">
        <v>1</v>
      </c>
      <c r="Q1172" s="3">
        <f t="shared" si="18"/>
        <v>1446082</v>
      </c>
      <c r="R1172" s="3">
        <v>0</v>
      </c>
      <c r="S1172" s="3">
        <v>1318250</v>
      </c>
      <c r="T1172" s="3">
        <v>0</v>
      </c>
      <c r="U1172" s="3"/>
      <c r="V1172" s="3">
        <v>0</v>
      </c>
      <c r="W1172" s="3">
        <v>110200</v>
      </c>
      <c r="X1172" s="3"/>
      <c r="Y1172" s="3">
        <v>17632</v>
      </c>
      <c r="Z1172" s="3">
        <v>0</v>
      </c>
      <c r="AA1172" s="2" t="s">
        <v>0</v>
      </c>
      <c r="AB1172" s="1">
        <v>0</v>
      </c>
      <c r="AC1172" s="50"/>
      <c r="AD1172" s="50"/>
      <c r="AE1172" s="1"/>
    </row>
    <row r="1173" spans="1:31" hidden="1" x14ac:dyDescent="0.25">
      <c r="A1173" s="2" t="s">
        <v>431</v>
      </c>
      <c r="B1173" s="51">
        <v>43965</v>
      </c>
      <c r="C1173" s="2" t="s">
        <v>8</v>
      </c>
      <c r="D1173" s="2" t="s">
        <v>7</v>
      </c>
      <c r="E1173" s="2" t="s">
        <v>471</v>
      </c>
      <c r="F1173" s="2" t="s">
        <v>805</v>
      </c>
      <c r="G1173" s="2" t="s">
        <v>4</v>
      </c>
      <c r="H1173" s="2" t="s">
        <v>2332</v>
      </c>
      <c r="I1173" s="1" t="s">
        <v>1</v>
      </c>
      <c r="J1173" s="1" t="s">
        <v>1</v>
      </c>
      <c r="K1173" s="1" t="s">
        <v>1</v>
      </c>
      <c r="L1173" s="1" t="s">
        <v>1</v>
      </c>
      <c r="M1173" s="1">
        <v>0</v>
      </c>
      <c r="N1173" s="2" t="s">
        <v>1</v>
      </c>
      <c r="O1173" s="2" t="s">
        <v>2</v>
      </c>
      <c r="P1173" s="2" t="s">
        <v>1</v>
      </c>
      <c r="Q1173" s="3">
        <f t="shared" si="18"/>
        <v>100916553.6928</v>
      </c>
      <c r="R1173" s="3">
        <v>0</v>
      </c>
      <c r="S1173" s="3">
        <v>71757697.689999998</v>
      </c>
      <c r="T1173" s="3">
        <v>0</v>
      </c>
      <c r="U1173" s="3"/>
      <c r="V1173" s="3">
        <v>0</v>
      </c>
      <c r="W1173" s="3">
        <v>25136944.829999998</v>
      </c>
      <c r="X1173" s="3"/>
      <c r="Y1173" s="3">
        <v>4021911.1727999998</v>
      </c>
      <c r="Z1173" s="3">
        <v>0</v>
      </c>
      <c r="AA1173" s="2" t="s">
        <v>0</v>
      </c>
      <c r="AB1173" s="1">
        <v>0</v>
      </c>
      <c r="AC1173" s="50"/>
      <c r="AD1173" s="50"/>
      <c r="AE1173" s="1"/>
    </row>
    <row r="1174" spans="1:31" hidden="1" x14ac:dyDescent="0.25">
      <c r="A1174" s="2" t="s">
        <v>428</v>
      </c>
      <c r="B1174" s="51">
        <v>43966</v>
      </c>
      <c r="C1174" s="2" t="s">
        <v>8</v>
      </c>
      <c r="D1174" s="2" t="s">
        <v>107</v>
      </c>
      <c r="E1174" s="2" t="s">
        <v>596</v>
      </c>
      <c r="F1174" s="2" t="s">
        <v>475</v>
      </c>
      <c r="G1174" s="2" t="s">
        <v>4</v>
      </c>
      <c r="H1174" s="2" t="s">
        <v>2333</v>
      </c>
      <c r="I1174" s="1" t="s">
        <v>1</v>
      </c>
      <c r="J1174" s="1" t="s">
        <v>1</v>
      </c>
      <c r="K1174" s="1" t="s">
        <v>1</v>
      </c>
      <c r="L1174" s="1" t="s">
        <v>1</v>
      </c>
      <c r="M1174" s="1">
        <v>0</v>
      </c>
      <c r="N1174" s="2" t="s">
        <v>1</v>
      </c>
      <c r="O1174" s="2" t="s">
        <v>2</v>
      </c>
      <c r="P1174" s="2" t="s">
        <v>1</v>
      </c>
      <c r="Q1174" s="3">
        <f t="shared" si="18"/>
        <v>75020772.30399999</v>
      </c>
      <c r="R1174" s="3">
        <v>0</v>
      </c>
      <c r="S1174" s="3">
        <v>64329525.119999997</v>
      </c>
      <c r="T1174" s="3">
        <v>0</v>
      </c>
      <c r="U1174" s="3" t="s">
        <v>0</v>
      </c>
      <c r="V1174" s="3">
        <v>0</v>
      </c>
      <c r="W1174" s="3">
        <v>9216592.4000000004</v>
      </c>
      <c r="X1174" s="3" t="s">
        <v>0</v>
      </c>
      <c r="Y1174" s="3">
        <v>1474654.784</v>
      </c>
      <c r="Z1174" s="3">
        <v>0</v>
      </c>
      <c r="AA1174" s="2" t="s">
        <v>0</v>
      </c>
      <c r="AB1174" s="1">
        <v>0</v>
      </c>
      <c r="AC1174" s="50"/>
      <c r="AD1174" s="50"/>
      <c r="AE1174" s="1"/>
    </row>
    <row r="1175" spans="1:31" hidden="1" x14ac:dyDescent="0.25">
      <c r="A1175" s="2" t="s">
        <v>425</v>
      </c>
      <c r="B1175" s="51">
        <v>43966</v>
      </c>
      <c r="C1175" s="2" t="s">
        <v>53</v>
      </c>
      <c r="D1175" s="2" t="s">
        <v>107</v>
      </c>
      <c r="E1175" s="2" t="s">
        <v>572</v>
      </c>
      <c r="F1175" s="2" t="s">
        <v>2311</v>
      </c>
      <c r="G1175" s="2" t="s">
        <v>4</v>
      </c>
      <c r="H1175" s="2" t="s">
        <v>2334</v>
      </c>
      <c r="I1175" s="1" t="s">
        <v>1</v>
      </c>
      <c r="J1175" s="1" t="s">
        <v>1</v>
      </c>
      <c r="K1175" s="1" t="s">
        <v>1</v>
      </c>
      <c r="L1175" s="1" t="s">
        <v>1</v>
      </c>
      <c r="M1175" s="1">
        <v>0</v>
      </c>
      <c r="N1175" s="2" t="s">
        <v>1</v>
      </c>
      <c r="O1175" s="2" t="s">
        <v>2</v>
      </c>
      <c r="P1175" s="2" t="s">
        <v>1</v>
      </c>
      <c r="Q1175" s="3">
        <f t="shared" si="18"/>
        <v>109871994.55875</v>
      </c>
      <c r="R1175" s="3">
        <v>0</v>
      </c>
      <c r="S1175" s="3">
        <v>84926260.469949991</v>
      </c>
      <c r="T1175" s="3">
        <v>0</v>
      </c>
      <c r="U1175" s="3" t="s">
        <v>0</v>
      </c>
      <c r="V1175" s="3">
        <v>0</v>
      </c>
      <c r="W1175" s="3">
        <v>21504943.18</v>
      </c>
      <c r="X1175" s="3" t="s">
        <v>0</v>
      </c>
      <c r="Y1175" s="3">
        <v>3440790.9087999999</v>
      </c>
      <c r="Z1175" s="3">
        <v>0</v>
      </c>
      <c r="AA1175" s="2" t="s">
        <v>0</v>
      </c>
      <c r="AB1175" s="1">
        <v>0</v>
      </c>
      <c r="AC1175" s="50"/>
      <c r="AD1175" s="50"/>
      <c r="AE1175" s="1"/>
    </row>
    <row r="1176" spans="1:31" hidden="1" x14ac:dyDescent="0.25">
      <c r="A1176" s="2" t="s">
        <v>422</v>
      </c>
      <c r="B1176" s="51">
        <v>43966</v>
      </c>
      <c r="C1176" s="2" t="s">
        <v>8</v>
      </c>
      <c r="D1176" s="2" t="s">
        <v>88</v>
      </c>
      <c r="E1176" s="2" t="s">
        <v>563</v>
      </c>
      <c r="F1176" s="2" t="s">
        <v>2335</v>
      </c>
      <c r="G1176" s="2" t="s">
        <v>4</v>
      </c>
      <c r="H1176" s="2" t="s">
        <v>2336</v>
      </c>
      <c r="I1176" s="1" t="s">
        <v>1</v>
      </c>
      <c r="J1176" s="1" t="s">
        <v>1</v>
      </c>
      <c r="K1176" s="1" t="s">
        <v>1</v>
      </c>
      <c r="L1176" s="1" t="s">
        <v>1</v>
      </c>
      <c r="M1176" s="1">
        <v>0</v>
      </c>
      <c r="N1176" s="2" t="s">
        <v>1</v>
      </c>
      <c r="O1176" s="2" t="s">
        <v>2</v>
      </c>
      <c r="P1176" s="2" t="s">
        <v>1</v>
      </c>
      <c r="Q1176" s="3">
        <f t="shared" si="18"/>
        <v>30619647.27</v>
      </c>
      <c r="R1176" s="3">
        <v>0</v>
      </c>
      <c r="S1176" s="3">
        <v>30619647.27</v>
      </c>
      <c r="T1176" s="3">
        <v>0</v>
      </c>
      <c r="U1176" s="3" t="s">
        <v>0</v>
      </c>
      <c r="V1176" s="3">
        <v>0</v>
      </c>
      <c r="W1176" s="3">
        <v>0</v>
      </c>
      <c r="X1176" s="3" t="s">
        <v>0</v>
      </c>
      <c r="Y1176" s="3">
        <v>0</v>
      </c>
      <c r="Z1176" s="3">
        <v>0</v>
      </c>
      <c r="AA1176" s="2" t="s">
        <v>0</v>
      </c>
      <c r="AB1176" s="1">
        <v>0</v>
      </c>
      <c r="AC1176" s="50"/>
      <c r="AD1176" s="50"/>
      <c r="AE1176" s="1"/>
    </row>
    <row r="1177" spans="1:31" hidden="1" x14ac:dyDescent="0.25">
      <c r="A1177" s="2" t="s">
        <v>420</v>
      </c>
      <c r="B1177" s="51">
        <v>43966</v>
      </c>
      <c r="C1177" s="2" t="s">
        <v>8</v>
      </c>
      <c r="D1177" s="2" t="s">
        <v>88</v>
      </c>
      <c r="E1177" s="2" t="s">
        <v>569</v>
      </c>
      <c r="F1177" s="2" t="s">
        <v>2337</v>
      </c>
      <c r="G1177" s="2" t="s">
        <v>4</v>
      </c>
      <c r="H1177" s="2" t="s">
        <v>2338</v>
      </c>
      <c r="I1177" s="1" t="s">
        <v>1</v>
      </c>
      <c r="J1177" s="1" t="s">
        <v>1</v>
      </c>
      <c r="K1177" s="1" t="s">
        <v>1</v>
      </c>
      <c r="L1177" s="1" t="s">
        <v>1</v>
      </c>
      <c r="M1177" s="1">
        <v>0</v>
      </c>
      <c r="N1177" s="2" t="s">
        <v>1</v>
      </c>
      <c r="O1177" s="2" t="s">
        <v>2</v>
      </c>
      <c r="P1177" s="2" t="s">
        <v>1</v>
      </c>
      <c r="Q1177" s="3">
        <f t="shared" si="18"/>
        <v>50770148.773600005</v>
      </c>
      <c r="R1177" s="3">
        <v>0</v>
      </c>
      <c r="S1177" s="3">
        <v>40417535.100000001</v>
      </c>
      <c r="T1177" s="3">
        <v>0</v>
      </c>
      <c r="U1177" s="3"/>
      <c r="V1177" s="3">
        <v>0</v>
      </c>
      <c r="W1177" s="3">
        <v>8924666.9600000009</v>
      </c>
      <c r="X1177" s="3"/>
      <c r="Y1177" s="3">
        <v>1427946.7136000001</v>
      </c>
      <c r="Z1177" s="3">
        <v>0</v>
      </c>
      <c r="AA1177" s="2" t="s">
        <v>0</v>
      </c>
      <c r="AB1177" s="1">
        <v>0</v>
      </c>
      <c r="AC1177" s="50"/>
      <c r="AD1177" s="50"/>
      <c r="AE1177" s="1"/>
    </row>
    <row r="1178" spans="1:31" hidden="1" x14ac:dyDescent="0.25">
      <c r="A1178" s="2" t="s">
        <v>414</v>
      </c>
      <c r="B1178" s="51">
        <v>43966</v>
      </c>
      <c r="C1178" s="2" t="s">
        <v>53</v>
      </c>
      <c r="D1178" s="2" t="s">
        <v>88</v>
      </c>
      <c r="E1178" s="2" t="s">
        <v>558</v>
      </c>
      <c r="F1178" s="2" t="s">
        <v>2339</v>
      </c>
      <c r="G1178" s="2" t="s">
        <v>4</v>
      </c>
      <c r="H1178" s="2" t="s">
        <v>2340</v>
      </c>
      <c r="I1178" s="1" t="s">
        <v>1</v>
      </c>
      <c r="J1178" s="1" t="s">
        <v>1</v>
      </c>
      <c r="K1178" s="1" t="s">
        <v>1</v>
      </c>
      <c r="L1178" s="1" t="s">
        <v>1</v>
      </c>
      <c r="M1178" s="1">
        <v>0</v>
      </c>
      <c r="N1178" s="2" t="s">
        <v>1</v>
      </c>
      <c r="O1178" s="2" t="s">
        <v>2</v>
      </c>
      <c r="P1178" s="2" t="s">
        <v>1</v>
      </c>
      <c r="Q1178" s="3">
        <f t="shared" si="18"/>
        <v>39812541.097000003</v>
      </c>
      <c r="R1178" s="3">
        <v>0</v>
      </c>
      <c r="S1178" s="3">
        <v>28303873.175000001</v>
      </c>
      <c r="T1178" s="3">
        <v>0</v>
      </c>
      <c r="U1178" s="3" t="s">
        <v>0</v>
      </c>
      <c r="V1178" s="3">
        <v>0</v>
      </c>
      <c r="W1178" s="3">
        <v>9921265.4499999993</v>
      </c>
      <c r="X1178" s="3" t="s">
        <v>0</v>
      </c>
      <c r="Y1178" s="3">
        <v>1587402.4719999998</v>
      </c>
      <c r="Z1178" s="3">
        <v>0</v>
      </c>
      <c r="AA1178" s="2" t="s">
        <v>0</v>
      </c>
      <c r="AB1178" s="1">
        <v>0</v>
      </c>
      <c r="AC1178" s="50"/>
      <c r="AD1178" s="50"/>
      <c r="AE1178" s="1"/>
    </row>
    <row r="1179" spans="1:31" hidden="1" x14ac:dyDescent="0.25">
      <c r="A1179" s="2" t="s">
        <v>411</v>
      </c>
      <c r="B1179" s="51">
        <v>43966</v>
      </c>
      <c r="C1179" s="2" t="s">
        <v>53</v>
      </c>
      <c r="D1179" s="2" t="s">
        <v>88</v>
      </c>
      <c r="E1179" s="2" t="s">
        <v>558</v>
      </c>
      <c r="F1179" s="2" t="s">
        <v>2339</v>
      </c>
      <c r="G1179" s="2" t="s">
        <v>24</v>
      </c>
      <c r="H1179" s="2" t="s">
        <v>1</v>
      </c>
      <c r="I1179" s="1" t="s">
        <v>2341</v>
      </c>
      <c r="J1179" s="1" t="s">
        <v>1</v>
      </c>
      <c r="K1179" s="1" t="s">
        <v>2342</v>
      </c>
      <c r="L1179" s="1" t="s">
        <v>2343</v>
      </c>
      <c r="M1179" s="1">
        <v>21.81</v>
      </c>
      <c r="N1179" s="2" t="s">
        <v>20</v>
      </c>
      <c r="O1179" s="2" t="s">
        <v>2344</v>
      </c>
      <c r="P1179" s="2" t="s">
        <v>2345</v>
      </c>
      <c r="Q1179" s="3">
        <f t="shared" si="18"/>
        <v>-635117.07519999996</v>
      </c>
      <c r="R1179" s="3">
        <v>0</v>
      </c>
      <c r="S1179" s="3">
        <v>0</v>
      </c>
      <c r="T1179" s="3">
        <v>0</v>
      </c>
      <c r="U1179" s="3" t="s">
        <v>0</v>
      </c>
      <c r="V1179" s="3">
        <v>0</v>
      </c>
      <c r="W1179" s="3">
        <v>-547514.72</v>
      </c>
      <c r="X1179" s="3" t="s">
        <v>13</v>
      </c>
      <c r="Y1179" s="3">
        <v>-87602.355199999991</v>
      </c>
      <c r="Z1179" s="3">
        <v>0</v>
      </c>
      <c r="AA1179" s="2" t="s">
        <v>0</v>
      </c>
      <c r="AB1179" s="1">
        <v>0</v>
      </c>
      <c r="AC1179" s="50"/>
      <c r="AD1179" s="50"/>
      <c r="AE1179" s="1"/>
    </row>
    <row r="1180" spans="1:31" hidden="1" x14ac:dyDescent="0.25">
      <c r="A1180" s="2" t="s">
        <v>408</v>
      </c>
      <c r="B1180" s="51">
        <v>43966</v>
      </c>
      <c r="C1180" s="2" t="s">
        <v>8</v>
      </c>
      <c r="D1180" s="2" t="s">
        <v>78</v>
      </c>
      <c r="E1180" s="2" t="s">
        <v>555</v>
      </c>
      <c r="F1180" s="2" t="s">
        <v>2346</v>
      </c>
      <c r="G1180" s="2" t="s">
        <v>4</v>
      </c>
      <c r="H1180" s="2" t="s">
        <v>2347</v>
      </c>
      <c r="I1180" s="1" t="s">
        <v>1</v>
      </c>
      <c r="J1180" s="1" t="s">
        <v>1</v>
      </c>
      <c r="K1180" s="1" t="s">
        <v>1</v>
      </c>
      <c r="L1180" s="1" t="s">
        <v>1</v>
      </c>
      <c r="M1180" s="1">
        <v>0</v>
      </c>
      <c r="N1180" s="2" t="s">
        <v>1</v>
      </c>
      <c r="O1180" s="2" t="s">
        <v>2</v>
      </c>
      <c r="P1180" s="2" t="s">
        <v>1</v>
      </c>
      <c r="Q1180" s="3">
        <f t="shared" si="18"/>
        <v>70914047.672000006</v>
      </c>
      <c r="R1180" s="3">
        <v>0</v>
      </c>
      <c r="S1180" s="3">
        <v>54810169.090000004</v>
      </c>
      <c r="T1180" s="3">
        <v>0</v>
      </c>
      <c r="U1180" s="3"/>
      <c r="V1180" s="3">
        <v>0</v>
      </c>
      <c r="W1180" s="3">
        <v>13882653.949999999</v>
      </c>
      <c r="X1180" s="3"/>
      <c r="Y1180" s="3">
        <v>2221224.6319999998</v>
      </c>
      <c r="Z1180" s="3">
        <v>0</v>
      </c>
      <c r="AA1180" s="2" t="s">
        <v>0</v>
      </c>
      <c r="AB1180" s="1">
        <v>0</v>
      </c>
      <c r="AC1180" s="50"/>
      <c r="AD1180" s="50"/>
      <c r="AE1180" s="1"/>
    </row>
    <row r="1181" spans="1:31" hidden="1" x14ac:dyDescent="0.25">
      <c r="A1181" s="2" t="s">
        <v>406</v>
      </c>
      <c r="B1181" s="51">
        <v>43966</v>
      </c>
      <c r="C1181" s="2" t="s">
        <v>53</v>
      </c>
      <c r="D1181" s="2" t="s">
        <v>78</v>
      </c>
      <c r="E1181" s="2" t="s">
        <v>6</v>
      </c>
      <c r="F1181" s="2" t="s">
        <v>2251</v>
      </c>
      <c r="G1181" s="2" t="s">
        <v>4</v>
      </c>
      <c r="H1181" s="2" t="s">
        <v>2348</v>
      </c>
      <c r="I1181" s="1" t="s">
        <v>1</v>
      </c>
      <c r="J1181" s="1" t="s">
        <v>1</v>
      </c>
      <c r="K1181" s="1" t="s">
        <v>1</v>
      </c>
      <c r="L1181" s="1" t="s">
        <v>1</v>
      </c>
      <c r="M1181" s="1">
        <v>0</v>
      </c>
      <c r="N1181" s="2" t="s">
        <v>1</v>
      </c>
      <c r="O1181" s="2" t="s">
        <v>2</v>
      </c>
      <c r="P1181" s="2" t="s">
        <v>1</v>
      </c>
      <c r="Q1181" s="3">
        <f t="shared" si="18"/>
        <v>121335870.12720001</v>
      </c>
      <c r="R1181" s="3">
        <v>0</v>
      </c>
      <c r="S1181" s="3">
        <v>88629245.451200008</v>
      </c>
      <c r="T1181" s="3">
        <v>0</v>
      </c>
      <c r="U1181" s="3" t="s">
        <v>0</v>
      </c>
      <c r="V1181" s="3">
        <v>0</v>
      </c>
      <c r="W1181" s="3">
        <v>28195366.099999998</v>
      </c>
      <c r="X1181" s="3" t="s">
        <v>0</v>
      </c>
      <c r="Y1181" s="3">
        <v>4511258.5759999994</v>
      </c>
      <c r="Z1181" s="3">
        <v>0</v>
      </c>
      <c r="AA1181" s="2" t="s">
        <v>0</v>
      </c>
      <c r="AB1181" s="1">
        <v>0</v>
      </c>
      <c r="AC1181" s="50"/>
      <c r="AD1181" s="50"/>
      <c r="AE1181" s="1"/>
    </row>
    <row r="1182" spans="1:31" hidden="1" x14ac:dyDescent="0.25">
      <c r="A1182" s="2" t="s">
        <v>402</v>
      </c>
      <c r="B1182" s="51">
        <v>43966</v>
      </c>
      <c r="C1182" s="2" t="s">
        <v>8</v>
      </c>
      <c r="D1182" s="2" t="s">
        <v>67</v>
      </c>
      <c r="E1182" s="2" t="s">
        <v>542</v>
      </c>
      <c r="F1182" s="2" t="s">
        <v>2282</v>
      </c>
      <c r="G1182" s="2" t="s">
        <v>4</v>
      </c>
      <c r="H1182" s="2" t="s">
        <v>2349</v>
      </c>
      <c r="I1182" s="1" t="s">
        <v>1</v>
      </c>
      <c r="J1182" s="1" t="s">
        <v>1</v>
      </c>
      <c r="K1182" s="1" t="s">
        <v>1</v>
      </c>
      <c r="L1182" s="1" t="s">
        <v>1</v>
      </c>
      <c r="M1182" s="1">
        <v>0</v>
      </c>
      <c r="N1182" s="2" t="s">
        <v>1</v>
      </c>
      <c r="O1182" s="2" t="s">
        <v>2</v>
      </c>
      <c r="P1182" s="2" t="s">
        <v>1</v>
      </c>
      <c r="Q1182" s="3">
        <f t="shared" si="18"/>
        <v>83498718.500000015</v>
      </c>
      <c r="R1182" s="3">
        <v>0</v>
      </c>
      <c r="S1182" s="3">
        <v>67873484.200000003</v>
      </c>
      <c r="T1182" s="3">
        <v>0</v>
      </c>
      <c r="U1182" s="3"/>
      <c r="V1182" s="3">
        <v>0</v>
      </c>
      <c r="W1182" s="3">
        <v>13470029.57</v>
      </c>
      <c r="X1182" s="3"/>
      <c r="Y1182" s="3">
        <v>2155204.73</v>
      </c>
      <c r="Z1182" s="3">
        <v>0</v>
      </c>
      <c r="AA1182" s="2" t="s">
        <v>0</v>
      </c>
      <c r="AB1182" s="1">
        <v>0</v>
      </c>
      <c r="AC1182" s="50"/>
      <c r="AD1182" s="50"/>
      <c r="AE1182" s="1"/>
    </row>
    <row r="1183" spans="1:31" hidden="1" x14ac:dyDescent="0.25">
      <c r="A1183" s="2" t="s">
        <v>399</v>
      </c>
      <c r="B1183" s="51">
        <v>43966</v>
      </c>
      <c r="C1183" s="2" t="s">
        <v>53</v>
      </c>
      <c r="D1183" s="2" t="s">
        <v>67</v>
      </c>
      <c r="E1183" s="2" t="s">
        <v>66</v>
      </c>
      <c r="F1183" s="2" t="s">
        <v>2200</v>
      </c>
      <c r="G1183" s="2" t="s">
        <v>4</v>
      </c>
      <c r="H1183" s="2" t="s">
        <v>2319</v>
      </c>
      <c r="I1183" s="1"/>
      <c r="J1183" s="1"/>
      <c r="K1183" s="1"/>
      <c r="L1183" s="1"/>
      <c r="M1183" s="1">
        <v>0</v>
      </c>
      <c r="N1183" s="2"/>
      <c r="O1183" s="2" t="s">
        <v>249</v>
      </c>
      <c r="P1183" s="2"/>
      <c r="Q1183" s="3">
        <f t="shared" si="18"/>
        <v>0</v>
      </c>
      <c r="R1183" s="3">
        <v>0</v>
      </c>
      <c r="S1183" s="3">
        <v>0</v>
      </c>
      <c r="T1183" s="3">
        <v>0</v>
      </c>
      <c r="U1183" s="3"/>
      <c r="V1183" s="3"/>
      <c r="W1183" s="3"/>
      <c r="X1183" s="3"/>
      <c r="Y1183" s="3">
        <v>0</v>
      </c>
      <c r="Z1183" s="3">
        <v>0</v>
      </c>
      <c r="AA1183" s="2"/>
      <c r="AB1183" s="1">
        <v>0</v>
      </c>
      <c r="AC1183" s="50"/>
      <c r="AD1183" s="50"/>
      <c r="AE1183" s="1"/>
    </row>
    <row r="1184" spans="1:31" hidden="1" x14ac:dyDescent="0.25">
      <c r="A1184" s="2" t="s">
        <v>396</v>
      </c>
      <c r="B1184" s="51">
        <v>43966</v>
      </c>
      <c r="C1184" s="2" t="s">
        <v>8</v>
      </c>
      <c r="D1184" s="2" t="s">
        <v>52</v>
      </c>
      <c r="E1184" s="2" t="s">
        <v>530</v>
      </c>
      <c r="F1184" s="2" t="s">
        <v>1978</v>
      </c>
      <c r="G1184" s="2" t="s">
        <v>4</v>
      </c>
      <c r="H1184" s="2" t="s">
        <v>2350</v>
      </c>
      <c r="I1184" s="1" t="s">
        <v>1</v>
      </c>
      <c r="J1184" s="1" t="s">
        <v>1</v>
      </c>
      <c r="K1184" s="1" t="s">
        <v>1</v>
      </c>
      <c r="L1184" s="1" t="s">
        <v>1</v>
      </c>
      <c r="M1184" s="1">
        <v>0</v>
      </c>
      <c r="N1184" s="2" t="s">
        <v>1</v>
      </c>
      <c r="O1184" s="2" t="s">
        <v>2</v>
      </c>
      <c r="P1184" s="2" t="s">
        <v>1</v>
      </c>
      <c r="Q1184" s="3">
        <f t="shared" si="18"/>
        <v>107290805.80400001</v>
      </c>
      <c r="R1184" s="3">
        <v>0</v>
      </c>
      <c r="S1184" s="3">
        <v>78749592.590000004</v>
      </c>
      <c r="T1184" s="3">
        <v>0</v>
      </c>
      <c r="U1184" s="3"/>
      <c r="V1184" s="3">
        <v>0</v>
      </c>
      <c r="W1184" s="3">
        <v>24604494.149999999</v>
      </c>
      <c r="X1184" s="3"/>
      <c r="Y1184" s="3">
        <v>3936719.0639999998</v>
      </c>
      <c r="Z1184" s="3">
        <v>0</v>
      </c>
      <c r="AA1184" s="2" t="s">
        <v>0</v>
      </c>
      <c r="AB1184" s="1">
        <v>0</v>
      </c>
      <c r="AC1184" s="50"/>
      <c r="AD1184" s="50"/>
      <c r="AE1184" s="1"/>
    </row>
    <row r="1185" spans="1:31" hidden="1" x14ac:dyDescent="0.25">
      <c r="A1185" s="2" t="s">
        <v>393</v>
      </c>
      <c r="B1185" s="51">
        <v>43966</v>
      </c>
      <c r="C1185" s="2" t="s">
        <v>53</v>
      </c>
      <c r="D1185" s="2" t="s">
        <v>52</v>
      </c>
      <c r="E1185" s="2" t="s">
        <v>651</v>
      </c>
      <c r="F1185" s="2" t="s">
        <v>2094</v>
      </c>
      <c r="G1185" s="2" t="s">
        <v>4</v>
      </c>
      <c r="H1185" s="2" t="s">
        <v>2351</v>
      </c>
      <c r="I1185" s="1"/>
      <c r="J1185" s="1"/>
      <c r="K1185" s="1"/>
      <c r="L1185" s="1"/>
      <c r="M1185" s="1">
        <v>0</v>
      </c>
      <c r="N1185" s="2"/>
      <c r="O1185" s="2" t="s">
        <v>249</v>
      </c>
      <c r="P1185" s="2"/>
      <c r="Q1185" s="3">
        <f t="shared" si="18"/>
        <v>0</v>
      </c>
      <c r="R1185" s="3">
        <v>0</v>
      </c>
      <c r="S1185" s="3">
        <v>0</v>
      </c>
      <c r="T1185" s="3">
        <v>0</v>
      </c>
      <c r="U1185" s="3"/>
      <c r="V1185" s="3"/>
      <c r="W1185" s="3"/>
      <c r="X1185" s="3"/>
      <c r="Y1185" s="3">
        <v>0</v>
      </c>
      <c r="Z1185" s="3">
        <v>0</v>
      </c>
      <c r="AA1185" s="2"/>
      <c r="AB1185" s="1">
        <v>0</v>
      </c>
      <c r="AC1185" s="50"/>
      <c r="AD1185" s="50"/>
      <c r="AE1185" s="1"/>
    </row>
    <row r="1186" spans="1:31" hidden="1" x14ac:dyDescent="0.25">
      <c r="A1186" s="2" t="s">
        <v>390</v>
      </c>
      <c r="B1186" s="51">
        <v>43966</v>
      </c>
      <c r="C1186" s="2" t="s">
        <v>8</v>
      </c>
      <c r="D1186" s="2" t="s">
        <v>48</v>
      </c>
      <c r="E1186" s="2" t="s">
        <v>520</v>
      </c>
      <c r="F1186" s="2" t="s">
        <v>1664</v>
      </c>
      <c r="G1186" s="2" t="s">
        <v>4</v>
      </c>
      <c r="H1186" s="2" t="s">
        <v>2352</v>
      </c>
      <c r="I1186" s="1" t="s">
        <v>1</v>
      </c>
      <c r="J1186" s="1" t="s">
        <v>1</v>
      </c>
      <c r="K1186" s="1" t="s">
        <v>1</v>
      </c>
      <c r="L1186" s="1" t="s">
        <v>1</v>
      </c>
      <c r="M1186" s="1">
        <v>0</v>
      </c>
      <c r="N1186" s="2" t="s">
        <v>1</v>
      </c>
      <c r="O1186" s="2" t="s">
        <v>2</v>
      </c>
      <c r="P1186" s="2" t="s">
        <v>1</v>
      </c>
      <c r="Q1186" s="3">
        <f t="shared" si="18"/>
        <v>72130466.57280001</v>
      </c>
      <c r="R1186" s="3">
        <v>0</v>
      </c>
      <c r="S1186" s="3">
        <v>59928113.57</v>
      </c>
      <c r="T1186" s="3">
        <v>0</v>
      </c>
      <c r="U1186" s="3"/>
      <c r="V1186" s="3">
        <v>0</v>
      </c>
      <c r="W1186" s="3">
        <v>10519269.83</v>
      </c>
      <c r="X1186" s="3"/>
      <c r="Y1186" s="3">
        <v>1683083.1728000001</v>
      </c>
      <c r="Z1186" s="3">
        <v>0</v>
      </c>
      <c r="AA1186" s="2" t="s">
        <v>0</v>
      </c>
      <c r="AB1186" s="1">
        <v>0</v>
      </c>
      <c r="AC1186" s="50"/>
      <c r="AD1186" s="50"/>
      <c r="AE1186" s="1"/>
    </row>
    <row r="1187" spans="1:31" hidden="1" x14ac:dyDescent="0.25">
      <c r="A1187" s="2" t="s">
        <v>387</v>
      </c>
      <c r="B1187" s="51">
        <v>43966</v>
      </c>
      <c r="C1187" s="2" t="s">
        <v>53</v>
      </c>
      <c r="D1187" s="2" t="s">
        <v>48</v>
      </c>
      <c r="E1187" s="2" t="s">
        <v>1830</v>
      </c>
      <c r="F1187" s="2" t="s">
        <v>146</v>
      </c>
      <c r="G1187" s="2" t="s">
        <v>4</v>
      </c>
      <c r="H1187" s="2" t="s">
        <v>2353</v>
      </c>
      <c r="I1187" s="1" t="s">
        <v>1</v>
      </c>
      <c r="J1187" s="1" t="s">
        <v>1</v>
      </c>
      <c r="K1187" s="1" t="s">
        <v>1</v>
      </c>
      <c r="L1187" s="1" t="s">
        <v>1</v>
      </c>
      <c r="M1187" s="1">
        <v>0</v>
      </c>
      <c r="N1187" s="2" t="s">
        <v>1</v>
      </c>
      <c r="O1187" s="2" t="s">
        <v>2</v>
      </c>
      <c r="P1187" s="2" t="s">
        <v>1</v>
      </c>
      <c r="Q1187" s="3">
        <f t="shared" si="18"/>
        <v>104040432.52190001</v>
      </c>
      <c r="R1187" s="3">
        <v>0</v>
      </c>
      <c r="S1187" s="3">
        <v>82040619.58510001</v>
      </c>
      <c r="T1187" s="3">
        <v>0</v>
      </c>
      <c r="U1187" s="3" t="s">
        <v>0</v>
      </c>
      <c r="V1187" s="3">
        <v>0</v>
      </c>
      <c r="W1187" s="3">
        <v>18965355.98</v>
      </c>
      <c r="X1187" s="3" t="s">
        <v>13</v>
      </c>
      <c r="Y1187" s="3">
        <v>3034456.9568000003</v>
      </c>
      <c r="Z1187" s="3">
        <v>0</v>
      </c>
      <c r="AA1187" s="2" t="s">
        <v>0</v>
      </c>
      <c r="AB1187" s="1">
        <v>0</v>
      </c>
      <c r="AC1187" s="50"/>
      <c r="AD1187" s="50"/>
      <c r="AE1187" s="1"/>
    </row>
    <row r="1188" spans="1:31" hidden="1" x14ac:dyDescent="0.25">
      <c r="A1188" s="2" t="s">
        <v>385</v>
      </c>
      <c r="B1188" s="51">
        <v>43966</v>
      </c>
      <c r="C1188" s="2" t="s">
        <v>8</v>
      </c>
      <c r="D1188" s="2" t="s">
        <v>44</v>
      </c>
      <c r="E1188" s="2" t="s">
        <v>516</v>
      </c>
      <c r="F1188" s="2" t="s">
        <v>1125</v>
      </c>
      <c r="G1188" s="2" t="s">
        <v>4</v>
      </c>
      <c r="H1188" s="2" t="s">
        <v>2354</v>
      </c>
      <c r="I1188" s="1" t="s">
        <v>1</v>
      </c>
      <c r="J1188" s="1" t="s">
        <v>1</v>
      </c>
      <c r="K1188" s="1" t="s">
        <v>1</v>
      </c>
      <c r="L1188" s="1" t="s">
        <v>1</v>
      </c>
      <c r="M1188" s="1">
        <v>0</v>
      </c>
      <c r="N1188" s="2" t="s">
        <v>1</v>
      </c>
      <c r="O1188" s="2" t="s">
        <v>2</v>
      </c>
      <c r="P1188" s="2" t="s">
        <v>1</v>
      </c>
      <c r="Q1188" s="3">
        <f t="shared" si="18"/>
        <v>142960480.25999999</v>
      </c>
      <c r="R1188" s="3">
        <v>0</v>
      </c>
      <c r="S1188" s="3">
        <v>109976744.45999999</v>
      </c>
      <c r="T1188" s="3">
        <v>0</v>
      </c>
      <c r="U1188" s="3"/>
      <c r="V1188" s="3">
        <v>0</v>
      </c>
      <c r="W1188" s="3">
        <v>28434255</v>
      </c>
      <c r="X1188" s="3"/>
      <c r="Y1188" s="3">
        <v>4549480.8</v>
      </c>
      <c r="Z1188" s="3">
        <v>0</v>
      </c>
      <c r="AA1188" s="2" t="s">
        <v>0</v>
      </c>
      <c r="AB1188" s="1">
        <v>0</v>
      </c>
      <c r="AC1188" s="50"/>
      <c r="AD1188" s="50"/>
      <c r="AE1188" s="1"/>
    </row>
    <row r="1189" spans="1:31" hidden="1" x14ac:dyDescent="0.25">
      <c r="A1189" s="2" t="s">
        <v>381</v>
      </c>
      <c r="B1189" s="51">
        <v>43966</v>
      </c>
      <c r="C1189" s="2" t="s">
        <v>8</v>
      </c>
      <c r="D1189" s="2" t="s">
        <v>40</v>
      </c>
      <c r="E1189" s="2" t="s">
        <v>500</v>
      </c>
      <c r="F1189" s="2" t="s">
        <v>2337</v>
      </c>
      <c r="G1189" s="2" t="s">
        <v>4</v>
      </c>
      <c r="H1189" s="2" t="s">
        <v>2355</v>
      </c>
      <c r="I1189" s="1" t="s">
        <v>1</v>
      </c>
      <c r="J1189" s="1" t="s">
        <v>1</v>
      </c>
      <c r="K1189" s="1" t="s">
        <v>1</v>
      </c>
      <c r="L1189" s="1" t="s">
        <v>1</v>
      </c>
      <c r="M1189" s="1">
        <v>0</v>
      </c>
      <c r="N1189" s="2" t="s">
        <v>1</v>
      </c>
      <c r="O1189" s="2" t="s">
        <v>2</v>
      </c>
      <c r="P1189" s="2" t="s">
        <v>1</v>
      </c>
      <c r="Q1189" s="3">
        <f t="shared" si="18"/>
        <v>91140664.943599999</v>
      </c>
      <c r="R1189" s="3">
        <v>0</v>
      </c>
      <c r="S1189" s="3">
        <v>67313346.849999994</v>
      </c>
      <c r="T1189" s="3">
        <v>0</v>
      </c>
      <c r="U1189" s="3"/>
      <c r="V1189" s="3">
        <v>0</v>
      </c>
      <c r="W1189" s="3">
        <v>20540791.460000001</v>
      </c>
      <c r="X1189" s="3"/>
      <c r="Y1189" s="3">
        <v>3286526.6336000003</v>
      </c>
      <c r="Z1189" s="3">
        <v>0</v>
      </c>
      <c r="AA1189" s="2" t="s">
        <v>0</v>
      </c>
      <c r="AB1189" s="1">
        <v>0</v>
      </c>
      <c r="AC1189" s="50"/>
      <c r="AD1189" s="50"/>
      <c r="AE1189" s="1"/>
    </row>
    <row r="1190" spans="1:31" hidden="1" x14ac:dyDescent="0.25">
      <c r="A1190" s="2" t="s">
        <v>378</v>
      </c>
      <c r="B1190" s="51">
        <v>43966</v>
      </c>
      <c r="C1190" s="2" t="s">
        <v>8</v>
      </c>
      <c r="D1190" s="2" t="s">
        <v>36</v>
      </c>
      <c r="E1190" s="2" t="s">
        <v>497</v>
      </c>
      <c r="F1190" s="2" t="s">
        <v>2198</v>
      </c>
      <c r="G1190" s="2" t="s">
        <v>4</v>
      </c>
      <c r="H1190" s="2" t="s">
        <v>2356</v>
      </c>
      <c r="I1190" s="1" t="s">
        <v>1</v>
      </c>
      <c r="J1190" s="1" t="s">
        <v>1</v>
      </c>
      <c r="K1190" s="1" t="s">
        <v>1</v>
      </c>
      <c r="L1190" s="1" t="s">
        <v>1</v>
      </c>
      <c r="M1190" s="1">
        <v>0</v>
      </c>
      <c r="N1190" s="2" t="s">
        <v>1</v>
      </c>
      <c r="O1190" s="2" t="s">
        <v>2</v>
      </c>
      <c r="P1190" s="2" t="s">
        <v>1</v>
      </c>
      <c r="Q1190" s="3">
        <f t="shared" si="18"/>
        <v>66881451.927600004</v>
      </c>
      <c r="R1190" s="3">
        <v>0</v>
      </c>
      <c r="S1190" s="3">
        <v>52520857.990000002</v>
      </c>
      <c r="T1190" s="3">
        <v>0</v>
      </c>
      <c r="U1190" s="3"/>
      <c r="V1190" s="3">
        <v>0</v>
      </c>
      <c r="W1190" s="3">
        <v>12379822.359999999</v>
      </c>
      <c r="X1190" s="3"/>
      <c r="Y1190" s="3">
        <v>1980771.5776</v>
      </c>
      <c r="Z1190" s="3">
        <v>0</v>
      </c>
      <c r="AA1190" s="2" t="s">
        <v>0</v>
      </c>
      <c r="AB1190" s="1">
        <v>0</v>
      </c>
      <c r="AC1190" s="50"/>
      <c r="AD1190" s="50"/>
      <c r="AE1190" s="1"/>
    </row>
    <row r="1191" spans="1:31" hidden="1" x14ac:dyDescent="0.25">
      <c r="A1191" s="2" t="s">
        <v>376</v>
      </c>
      <c r="B1191" s="51">
        <v>43966</v>
      </c>
      <c r="C1191" s="2" t="s">
        <v>8</v>
      </c>
      <c r="D1191" s="2" t="s">
        <v>32</v>
      </c>
      <c r="E1191" s="2" t="s">
        <v>493</v>
      </c>
      <c r="F1191" s="2" t="s">
        <v>2357</v>
      </c>
      <c r="G1191" s="2" t="s">
        <v>4</v>
      </c>
      <c r="H1191" s="2" t="s">
        <v>2358</v>
      </c>
      <c r="I1191" s="1" t="s">
        <v>1</v>
      </c>
      <c r="J1191" s="1" t="s">
        <v>1</v>
      </c>
      <c r="K1191" s="1" t="s">
        <v>1</v>
      </c>
      <c r="L1191" s="1" t="s">
        <v>1</v>
      </c>
      <c r="M1191" s="1">
        <v>0</v>
      </c>
      <c r="N1191" s="2" t="s">
        <v>1</v>
      </c>
      <c r="O1191" s="2" t="s">
        <v>2</v>
      </c>
      <c r="P1191" s="2" t="s">
        <v>1</v>
      </c>
      <c r="Q1191" s="3">
        <f t="shared" si="18"/>
        <v>59853387.908399999</v>
      </c>
      <c r="R1191" s="3">
        <v>0</v>
      </c>
      <c r="S1191" s="3">
        <v>49472882.579999998</v>
      </c>
      <c r="T1191" s="3">
        <v>0</v>
      </c>
      <c r="U1191" s="3"/>
      <c r="V1191" s="3">
        <v>0</v>
      </c>
      <c r="W1191" s="3">
        <v>8948711.4900000002</v>
      </c>
      <c r="X1191" s="3"/>
      <c r="Y1191" s="3">
        <v>1431793.8384</v>
      </c>
      <c r="Z1191" s="3">
        <v>0</v>
      </c>
      <c r="AA1191" s="2" t="s">
        <v>0</v>
      </c>
      <c r="AB1191" s="1">
        <v>0</v>
      </c>
      <c r="AC1191" s="50"/>
      <c r="AD1191" s="50"/>
      <c r="AE1191" s="1"/>
    </row>
    <row r="1192" spans="1:31" hidden="1" x14ac:dyDescent="0.25">
      <c r="A1192" s="2" t="s">
        <v>373</v>
      </c>
      <c r="B1192" s="51">
        <v>43966</v>
      </c>
      <c r="C1192" s="2" t="s">
        <v>8</v>
      </c>
      <c r="D1192" s="2" t="s">
        <v>16</v>
      </c>
      <c r="E1192" s="2" t="s">
        <v>483</v>
      </c>
      <c r="F1192" s="2" t="s">
        <v>2359</v>
      </c>
      <c r="G1192" s="2" t="s">
        <v>4</v>
      </c>
      <c r="H1192" s="2" t="s">
        <v>2360</v>
      </c>
      <c r="I1192" s="1" t="s">
        <v>1</v>
      </c>
      <c r="J1192" s="1" t="s">
        <v>1</v>
      </c>
      <c r="K1192" s="1" t="s">
        <v>1</v>
      </c>
      <c r="L1192" s="1" t="s">
        <v>1</v>
      </c>
      <c r="M1192" s="1">
        <v>0</v>
      </c>
      <c r="N1192" s="2" t="s">
        <v>1</v>
      </c>
      <c r="O1192" s="2" t="s">
        <v>2</v>
      </c>
      <c r="P1192" s="2" t="s">
        <v>1</v>
      </c>
      <c r="Q1192" s="3">
        <f t="shared" si="18"/>
        <v>9901037.8200000003</v>
      </c>
      <c r="R1192" s="3">
        <v>0</v>
      </c>
      <c r="S1192" s="3">
        <v>3729793.74</v>
      </c>
      <c r="T1192" s="3">
        <v>0</v>
      </c>
      <c r="U1192" s="3"/>
      <c r="V1192" s="3">
        <v>0</v>
      </c>
      <c r="W1192" s="3">
        <v>5320038</v>
      </c>
      <c r="X1192" s="3"/>
      <c r="Y1192" s="3">
        <v>851206.08000000007</v>
      </c>
      <c r="Z1192" s="3">
        <v>0</v>
      </c>
      <c r="AA1192" s="2" t="s">
        <v>0</v>
      </c>
      <c r="AB1192" s="1">
        <v>0</v>
      </c>
      <c r="AC1192" s="50"/>
      <c r="AD1192" s="50"/>
      <c r="AE1192" s="1"/>
    </row>
    <row r="1193" spans="1:31" hidden="1" x14ac:dyDescent="0.25">
      <c r="A1193" s="2" t="s">
        <v>371</v>
      </c>
      <c r="B1193" s="51">
        <v>43966</v>
      </c>
      <c r="C1193" s="2" t="s">
        <v>8</v>
      </c>
      <c r="D1193" s="2" t="s">
        <v>11</v>
      </c>
      <c r="E1193" s="2" t="s">
        <v>476</v>
      </c>
      <c r="F1193" s="2" t="s">
        <v>2361</v>
      </c>
      <c r="G1193" s="2" t="s">
        <v>4</v>
      </c>
      <c r="H1193" s="2" t="s">
        <v>2362</v>
      </c>
      <c r="I1193" s="1"/>
      <c r="J1193" s="1" t="s">
        <v>1</v>
      </c>
      <c r="K1193" s="1" t="s">
        <v>1</v>
      </c>
      <c r="L1193" s="1" t="s">
        <v>1</v>
      </c>
      <c r="M1193" s="1">
        <v>0</v>
      </c>
      <c r="N1193" s="2" t="s">
        <v>1</v>
      </c>
      <c r="O1193" s="2" t="s">
        <v>2</v>
      </c>
      <c r="P1193" s="2" t="s">
        <v>1</v>
      </c>
      <c r="Q1193" s="3">
        <f t="shared" si="18"/>
        <v>3472586.74</v>
      </c>
      <c r="R1193" s="3">
        <v>0</v>
      </c>
      <c r="S1193" s="3">
        <v>3205902.74</v>
      </c>
      <c r="T1193" s="3">
        <v>0</v>
      </c>
      <c r="U1193" s="3"/>
      <c r="V1193" s="3">
        <v>0</v>
      </c>
      <c r="W1193" s="3">
        <v>229900</v>
      </c>
      <c r="X1193" s="3"/>
      <c r="Y1193" s="3">
        <v>36784</v>
      </c>
      <c r="Z1193" s="3">
        <v>0</v>
      </c>
      <c r="AA1193" s="2" t="s">
        <v>0</v>
      </c>
      <c r="AB1193" s="1">
        <v>0</v>
      </c>
      <c r="AC1193" s="50"/>
      <c r="AD1193" s="50"/>
      <c r="AE1193" s="1"/>
    </row>
    <row r="1194" spans="1:31" hidden="1" x14ac:dyDescent="0.25">
      <c r="A1194" s="2" t="s">
        <v>365</v>
      </c>
      <c r="B1194" s="51">
        <v>43966</v>
      </c>
      <c r="C1194" s="2" t="s">
        <v>8</v>
      </c>
      <c r="D1194" s="2" t="s">
        <v>7</v>
      </c>
      <c r="E1194" s="2" t="s">
        <v>471</v>
      </c>
      <c r="F1194" s="2" t="s">
        <v>763</v>
      </c>
      <c r="G1194" s="2" t="s">
        <v>4</v>
      </c>
      <c r="H1194" s="2" t="s">
        <v>2363</v>
      </c>
      <c r="I1194" s="1" t="s">
        <v>1</v>
      </c>
      <c r="J1194" s="1" t="s">
        <v>1</v>
      </c>
      <c r="K1194" s="1" t="s">
        <v>1</v>
      </c>
      <c r="L1194" s="1" t="s">
        <v>1</v>
      </c>
      <c r="M1194" s="1">
        <v>0</v>
      </c>
      <c r="N1194" s="2" t="s">
        <v>1</v>
      </c>
      <c r="O1194" s="2" t="s">
        <v>2</v>
      </c>
      <c r="P1194" s="2" t="s">
        <v>1</v>
      </c>
      <c r="Q1194" s="3">
        <f t="shared" si="18"/>
        <v>44599648.3376</v>
      </c>
      <c r="R1194" s="3">
        <v>0</v>
      </c>
      <c r="S1194" s="3">
        <v>36762760.420000002</v>
      </c>
      <c r="T1194" s="3">
        <v>0</v>
      </c>
      <c r="U1194" s="3"/>
      <c r="V1194" s="3">
        <v>0</v>
      </c>
      <c r="W1194" s="3">
        <v>6755937.8600000003</v>
      </c>
      <c r="X1194" s="3"/>
      <c r="Y1194" s="3">
        <v>1080950.0576000002</v>
      </c>
      <c r="Z1194" s="3">
        <v>0</v>
      </c>
      <c r="AA1194" s="2" t="s">
        <v>0</v>
      </c>
      <c r="AB1194" s="1">
        <v>0</v>
      </c>
      <c r="AC1194" s="50"/>
      <c r="AD1194" s="50"/>
      <c r="AE1194" s="1"/>
    </row>
    <row r="1195" spans="1:31" hidden="1" x14ac:dyDescent="0.25">
      <c r="A1195" s="2" t="s">
        <v>363</v>
      </c>
      <c r="B1195" s="51">
        <v>43967</v>
      </c>
      <c r="C1195" s="2" t="s">
        <v>8</v>
      </c>
      <c r="D1195" s="2" t="s">
        <v>107</v>
      </c>
      <c r="E1195" s="2" t="s">
        <v>596</v>
      </c>
      <c r="F1195" s="2" t="s">
        <v>389</v>
      </c>
      <c r="G1195" s="2" t="s">
        <v>4</v>
      </c>
      <c r="H1195" s="2" t="s">
        <v>2364</v>
      </c>
      <c r="I1195" s="1" t="s">
        <v>1</v>
      </c>
      <c r="J1195" s="1" t="s">
        <v>1</v>
      </c>
      <c r="K1195" s="1" t="s">
        <v>1</v>
      </c>
      <c r="L1195" s="1" t="s">
        <v>1</v>
      </c>
      <c r="M1195" s="1">
        <v>0</v>
      </c>
      <c r="N1195" s="2" t="s">
        <v>1</v>
      </c>
      <c r="O1195" s="2" t="s">
        <v>2</v>
      </c>
      <c r="P1195" s="2" t="s">
        <v>1</v>
      </c>
      <c r="Q1195" s="3">
        <f t="shared" si="18"/>
        <v>148085627.4032</v>
      </c>
      <c r="R1195" s="3">
        <v>0</v>
      </c>
      <c r="S1195" s="3">
        <v>120702550.22</v>
      </c>
      <c r="T1195" s="3">
        <v>0</v>
      </c>
      <c r="U1195" s="3" t="s">
        <v>0</v>
      </c>
      <c r="V1195" s="3">
        <v>0</v>
      </c>
      <c r="W1195" s="3">
        <v>23606101.02</v>
      </c>
      <c r="X1195" s="3" t="s">
        <v>0</v>
      </c>
      <c r="Y1195" s="3">
        <v>3776976.1631999998</v>
      </c>
      <c r="Z1195" s="3">
        <v>0</v>
      </c>
      <c r="AA1195" s="2" t="s">
        <v>0</v>
      </c>
      <c r="AB1195" s="1">
        <v>0</v>
      </c>
      <c r="AC1195" s="50"/>
      <c r="AD1195" s="50"/>
      <c r="AE1195" s="1"/>
    </row>
    <row r="1196" spans="1:31" hidden="1" x14ac:dyDescent="0.25">
      <c r="A1196" s="2" t="s">
        <v>361</v>
      </c>
      <c r="B1196" s="51">
        <v>43967</v>
      </c>
      <c r="C1196" s="2" t="s">
        <v>53</v>
      </c>
      <c r="D1196" s="2" t="s">
        <v>107</v>
      </c>
      <c r="E1196" s="2" t="s">
        <v>572</v>
      </c>
      <c r="F1196" s="2" t="s">
        <v>2339</v>
      </c>
      <c r="G1196" s="2" t="s">
        <v>4</v>
      </c>
      <c r="H1196" s="2" t="s">
        <v>2365</v>
      </c>
      <c r="I1196" s="1" t="s">
        <v>1</v>
      </c>
      <c r="J1196" s="1" t="s">
        <v>1</v>
      </c>
      <c r="K1196" s="1" t="s">
        <v>1</v>
      </c>
      <c r="L1196" s="1" t="s">
        <v>1</v>
      </c>
      <c r="M1196" s="1">
        <v>0</v>
      </c>
      <c r="N1196" s="2" t="s">
        <v>1</v>
      </c>
      <c r="O1196" s="2" t="s">
        <v>2</v>
      </c>
      <c r="P1196" s="2" t="s">
        <v>1</v>
      </c>
      <c r="Q1196" s="3">
        <f t="shared" si="18"/>
        <v>77327162.026800007</v>
      </c>
      <c r="R1196" s="3">
        <v>0</v>
      </c>
      <c r="S1196" s="3">
        <v>56512508.909999996</v>
      </c>
      <c r="T1196" s="3">
        <v>0</v>
      </c>
      <c r="U1196" s="3" t="s">
        <v>0</v>
      </c>
      <c r="V1196" s="3">
        <v>0</v>
      </c>
      <c r="W1196" s="3">
        <v>17943666.48</v>
      </c>
      <c r="X1196" s="3" t="s">
        <v>0</v>
      </c>
      <c r="Y1196" s="3">
        <v>2870986.6368</v>
      </c>
      <c r="Z1196" s="3">
        <v>0</v>
      </c>
      <c r="AA1196" s="2" t="s">
        <v>0</v>
      </c>
      <c r="AB1196" s="1">
        <v>0</v>
      </c>
      <c r="AC1196" s="50"/>
      <c r="AD1196" s="50"/>
      <c r="AE1196" s="1"/>
    </row>
    <row r="1197" spans="1:31" hidden="1" x14ac:dyDescent="0.25">
      <c r="A1197" s="2" t="s">
        <v>358</v>
      </c>
      <c r="B1197" s="51">
        <v>43967</v>
      </c>
      <c r="C1197" s="2" t="s">
        <v>8</v>
      </c>
      <c r="D1197" s="2" t="s">
        <v>88</v>
      </c>
      <c r="E1197" s="2" t="s">
        <v>563</v>
      </c>
      <c r="F1197" s="2" t="s">
        <v>2366</v>
      </c>
      <c r="G1197" s="2" t="s">
        <v>4</v>
      </c>
      <c r="H1197" s="2" t="s">
        <v>2367</v>
      </c>
      <c r="I1197" s="1" t="s">
        <v>1</v>
      </c>
      <c r="J1197" s="1" t="s">
        <v>1</v>
      </c>
      <c r="K1197" s="1" t="s">
        <v>1</v>
      </c>
      <c r="L1197" s="1" t="s">
        <v>1</v>
      </c>
      <c r="M1197" s="1">
        <v>0</v>
      </c>
      <c r="N1197" s="2" t="s">
        <v>1</v>
      </c>
      <c r="O1197" s="2" t="s">
        <v>2</v>
      </c>
      <c r="P1197" s="2" t="s">
        <v>1</v>
      </c>
      <c r="Q1197" s="3">
        <f t="shared" si="18"/>
        <v>33433180.77</v>
      </c>
      <c r="R1197" s="3">
        <v>0</v>
      </c>
      <c r="S1197" s="3">
        <v>33433180.77</v>
      </c>
      <c r="T1197" s="3">
        <v>0</v>
      </c>
      <c r="U1197" s="3" t="s">
        <v>0</v>
      </c>
      <c r="V1197" s="3">
        <v>0</v>
      </c>
      <c r="W1197" s="3">
        <v>0</v>
      </c>
      <c r="X1197" s="3" t="s">
        <v>0</v>
      </c>
      <c r="Y1197" s="3">
        <v>0</v>
      </c>
      <c r="Z1197" s="3">
        <v>0</v>
      </c>
      <c r="AA1197" s="2" t="s">
        <v>0</v>
      </c>
      <c r="AB1197" s="1">
        <v>0</v>
      </c>
      <c r="AC1197" s="50"/>
      <c r="AD1197" s="50"/>
      <c r="AE1197" s="1"/>
    </row>
    <row r="1198" spans="1:31" hidden="1" x14ac:dyDescent="0.25">
      <c r="A1198" s="2" t="s">
        <v>355</v>
      </c>
      <c r="B1198" s="51">
        <v>43967</v>
      </c>
      <c r="C1198" s="2" t="s">
        <v>8</v>
      </c>
      <c r="D1198" s="2" t="s">
        <v>88</v>
      </c>
      <c r="E1198" s="2" t="s">
        <v>569</v>
      </c>
      <c r="F1198" s="2" t="s">
        <v>2368</v>
      </c>
      <c r="G1198" s="2" t="s">
        <v>4</v>
      </c>
      <c r="H1198" s="2" t="s">
        <v>2369</v>
      </c>
      <c r="I1198" s="1" t="s">
        <v>1</v>
      </c>
      <c r="J1198" s="1" t="s">
        <v>1</v>
      </c>
      <c r="K1198" s="1" t="s">
        <v>1</v>
      </c>
      <c r="L1198" s="1" t="s">
        <v>1</v>
      </c>
      <c r="M1198" s="1">
        <v>0</v>
      </c>
      <c r="N1198" s="2" t="s">
        <v>1</v>
      </c>
      <c r="O1198" s="2" t="s">
        <v>2</v>
      </c>
      <c r="P1198" s="2" t="s">
        <v>1</v>
      </c>
      <c r="Q1198" s="3">
        <f t="shared" si="18"/>
        <v>91609663.737599999</v>
      </c>
      <c r="R1198" s="3">
        <v>0</v>
      </c>
      <c r="S1198" s="3">
        <v>67630640.090000004</v>
      </c>
      <c r="T1198" s="3">
        <v>0</v>
      </c>
      <c r="U1198" s="3"/>
      <c r="V1198" s="3">
        <v>0</v>
      </c>
      <c r="W1198" s="3">
        <v>20671572.109999999</v>
      </c>
      <c r="X1198" s="3"/>
      <c r="Y1198" s="3">
        <v>3307451.5375999999</v>
      </c>
      <c r="Z1198" s="3">
        <v>0</v>
      </c>
      <c r="AA1198" s="2" t="s">
        <v>0</v>
      </c>
      <c r="AB1198" s="1">
        <v>0</v>
      </c>
      <c r="AC1198" s="50"/>
      <c r="AD1198" s="50"/>
      <c r="AE1198" s="1"/>
    </row>
    <row r="1199" spans="1:31" hidden="1" x14ac:dyDescent="0.25">
      <c r="A1199" s="2" t="s">
        <v>353</v>
      </c>
      <c r="B1199" s="51">
        <v>43967</v>
      </c>
      <c r="C1199" s="2" t="s">
        <v>8</v>
      </c>
      <c r="D1199" s="2" t="s">
        <v>78</v>
      </c>
      <c r="E1199" s="2" t="s">
        <v>555</v>
      </c>
      <c r="F1199" s="2" t="s">
        <v>2370</v>
      </c>
      <c r="G1199" s="2" t="s">
        <v>4</v>
      </c>
      <c r="H1199" s="2" t="s">
        <v>2371</v>
      </c>
      <c r="I1199" s="1" t="s">
        <v>1</v>
      </c>
      <c r="J1199" s="1" t="s">
        <v>1</v>
      </c>
      <c r="K1199" s="1" t="s">
        <v>1</v>
      </c>
      <c r="L1199" s="1" t="s">
        <v>1</v>
      </c>
      <c r="M1199" s="1">
        <v>0</v>
      </c>
      <c r="N1199" s="2" t="s">
        <v>1</v>
      </c>
      <c r="O1199" s="2" t="s">
        <v>2</v>
      </c>
      <c r="P1199" s="2" t="s">
        <v>1</v>
      </c>
      <c r="Q1199" s="3">
        <f t="shared" si="18"/>
        <v>126847268.7836</v>
      </c>
      <c r="R1199" s="3">
        <v>0</v>
      </c>
      <c r="S1199" s="3">
        <v>96977684.689999998</v>
      </c>
      <c r="T1199" s="3">
        <v>0</v>
      </c>
      <c r="U1199" s="3"/>
      <c r="V1199" s="3">
        <v>0</v>
      </c>
      <c r="W1199" s="3">
        <v>25749641.460000001</v>
      </c>
      <c r="X1199" s="3"/>
      <c r="Y1199" s="3">
        <v>4119942.6336000003</v>
      </c>
      <c r="Z1199" s="3">
        <v>0</v>
      </c>
      <c r="AA1199" s="2" t="s">
        <v>0</v>
      </c>
      <c r="AB1199" s="1">
        <v>0</v>
      </c>
      <c r="AC1199" s="50"/>
      <c r="AD1199" s="50"/>
      <c r="AE1199" s="1"/>
    </row>
    <row r="1200" spans="1:31" hidden="1" x14ac:dyDescent="0.25">
      <c r="A1200" s="2" t="s">
        <v>351</v>
      </c>
      <c r="B1200" s="51">
        <v>43967</v>
      </c>
      <c r="C1200" s="2" t="s">
        <v>53</v>
      </c>
      <c r="D1200" s="2" t="s">
        <v>78</v>
      </c>
      <c r="E1200" s="2" t="s">
        <v>6</v>
      </c>
      <c r="F1200" s="2" t="s">
        <v>2286</v>
      </c>
      <c r="G1200" s="2" t="s">
        <v>4</v>
      </c>
      <c r="H1200" s="2" t="s">
        <v>2372</v>
      </c>
      <c r="I1200" s="1" t="s">
        <v>1</v>
      </c>
      <c r="J1200" s="1" t="s">
        <v>1</v>
      </c>
      <c r="K1200" s="1" t="s">
        <v>1</v>
      </c>
      <c r="L1200" s="1" t="s">
        <v>1</v>
      </c>
      <c r="M1200" s="1">
        <v>0</v>
      </c>
      <c r="N1200" s="2" t="s">
        <v>1</v>
      </c>
      <c r="O1200" s="2" t="s">
        <v>2</v>
      </c>
      <c r="P1200" s="2" t="s">
        <v>1</v>
      </c>
      <c r="Q1200" s="3">
        <f t="shared" si="18"/>
        <v>182118351.87995002</v>
      </c>
      <c r="R1200" s="3">
        <v>0</v>
      </c>
      <c r="S1200" s="3">
        <v>132845247.39635001</v>
      </c>
      <c r="T1200" s="3">
        <v>0</v>
      </c>
      <c r="U1200" s="3" t="s">
        <v>0</v>
      </c>
      <c r="V1200" s="3">
        <v>0</v>
      </c>
      <c r="W1200" s="3">
        <v>42476814.209999993</v>
      </c>
      <c r="X1200" s="3" t="s">
        <v>13</v>
      </c>
      <c r="Y1200" s="3">
        <v>6796290.273599999</v>
      </c>
      <c r="Z1200" s="3">
        <v>0</v>
      </c>
      <c r="AA1200" s="2" t="s">
        <v>0</v>
      </c>
      <c r="AB1200" s="1">
        <v>0</v>
      </c>
      <c r="AC1200" s="50"/>
      <c r="AD1200" s="50"/>
      <c r="AE1200" s="1"/>
    </row>
    <row r="1201" spans="1:31" hidden="1" x14ac:dyDescent="0.25">
      <c r="A1201" s="2" t="s">
        <v>348</v>
      </c>
      <c r="B1201" s="51">
        <v>43967</v>
      </c>
      <c r="C1201" s="2" t="s">
        <v>8</v>
      </c>
      <c r="D1201" s="2" t="s">
        <v>67</v>
      </c>
      <c r="E1201" s="2" t="s">
        <v>542</v>
      </c>
      <c r="F1201" s="2" t="s">
        <v>2307</v>
      </c>
      <c r="G1201" s="2" t="s">
        <v>4</v>
      </c>
      <c r="H1201" s="2" t="s">
        <v>2373</v>
      </c>
      <c r="I1201" s="1" t="s">
        <v>1</v>
      </c>
      <c r="J1201" s="1" t="s">
        <v>1</v>
      </c>
      <c r="K1201" s="1" t="s">
        <v>1</v>
      </c>
      <c r="L1201" s="1" t="s">
        <v>1</v>
      </c>
      <c r="M1201" s="1">
        <v>0</v>
      </c>
      <c r="N1201" s="2" t="s">
        <v>1</v>
      </c>
      <c r="O1201" s="2" t="s">
        <v>2</v>
      </c>
      <c r="P1201" s="2" t="s">
        <v>1</v>
      </c>
      <c r="Q1201" s="3">
        <f t="shared" si="18"/>
        <v>151005704.79119998</v>
      </c>
      <c r="R1201" s="3">
        <v>0</v>
      </c>
      <c r="S1201" s="3">
        <v>118684797.84</v>
      </c>
      <c r="T1201" s="3">
        <v>0</v>
      </c>
      <c r="U1201" s="3"/>
      <c r="V1201" s="3">
        <v>0</v>
      </c>
      <c r="W1201" s="3">
        <v>27862850.82</v>
      </c>
      <c r="X1201" s="3"/>
      <c r="Y1201" s="3">
        <v>4458056.1311999997</v>
      </c>
      <c r="Z1201" s="3">
        <v>0</v>
      </c>
      <c r="AA1201" s="2" t="s">
        <v>0</v>
      </c>
      <c r="AB1201" s="1">
        <v>0</v>
      </c>
      <c r="AC1201" s="50"/>
      <c r="AD1201" s="50"/>
      <c r="AE1201" s="1"/>
    </row>
    <row r="1202" spans="1:31" hidden="1" x14ac:dyDescent="0.25">
      <c r="A1202" s="2" t="s">
        <v>345</v>
      </c>
      <c r="B1202" s="51">
        <v>43967</v>
      </c>
      <c r="C1202" s="2" t="s">
        <v>53</v>
      </c>
      <c r="D1202" s="2" t="s">
        <v>67</v>
      </c>
      <c r="E1202" s="2" t="s">
        <v>66</v>
      </c>
      <c r="F1202" s="2" t="s">
        <v>2251</v>
      </c>
      <c r="G1202" s="2" t="s">
        <v>4</v>
      </c>
      <c r="H1202" s="2" t="s">
        <v>2374</v>
      </c>
      <c r="I1202" s="1" t="s">
        <v>1</v>
      </c>
      <c r="J1202" s="1" t="s">
        <v>1</v>
      </c>
      <c r="K1202" s="1" t="s">
        <v>1</v>
      </c>
      <c r="L1202" s="1" t="s">
        <v>1</v>
      </c>
      <c r="M1202" s="1">
        <v>0</v>
      </c>
      <c r="N1202" s="2" t="s">
        <v>1</v>
      </c>
      <c r="O1202" s="2" t="s">
        <v>2</v>
      </c>
      <c r="P1202" s="2" t="s">
        <v>1</v>
      </c>
      <c r="Q1202" s="3">
        <f t="shared" si="18"/>
        <v>46851298.708700001</v>
      </c>
      <c r="R1202" s="3">
        <v>0</v>
      </c>
      <c r="S1202" s="3">
        <v>37244942.058300003</v>
      </c>
      <c r="T1202" s="3">
        <v>0</v>
      </c>
      <c r="U1202" s="3" t="s">
        <v>0</v>
      </c>
      <c r="V1202" s="3">
        <v>0</v>
      </c>
      <c r="W1202" s="3">
        <v>8281341.9399999995</v>
      </c>
      <c r="X1202" s="3" t="s">
        <v>0</v>
      </c>
      <c r="Y1202" s="3">
        <v>1325014.7104</v>
      </c>
      <c r="Z1202" s="3">
        <v>0</v>
      </c>
      <c r="AA1202" s="2" t="s">
        <v>0</v>
      </c>
      <c r="AB1202" s="1">
        <v>0</v>
      </c>
      <c r="AC1202" s="50"/>
      <c r="AD1202" s="50"/>
      <c r="AE1202" s="1"/>
    </row>
    <row r="1203" spans="1:31" hidden="1" x14ac:dyDescent="0.25">
      <c r="A1203" s="2" t="s">
        <v>343</v>
      </c>
      <c r="B1203" s="51">
        <v>43967</v>
      </c>
      <c r="C1203" s="2" t="s">
        <v>8</v>
      </c>
      <c r="D1203" s="2" t="s">
        <v>52</v>
      </c>
      <c r="E1203" s="2" t="s">
        <v>530</v>
      </c>
      <c r="F1203" s="2" t="s">
        <v>2048</v>
      </c>
      <c r="G1203" s="2" t="s">
        <v>4</v>
      </c>
      <c r="H1203" s="2" t="s">
        <v>2375</v>
      </c>
      <c r="I1203" s="1" t="s">
        <v>1</v>
      </c>
      <c r="J1203" s="1" t="s">
        <v>1</v>
      </c>
      <c r="K1203" s="1" t="s">
        <v>1</v>
      </c>
      <c r="L1203" s="1" t="s">
        <v>1</v>
      </c>
      <c r="M1203" s="1">
        <v>0</v>
      </c>
      <c r="N1203" s="2" t="s">
        <v>1</v>
      </c>
      <c r="O1203" s="2" t="s">
        <v>2</v>
      </c>
      <c r="P1203" s="2" t="s">
        <v>1</v>
      </c>
      <c r="Q1203" s="3">
        <f t="shared" si="18"/>
        <v>86640953.449600011</v>
      </c>
      <c r="R1203" s="3">
        <v>0</v>
      </c>
      <c r="S1203" s="3">
        <v>63844930.920000002</v>
      </c>
      <c r="T1203" s="3">
        <v>0</v>
      </c>
      <c r="U1203" s="3"/>
      <c r="V1203" s="3">
        <v>0</v>
      </c>
      <c r="W1203" s="3">
        <v>19651743.559999999</v>
      </c>
      <c r="X1203" s="3"/>
      <c r="Y1203" s="3">
        <v>3144278.9696</v>
      </c>
      <c r="Z1203" s="3">
        <v>0</v>
      </c>
      <c r="AA1203" s="2" t="s">
        <v>0</v>
      </c>
      <c r="AB1203" s="1">
        <v>0</v>
      </c>
      <c r="AC1203" s="50"/>
      <c r="AD1203" s="50"/>
      <c r="AE1203" s="1"/>
    </row>
    <row r="1204" spans="1:31" hidden="1" x14ac:dyDescent="0.25">
      <c r="A1204" s="2" t="s">
        <v>340</v>
      </c>
      <c r="B1204" s="51">
        <v>43967</v>
      </c>
      <c r="C1204" s="2" t="s">
        <v>53</v>
      </c>
      <c r="D1204" s="2" t="s">
        <v>52</v>
      </c>
      <c r="E1204" s="2" t="s">
        <v>651</v>
      </c>
      <c r="F1204" s="2" t="s">
        <v>2141</v>
      </c>
      <c r="G1204" s="2" t="s">
        <v>4</v>
      </c>
      <c r="H1204" s="2" t="s">
        <v>2376</v>
      </c>
      <c r="I1204" s="1" t="s">
        <v>1</v>
      </c>
      <c r="J1204" s="1" t="s">
        <v>1</v>
      </c>
      <c r="K1204" s="1" t="s">
        <v>1</v>
      </c>
      <c r="L1204" s="1" t="s">
        <v>1</v>
      </c>
      <c r="M1204" s="1">
        <v>0</v>
      </c>
      <c r="N1204" s="2" t="s">
        <v>1</v>
      </c>
      <c r="O1204" s="2" t="s">
        <v>2</v>
      </c>
      <c r="P1204" s="2" t="s">
        <v>1</v>
      </c>
      <c r="Q1204" s="3">
        <f t="shared" si="18"/>
        <v>10520713.439599998</v>
      </c>
      <c r="R1204" s="3">
        <v>0</v>
      </c>
      <c r="S1204" s="3">
        <v>7284574.6599999983</v>
      </c>
      <c r="T1204" s="3">
        <v>0</v>
      </c>
      <c r="U1204" s="3" t="s">
        <v>0</v>
      </c>
      <c r="V1204" s="3">
        <v>0</v>
      </c>
      <c r="W1204" s="3">
        <v>2789774.81</v>
      </c>
      <c r="X1204" s="3" t="s">
        <v>0</v>
      </c>
      <c r="Y1204" s="3">
        <v>446363.96960000001</v>
      </c>
      <c r="Z1204" s="3">
        <v>0</v>
      </c>
      <c r="AA1204" s="2" t="s">
        <v>0</v>
      </c>
      <c r="AB1204" s="1">
        <v>0</v>
      </c>
      <c r="AC1204" s="50"/>
      <c r="AD1204" s="50"/>
      <c r="AE1204" s="1"/>
    </row>
    <row r="1205" spans="1:31" hidden="1" x14ac:dyDescent="0.25">
      <c r="A1205" s="2" t="s">
        <v>337</v>
      </c>
      <c r="B1205" s="51">
        <v>43967</v>
      </c>
      <c r="C1205" s="2" t="s">
        <v>53</v>
      </c>
      <c r="D1205" s="2" t="s">
        <v>52</v>
      </c>
      <c r="E1205" s="2" t="s">
        <v>651</v>
      </c>
      <c r="F1205" s="2" t="s">
        <v>2141</v>
      </c>
      <c r="G1205" s="2" t="s">
        <v>4</v>
      </c>
      <c r="H1205" s="2" t="s">
        <v>2377</v>
      </c>
      <c r="I1205" s="1" t="s">
        <v>1</v>
      </c>
      <c r="J1205" s="1" t="s">
        <v>1</v>
      </c>
      <c r="K1205" s="1" t="s">
        <v>1</v>
      </c>
      <c r="L1205" s="1" t="s">
        <v>1</v>
      </c>
      <c r="M1205" s="1">
        <v>0</v>
      </c>
      <c r="N1205" s="2" t="s">
        <v>1</v>
      </c>
      <c r="O1205" s="2" t="s">
        <v>1636</v>
      </c>
      <c r="P1205" s="2" t="s">
        <v>1637</v>
      </c>
      <c r="Q1205" s="3">
        <f t="shared" si="18"/>
        <v>1923750</v>
      </c>
      <c r="R1205" s="3">
        <v>0</v>
      </c>
      <c r="S1205" s="3">
        <v>1923750</v>
      </c>
      <c r="T1205" s="3">
        <v>0</v>
      </c>
      <c r="U1205" s="3" t="s">
        <v>0</v>
      </c>
      <c r="V1205" s="3">
        <v>0</v>
      </c>
      <c r="W1205" s="3">
        <v>0</v>
      </c>
      <c r="X1205" s="3" t="s">
        <v>0</v>
      </c>
      <c r="Y1205" s="3">
        <v>0</v>
      </c>
      <c r="Z1205" s="3">
        <v>0</v>
      </c>
      <c r="AA1205" s="2" t="s">
        <v>0</v>
      </c>
      <c r="AB1205" s="1">
        <v>0</v>
      </c>
      <c r="AC1205" s="50"/>
      <c r="AD1205" s="50"/>
      <c r="AE1205" s="1"/>
    </row>
    <row r="1206" spans="1:31" hidden="1" x14ac:dyDescent="0.25">
      <c r="A1206" s="2" t="s">
        <v>335</v>
      </c>
      <c r="B1206" s="51">
        <v>43967</v>
      </c>
      <c r="C1206" s="2" t="s">
        <v>53</v>
      </c>
      <c r="D1206" s="2" t="s">
        <v>52</v>
      </c>
      <c r="E1206" s="2" t="s">
        <v>651</v>
      </c>
      <c r="F1206" s="2" t="s">
        <v>2141</v>
      </c>
      <c r="G1206" s="2" t="s">
        <v>4</v>
      </c>
      <c r="H1206" s="2" t="s">
        <v>2378</v>
      </c>
      <c r="I1206" s="1" t="s">
        <v>1</v>
      </c>
      <c r="J1206" s="1" t="s">
        <v>1</v>
      </c>
      <c r="K1206" s="1" t="s">
        <v>1</v>
      </c>
      <c r="L1206" s="1" t="s">
        <v>1</v>
      </c>
      <c r="M1206" s="1">
        <v>0</v>
      </c>
      <c r="N1206" s="2" t="s">
        <v>1</v>
      </c>
      <c r="O1206" s="2" t="s">
        <v>2</v>
      </c>
      <c r="P1206" s="2" t="s">
        <v>1</v>
      </c>
      <c r="Q1206" s="3">
        <f t="shared" si="18"/>
        <v>132589727.20025001</v>
      </c>
      <c r="R1206" s="3">
        <v>0</v>
      </c>
      <c r="S1206" s="3">
        <v>98609910.675450012</v>
      </c>
      <c r="T1206" s="3">
        <v>0</v>
      </c>
      <c r="U1206" s="3" t="s">
        <v>0</v>
      </c>
      <c r="V1206" s="3">
        <v>0</v>
      </c>
      <c r="W1206" s="3">
        <v>29292945.279999997</v>
      </c>
      <c r="X1206" s="3" t="s">
        <v>13</v>
      </c>
      <c r="Y1206" s="3">
        <v>4686871.2447999995</v>
      </c>
      <c r="Z1206" s="3">
        <v>0</v>
      </c>
      <c r="AA1206" s="2" t="s">
        <v>0</v>
      </c>
      <c r="AB1206" s="1">
        <v>0</v>
      </c>
      <c r="AC1206" s="50"/>
      <c r="AD1206" s="50"/>
      <c r="AE1206" s="1"/>
    </row>
    <row r="1207" spans="1:31" hidden="1" x14ac:dyDescent="0.25">
      <c r="A1207" s="2" t="s">
        <v>329</v>
      </c>
      <c r="B1207" s="51">
        <v>43967</v>
      </c>
      <c r="C1207" s="2" t="s">
        <v>53</v>
      </c>
      <c r="D1207" s="2" t="s">
        <v>48</v>
      </c>
      <c r="E1207" s="2" t="s">
        <v>1830</v>
      </c>
      <c r="F1207" s="2" t="s">
        <v>51</v>
      </c>
      <c r="G1207" s="2" t="s">
        <v>4</v>
      </c>
      <c r="H1207" s="2" t="s">
        <v>2379</v>
      </c>
      <c r="I1207" s="1"/>
      <c r="J1207" s="1"/>
      <c r="K1207" s="1"/>
      <c r="L1207" s="1"/>
      <c r="M1207" s="1">
        <v>0</v>
      </c>
      <c r="N1207" s="2"/>
      <c r="O1207" s="2" t="s">
        <v>249</v>
      </c>
      <c r="P1207" s="2"/>
      <c r="Q1207" s="3">
        <f t="shared" si="18"/>
        <v>0</v>
      </c>
      <c r="R1207" s="3">
        <v>0</v>
      </c>
      <c r="S1207" s="3">
        <v>0</v>
      </c>
      <c r="T1207" s="3">
        <v>0</v>
      </c>
      <c r="U1207" s="3"/>
      <c r="V1207" s="3">
        <v>0</v>
      </c>
      <c r="W1207" s="3">
        <v>0</v>
      </c>
      <c r="X1207" s="3"/>
      <c r="Y1207" s="3">
        <v>0</v>
      </c>
      <c r="Z1207" s="3">
        <v>0</v>
      </c>
      <c r="AA1207" s="2"/>
      <c r="AB1207" s="1">
        <v>0</v>
      </c>
      <c r="AC1207" s="50"/>
      <c r="AD1207" s="50"/>
      <c r="AE1207" s="1"/>
    </row>
    <row r="1208" spans="1:31" hidden="1" x14ac:dyDescent="0.25">
      <c r="A1208" s="2" t="s">
        <v>326</v>
      </c>
      <c r="B1208" s="51">
        <v>43967</v>
      </c>
      <c r="C1208" s="2" t="s">
        <v>8</v>
      </c>
      <c r="D1208" s="2" t="s">
        <v>48</v>
      </c>
      <c r="E1208" s="2" t="s">
        <v>520</v>
      </c>
      <c r="F1208" s="2" t="s">
        <v>1716</v>
      </c>
      <c r="G1208" s="2" t="s">
        <v>4</v>
      </c>
      <c r="H1208" s="2" t="s">
        <v>2380</v>
      </c>
      <c r="I1208" s="1" t="s">
        <v>1</v>
      </c>
      <c r="J1208" s="1" t="s">
        <v>1</v>
      </c>
      <c r="K1208" s="1" t="s">
        <v>1</v>
      </c>
      <c r="L1208" s="1" t="s">
        <v>1</v>
      </c>
      <c r="M1208" s="1">
        <v>0</v>
      </c>
      <c r="N1208" s="2" t="s">
        <v>1</v>
      </c>
      <c r="O1208" s="2" t="s">
        <v>2</v>
      </c>
      <c r="P1208" s="2" t="s">
        <v>1</v>
      </c>
      <c r="Q1208" s="3">
        <f t="shared" si="18"/>
        <v>153659317.70720002</v>
      </c>
      <c r="R1208" s="3">
        <v>0</v>
      </c>
      <c r="S1208" s="3">
        <v>119945727.98</v>
      </c>
      <c r="T1208" s="3">
        <v>0</v>
      </c>
      <c r="U1208" s="3"/>
      <c r="V1208" s="3">
        <v>0</v>
      </c>
      <c r="W1208" s="3">
        <v>29063439.420000002</v>
      </c>
      <c r="X1208" s="3"/>
      <c r="Y1208" s="3">
        <v>4650150.3072000006</v>
      </c>
      <c r="Z1208" s="3">
        <v>0</v>
      </c>
      <c r="AA1208" s="2" t="s">
        <v>0</v>
      </c>
      <c r="AB1208" s="1">
        <v>0</v>
      </c>
      <c r="AC1208" s="50"/>
      <c r="AD1208" s="50"/>
      <c r="AE1208" s="1"/>
    </row>
    <row r="1209" spans="1:31" hidden="1" x14ac:dyDescent="0.25">
      <c r="A1209" s="2" t="s">
        <v>323</v>
      </c>
      <c r="B1209" s="51">
        <v>43967</v>
      </c>
      <c r="C1209" s="2" t="s">
        <v>8</v>
      </c>
      <c r="D1209" s="2" t="s">
        <v>44</v>
      </c>
      <c r="E1209" s="2" t="s">
        <v>516</v>
      </c>
      <c r="F1209" s="2" t="s">
        <v>1069</v>
      </c>
      <c r="G1209" s="2" t="s">
        <v>4</v>
      </c>
      <c r="H1209" s="2" t="s">
        <v>2381</v>
      </c>
      <c r="I1209" s="1" t="s">
        <v>1</v>
      </c>
      <c r="J1209" s="1" t="s">
        <v>1</v>
      </c>
      <c r="K1209" s="1" t="s">
        <v>1</v>
      </c>
      <c r="L1209" s="1" t="s">
        <v>1</v>
      </c>
      <c r="M1209" s="1">
        <v>0</v>
      </c>
      <c r="N1209" s="2" t="s">
        <v>1</v>
      </c>
      <c r="O1209" s="2" t="s">
        <v>2</v>
      </c>
      <c r="P1209" s="2" t="s">
        <v>1</v>
      </c>
      <c r="Q1209" s="3">
        <f t="shared" si="18"/>
        <v>133806327.4976</v>
      </c>
      <c r="R1209" s="3">
        <v>0</v>
      </c>
      <c r="S1209" s="3">
        <v>104842928.56</v>
      </c>
      <c r="T1209" s="3">
        <v>0</v>
      </c>
      <c r="U1209" s="3"/>
      <c r="V1209" s="3">
        <v>0</v>
      </c>
      <c r="W1209" s="3">
        <v>24968447.359999999</v>
      </c>
      <c r="X1209" s="3"/>
      <c r="Y1209" s="3">
        <v>3994951.5776</v>
      </c>
      <c r="Z1209" s="3">
        <v>0</v>
      </c>
      <c r="AA1209" s="2" t="s">
        <v>0</v>
      </c>
      <c r="AB1209" s="1">
        <v>0</v>
      </c>
      <c r="AC1209" s="50"/>
      <c r="AD1209" s="50"/>
      <c r="AE1209" s="1"/>
    </row>
    <row r="1210" spans="1:31" hidden="1" x14ac:dyDescent="0.25">
      <c r="A1210" s="2" t="s">
        <v>321</v>
      </c>
      <c r="B1210" s="51">
        <v>43967</v>
      </c>
      <c r="C1210" s="2" t="s">
        <v>8</v>
      </c>
      <c r="D1210" s="2" t="s">
        <v>40</v>
      </c>
      <c r="E1210" s="2" t="s">
        <v>500</v>
      </c>
      <c r="F1210" s="2" t="s">
        <v>2368</v>
      </c>
      <c r="G1210" s="2" t="s">
        <v>4</v>
      </c>
      <c r="H1210" s="2" t="s">
        <v>2382</v>
      </c>
      <c r="I1210" s="1" t="s">
        <v>1</v>
      </c>
      <c r="J1210" s="1" t="s">
        <v>1</v>
      </c>
      <c r="K1210" s="1" t="s">
        <v>1</v>
      </c>
      <c r="L1210" s="1" t="s">
        <v>1</v>
      </c>
      <c r="M1210" s="1">
        <v>0</v>
      </c>
      <c r="N1210" s="2" t="s">
        <v>1</v>
      </c>
      <c r="O1210" s="2" t="s">
        <v>2</v>
      </c>
      <c r="P1210" s="2" t="s">
        <v>1</v>
      </c>
      <c r="Q1210" s="3">
        <f t="shared" si="18"/>
        <v>141803586.51880002</v>
      </c>
      <c r="R1210" s="3">
        <v>0</v>
      </c>
      <c r="S1210" s="3">
        <v>106786266.40000001</v>
      </c>
      <c r="T1210" s="3">
        <v>0</v>
      </c>
      <c r="U1210" s="3"/>
      <c r="V1210" s="3">
        <v>0</v>
      </c>
      <c r="W1210" s="3">
        <v>30187344.93</v>
      </c>
      <c r="X1210" s="3"/>
      <c r="Y1210" s="3">
        <v>4829975.1887999997</v>
      </c>
      <c r="Z1210" s="3">
        <v>0</v>
      </c>
      <c r="AA1210" s="2" t="s">
        <v>0</v>
      </c>
      <c r="AB1210" s="1">
        <v>0</v>
      </c>
      <c r="AC1210" s="50"/>
      <c r="AD1210" s="50"/>
      <c r="AE1210" s="1"/>
    </row>
    <row r="1211" spans="1:31" hidden="1" x14ac:dyDescent="0.25">
      <c r="A1211" s="2" t="s">
        <v>318</v>
      </c>
      <c r="B1211" s="51">
        <v>43967</v>
      </c>
      <c r="C1211" s="2" t="s">
        <v>8</v>
      </c>
      <c r="D1211" s="2" t="s">
        <v>36</v>
      </c>
      <c r="E1211" s="2" t="s">
        <v>497</v>
      </c>
      <c r="F1211" s="2" t="s">
        <v>2249</v>
      </c>
      <c r="G1211" s="2" t="s">
        <v>4</v>
      </c>
      <c r="H1211" s="2" t="s">
        <v>2383</v>
      </c>
      <c r="I1211" s="1" t="s">
        <v>1</v>
      </c>
      <c r="J1211" s="1" t="s">
        <v>1</v>
      </c>
      <c r="K1211" s="1" t="s">
        <v>1</v>
      </c>
      <c r="L1211" s="1" t="s">
        <v>1</v>
      </c>
      <c r="M1211" s="1">
        <v>0</v>
      </c>
      <c r="N1211" s="2" t="s">
        <v>1</v>
      </c>
      <c r="O1211" s="2" t="s">
        <v>2</v>
      </c>
      <c r="P1211" s="2" t="s">
        <v>1</v>
      </c>
      <c r="Q1211" s="3">
        <f t="shared" si="18"/>
        <v>131140880.3144</v>
      </c>
      <c r="R1211" s="3">
        <v>0</v>
      </c>
      <c r="S1211" s="3">
        <v>102835975.12</v>
      </c>
      <c r="T1211" s="3">
        <v>0</v>
      </c>
      <c r="U1211" s="3"/>
      <c r="V1211" s="3">
        <v>0</v>
      </c>
      <c r="W1211" s="3">
        <v>24400780.34</v>
      </c>
      <c r="X1211" s="3"/>
      <c r="Y1211" s="3">
        <v>3904124.8544000001</v>
      </c>
      <c r="Z1211" s="3">
        <v>0</v>
      </c>
      <c r="AA1211" s="2" t="s">
        <v>0</v>
      </c>
      <c r="AB1211" s="1">
        <v>0</v>
      </c>
      <c r="AC1211" s="50"/>
      <c r="AD1211" s="50"/>
      <c r="AE1211" s="1"/>
    </row>
    <row r="1212" spans="1:31" hidden="1" x14ac:dyDescent="0.25">
      <c r="A1212" s="2" t="s">
        <v>316</v>
      </c>
      <c r="B1212" s="51">
        <v>43967</v>
      </c>
      <c r="C1212" s="2" t="s">
        <v>8</v>
      </c>
      <c r="D1212" s="2" t="s">
        <v>32</v>
      </c>
      <c r="E1212" s="2" t="s">
        <v>493</v>
      </c>
      <c r="F1212" s="2" t="s">
        <v>2384</v>
      </c>
      <c r="G1212" s="2" t="s">
        <v>4</v>
      </c>
      <c r="H1212" s="2" t="s">
        <v>2385</v>
      </c>
      <c r="I1212" s="1" t="s">
        <v>1</v>
      </c>
      <c r="J1212" s="1" t="s">
        <v>1</v>
      </c>
      <c r="K1212" s="1" t="s">
        <v>1</v>
      </c>
      <c r="L1212" s="1" t="s">
        <v>1</v>
      </c>
      <c r="M1212" s="1">
        <v>0</v>
      </c>
      <c r="N1212" s="2" t="s">
        <v>1</v>
      </c>
      <c r="O1212" s="2" t="s">
        <v>2</v>
      </c>
      <c r="P1212" s="2" t="s">
        <v>1</v>
      </c>
      <c r="Q1212" s="3">
        <f t="shared" si="18"/>
        <v>59252740.530000001</v>
      </c>
      <c r="R1212" s="3">
        <v>0</v>
      </c>
      <c r="S1212" s="3">
        <v>45562109.07</v>
      </c>
      <c r="T1212" s="3">
        <v>0</v>
      </c>
      <c r="U1212" s="3"/>
      <c r="V1212" s="3">
        <v>0</v>
      </c>
      <c r="W1212" s="3">
        <v>11802268.5</v>
      </c>
      <c r="X1212" s="3"/>
      <c r="Y1212" s="3">
        <v>1888362.96</v>
      </c>
      <c r="Z1212" s="3">
        <v>0</v>
      </c>
      <c r="AA1212" s="2" t="s">
        <v>0</v>
      </c>
      <c r="AB1212" s="1">
        <v>0</v>
      </c>
      <c r="AC1212" s="50"/>
      <c r="AD1212" s="50"/>
      <c r="AE1212" s="1"/>
    </row>
    <row r="1213" spans="1:31" hidden="1" x14ac:dyDescent="0.25">
      <c r="A1213" s="2" t="s">
        <v>312</v>
      </c>
      <c r="B1213" s="51">
        <v>43967</v>
      </c>
      <c r="C1213" s="2" t="s">
        <v>8</v>
      </c>
      <c r="D1213" s="2" t="s">
        <v>16</v>
      </c>
      <c r="E1213" s="2" t="s">
        <v>483</v>
      </c>
      <c r="F1213" s="2" t="s">
        <v>2386</v>
      </c>
      <c r="G1213" s="2" t="s">
        <v>4</v>
      </c>
      <c r="H1213" s="2" t="s">
        <v>2387</v>
      </c>
      <c r="I1213" s="1" t="s">
        <v>1</v>
      </c>
      <c r="J1213" s="1" t="s">
        <v>1</v>
      </c>
      <c r="K1213" s="1" t="s">
        <v>1</v>
      </c>
      <c r="L1213" s="1" t="s">
        <v>1</v>
      </c>
      <c r="M1213" s="1">
        <v>0</v>
      </c>
      <c r="N1213" s="2" t="s">
        <v>1</v>
      </c>
      <c r="O1213" s="2" t="s">
        <v>2</v>
      </c>
      <c r="P1213" s="2" t="s">
        <v>1</v>
      </c>
      <c r="Q1213" s="3">
        <f t="shared" si="18"/>
        <v>26755638.130399998</v>
      </c>
      <c r="R1213" s="3">
        <v>0</v>
      </c>
      <c r="S1213" s="3">
        <v>13257874.140000001</v>
      </c>
      <c r="T1213" s="3">
        <v>0</v>
      </c>
      <c r="U1213" s="3"/>
      <c r="V1213" s="3">
        <v>0</v>
      </c>
      <c r="W1213" s="3">
        <v>11636003.439999999</v>
      </c>
      <c r="X1213" s="3"/>
      <c r="Y1213" s="3">
        <v>1861760.5504000001</v>
      </c>
      <c r="Z1213" s="3">
        <v>0</v>
      </c>
      <c r="AA1213" s="2" t="s">
        <v>0</v>
      </c>
      <c r="AB1213" s="1">
        <v>0</v>
      </c>
      <c r="AC1213" s="50"/>
      <c r="AD1213" s="50"/>
      <c r="AE1213" s="1"/>
    </row>
    <row r="1214" spans="1:31" hidden="1" x14ac:dyDescent="0.25">
      <c r="A1214" s="2" t="s">
        <v>309</v>
      </c>
      <c r="B1214" s="51">
        <v>43967</v>
      </c>
      <c r="C1214" s="2" t="s">
        <v>8</v>
      </c>
      <c r="D1214" s="2" t="s">
        <v>11</v>
      </c>
      <c r="E1214" s="2" t="s">
        <v>476</v>
      </c>
      <c r="F1214" s="2" t="s">
        <v>2388</v>
      </c>
      <c r="G1214" s="2" t="s">
        <v>4</v>
      </c>
      <c r="H1214" s="2" t="s">
        <v>2389</v>
      </c>
      <c r="I1214" s="1" t="s">
        <v>1</v>
      </c>
      <c r="J1214" s="1" t="s">
        <v>1</v>
      </c>
      <c r="K1214" s="1" t="s">
        <v>1</v>
      </c>
      <c r="L1214" s="1" t="s">
        <v>1</v>
      </c>
      <c r="M1214" s="1">
        <v>0</v>
      </c>
      <c r="N1214" s="2" t="s">
        <v>1</v>
      </c>
      <c r="O1214" s="2" t="s">
        <v>2</v>
      </c>
      <c r="P1214" s="2" t="s">
        <v>1</v>
      </c>
      <c r="Q1214" s="3">
        <f t="shared" si="18"/>
        <v>18450348.160399999</v>
      </c>
      <c r="R1214" s="3">
        <v>0</v>
      </c>
      <c r="S1214" s="3">
        <v>12853724.359999999</v>
      </c>
      <c r="T1214" s="3">
        <v>0</v>
      </c>
      <c r="U1214" s="3"/>
      <c r="V1214" s="3">
        <v>0</v>
      </c>
      <c r="W1214" s="3">
        <v>4824675.6900000004</v>
      </c>
      <c r="X1214" s="3"/>
      <c r="Y1214" s="3">
        <v>771948.11040000012</v>
      </c>
      <c r="Z1214" s="3">
        <v>0</v>
      </c>
      <c r="AA1214" s="2" t="s">
        <v>0</v>
      </c>
      <c r="AB1214" s="1">
        <v>0</v>
      </c>
      <c r="AC1214" s="50"/>
      <c r="AD1214" s="50"/>
      <c r="AE1214" s="1"/>
    </row>
    <row r="1215" spans="1:31" hidden="1" x14ac:dyDescent="0.25">
      <c r="A1215" s="2" t="s">
        <v>306</v>
      </c>
      <c r="B1215" s="51">
        <v>43967</v>
      </c>
      <c r="C1215" s="2" t="s">
        <v>8</v>
      </c>
      <c r="D1215" s="2" t="s">
        <v>7</v>
      </c>
      <c r="E1215" s="2" t="s">
        <v>471</v>
      </c>
      <c r="F1215" s="2" t="s">
        <v>724</v>
      </c>
      <c r="G1215" s="2" t="s">
        <v>4</v>
      </c>
      <c r="H1215" s="2" t="s">
        <v>2390</v>
      </c>
      <c r="I1215" s="1" t="s">
        <v>1</v>
      </c>
      <c r="J1215" s="1" t="s">
        <v>1</v>
      </c>
      <c r="K1215" s="1" t="s">
        <v>1</v>
      </c>
      <c r="L1215" s="1" t="s">
        <v>1</v>
      </c>
      <c r="M1215" s="1">
        <v>0</v>
      </c>
      <c r="N1215" s="2" t="s">
        <v>1</v>
      </c>
      <c r="O1215" s="2" t="s">
        <v>2</v>
      </c>
      <c r="P1215" s="2" t="s">
        <v>1</v>
      </c>
      <c r="Q1215" s="3">
        <f t="shared" si="18"/>
        <v>143849754.86160001</v>
      </c>
      <c r="R1215" s="3">
        <v>0</v>
      </c>
      <c r="S1215" s="3">
        <v>95873621.959999993</v>
      </c>
      <c r="T1215" s="3">
        <v>0</v>
      </c>
      <c r="U1215" s="3"/>
      <c r="V1215" s="3">
        <v>0</v>
      </c>
      <c r="W1215" s="3">
        <v>41358735.259999998</v>
      </c>
      <c r="X1215" s="3"/>
      <c r="Y1215" s="3">
        <v>6617397.6415999997</v>
      </c>
      <c r="Z1215" s="3">
        <v>0</v>
      </c>
      <c r="AA1215" s="2" t="s">
        <v>0</v>
      </c>
      <c r="AB1215" s="1">
        <v>0</v>
      </c>
      <c r="AC1215" s="50"/>
      <c r="AD1215" s="50"/>
      <c r="AE1215" s="1"/>
    </row>
    <row r="1216" spans="1:31" hidden="1" x14ac:dyDescent="0.25">
      <c r="A1216" s="2" t="s">
        <v>303</v>
      </c>
      <c r="B1216" s="51">
        <v>43968</v>
      </c>
      <c r="C1216" s="2" t="s">
        <v>53</v>
      </c>
      <c r="D1216" s="2" t="s">
        <v>107</v>
      </c>
      <c r="E1216" s="2" t="s">
        <v>572</v>
      </c>
      <c r="F1216" s="2" t="s">
        <v>2391</v>
      </c>
      <c r="G1216" s="2" t="s">
        <v>4</v>
      </c>
      <c r="H1216" s="2" t="s">
        <v>2392</v>
      </c>
      <c r="I1216" s="1" t="s">
        <v>1</v>
      </c>
      <c r="J1216" s="1" t="s">
        <v>1</v>
      </c>
      <c r="K1216" s="1" t="s">
        <v>1</v>
      </c>
      <c r="L1216" s="1" t="s">
        <v>1</v>
      </c>
      <c r="M1216" s="1">
        <v>0</v>
      </c>
      <c r="N1216" s="2" t="s">
        <v>1</v>
      </c>
      <c r="O1216" s="2" t="s">
        <v>2</v>
      </c>
      <c r="P1216" s="2" t="s">
        <v>1</v>
      </c>
      <c r="Q1216" s="3">
        <f t="shared" si="18"/>
        <v>53771586.355999999</v>
      </c>
      <c r="R1216" s="3">
        <v>0</v>
      </c>
      <c r="S1216" s="3">
        <v>47073269.630800001</v>
      </c>
      <c r="T1216" s="3">
        <v>0</v>
      </c>
      <c r="U1216" s="3" t="s">
        <v>0</v>
      </c>
      <c r="V1216" s="3">
        <v>0</v>
      </c>
      <c r="W1216" s="3">
        <v>5774410.9700000007</v>
      </c>
      <c r="X1216" s="3" t="s">
        <v>0</v>
      </c>
      <c r="Y1216" s="3">
        <v>923905.75520000013</v>
      </c>
      <c r="Z1216" s="3">
        <v>0</v>
      </c>
      <c r="AA1216" s="2" t="s">
        <v>0</v>
      </c>
      <c r="AB1216" s="1">
        <v>0</v>
      </c>
      <c r="AC1216" s="50"/>
      <c r="AD1216" s="50"/>
      <c r="AE1216" s="1"/>
    </row>
    <row r="1217" spans="1:31" hidden="1" x14ac:dyDescent="0.25">
      <c r="A1217" s="2" t="s">
        <v>300</v>
      </c>
      <c r="B1217" s="51">
        <v>43968</v>
      </c>
      <c r="C1217" s="2" t="s">
        <v>53</v>
      </c>
      <c r="D1217" s="2" t="s">
        <v>107</v>
      </c>
      <c r="E1217" s="2" t="s">
        <v>572</v>
      </c>
      <c r="F1217" s="2" t="s">
        <v>2391</v>
      </c>
      <c r="G1217" s="2" t="s">
        <v>4</v>
      </c>
      <c r="H1217" s="2" t="s">
        <v>2393</v>
      </c>
      <c r="I1217" s="1" t="s">
        <v>1</v>
      </c>
      <c r="J1217" s="1" t="s">
        <v>1</v>
      </c>
      <c r="K1217" s="1" t="s">
        <v>1</v>
      </c>
      <c r="L1217" s="1" t="s">
        <v>1</v>
      </c>
      <c r="M1217" s="1">
        <v>0</v>
      </c>
      <c r="N1217" s="2" t="s">
        <v>1</v>
      </c>
      <c r="O1217" s="2" t="s">
        <v>267</v>
      </c>
      <c r="P1217" s="2" t="s">
        <v>266</v>
      </c>
      <c r="Q1217" s="3">
        <f t="shared" si="18"/>
        <v>3691800.66</v>
      </c>
      <c r="R1217" s="3">
        <v>0</v>
      </c>
      <c r="S1217" s="3">
        <v>2046871.65</v>
      </c>
      <c r="T1217" s="3">
        <v>1418042.25</v>
      </c>
      <c r="U1217" s="3" t="s">
        <v>13</v>
      </c>
      <c r="V1217" s="3">
        <v>226886.76</v>
      </c>
      <c r="W1217" s="3">
        <v>0</v>
      </c>
      <c r="X1217" s="3" t="s">
        <v>0</v>
      </c>
      <c r="Y1217" s="3">
        <v>0</v>
      </c>
      <c r="Z1217" s="3">
        <v>0</v>
      </c>
      <c r="AA1217" s="2" t="s">
        <v>0</v>
      </c>
      <c r="AB1217" s="1">
        <v>0</v>
      </c>
      <c r="AC1217" s="50"/>
      <c r="AD1217" s="50"/>
      <c r="AE1217" s="1"/>
    </row>
    <row r="1218" spans="1:31" hidden="1" x14ac:dyDescent="0.25">
      <c r="A1218" s="2" t="s">
        <v>297</v>
      </c>
      <c r="B1218" s="51">
        <v>43968</v>
      </c>
      <c r="C1218" s="2" t="s">
        <v>8</v>
      </c>
      <c r="D1218" s="2" t="s">
        <v>107</v>
      </c>
      <c r="E1218" s="2" t="s">
        <v>596</v>
      </c>
      <c r="F1218" s="2" t="s">
        <v>1787</v>
      </c>
      <c r="G1218" s="2" t="s">
        <v>4</v>
      </c>
      <c r="H1218" s="2" t="s">
        <v>2394</v>
      </c>
      <c r="I1218" s="1" t="s">
        <v>1</v>
      </c>
      <c r="J1218" s="1" t="s">
        <v>1</v>
      </c>
      <c r="K1218" s="1" t="s">
        <v>1</v>
      </c>
      <c r="L1218" s="1" t="s">
        <v>1</v>
      </c>
      <c r="M1218" s="1">
        <v>0</v>
      </c>
      <c r="N1218" s="2" t="s">
        <v>1</v>
      </c>
      <c r="O1218" s="2" t="s">
        <v>2</v>
      </c>
      <c r="P1218" s="2" t="s">
        <v>1</v>
      </c>
      <c r="Q1218" s="3">
        <f t="shared" si="18"/>
        <v>66877472.746799998</v>
      </c>
      <c r="R1218" s="3">
        <v>0</v>
      </c>
      <c r="S1218" s="3">
        <v>39564092.18</v>
      </c>
      <c r="T1218" s="3">
        <v>0</v>
      </c>
      <c r="U1218" s="3" t="s">
        <v>0</v>
      </c>
      <c r="V1218" s="3">
        <v>0</v>
      </c>
      <c r="W1218" s="3">
        <v>23546017.73</v>
      </c>
      <c r="X1218" s="3" t="s">
        <v>13</v>
      </c>
      <c r="Y1218" s="3">
        <v>3767362.8368000002</v>
      </c>
      <c r="Z1218" s="3">
        <v>0</v>
      </c>
      <c r="AA1218" s="2" t="s">
        <v>0</v>
      </c>
      <c r="AB1218" s="1">
        <v>0</v>
      </c>
      <c r="AC1218" s="50"/>
      <c r="AD1218" s="50"/>
      <c r="AE1218" s="1"/>
    </row>
    <row r="1219" spans="1:31" hidden="1" x14ac:dyDescent="0.25">
      <c r="A1219" s="2" t="s">
        <v>293</v>
      </c>
      <c r="B1219" s="51">
        <v>43968</v>
      </c>
      <c r="C1219" s="2" t="s">
        <v>53</v>
      </c>
      <c r="D1219" s="2" t="s">
        <v>107</v>
      </c>
      <c r="E1219" s="2" t="s">
        <v>572</v>
      </c>
      <c r="F1219" s="2" t="s">
        <v>2391</v>
      </c>
      <c r="G1219" s="2" t="s">
        <v>4</v>
      </c>
      <c r="H1219" s="2" t="s">
        <v>2395</v>
      </c>
      <c r="I1219" s="1" t="s">
        <v>1</v>
      </c>
      <c r="J1219" s="1" t="s">
        <v>1</v>
      </c>
      <c r="K1219" s="1" t="s">
        <v>1</v>
      </c>
      <c r="L1219" s="1" t="s">
        <v>1</v>
      </c>
      <c r="M1219" s="1">
        <v>0</v>
      </c>
      <c r="N1219" s="2" t="s">
        <v>1</v>
      </c>
      <c r="O1219" s="2" t="s">
        <v>2</v>
      </c>
      <c r="P1219" s="2" t="s">
        <v>1</v>
      </c>
      <c r="Q1219" s="3">
        <f t="shared" ref="Q1219:Q1282" si="19">SUM(R1219:AE1219)</f>
        <v>1735610.5</v>
      </c>
      <c r="R1219" s="3">
        <v>0</v>
      </c>
      <c r="S1219" s="3">
        <v>1504190.5</v>
      </c>
      <c r="T1219" s="3">
        <v>0</v>
      </c>
      <c r="U1219" s="3" t="s">
        <v>0</v>
      </c>
      <c r="V1219" s="3">
        <v>0</v>
      </c>
      <c r="W1219" s="3">
        <v>199500</v>
      </c>
      <c r="X1219" s="3" t="s">
        <v>13</v>
      </c>
      <c r="Y1219" s="3">
        <v>31920</v>
      </c>
      <c r="Z1219" s="3">
        <v>0</v>
      </c>
      <c r="AA1219" s="2" t="s">
        <v>0</v>
      </c>
      <c r="AB1219" s="1">
        <v>0</v>
      </c>
      <c r="AC1219" s="50"/>
      <c r="AD1219" s="50"/>
      <c r="AE1219" s="1"/>
    </row>
    <row r="1220" spans="1:31" hidden="1" x14ac:dyDescent="0.25">
      <c r="A1220" s="2" t="s">
        <v>290</v>
      </c>
      <c r="B1220" s="51">
        <v>43968</v>
      </c>
      <c r="C1220" s="2" t="s">
        <v>53</v>
      </c>
      <c r="D1220" s="2" t="s">
        <v>88</v>
      </c>
      <c r="E1220" s="2" t="s">
        <v>558</v>
      </c>
      <c r="F1220" s="2" t="s">
        <v>2396</v>
      </c>
      <c r="G1220" s="2" t="s">
        <v>4</v>
      </c>
      <c r="H1220" s="2" t="s">
        <v>2397</v>
      </c>
      <c r="I1220" s="1" t="s">
        <v>1</v>
      </c>
      <c r="J1220" s="1" t="s">
        <v>1</v>
      </c>
      <c r="K1220" s="1" t="s">
        <v>1</v>
      </c>
      <c r="L1220" s="1" t="s">
        <v>1</v>
      </c>
      <c r="M1220" s="1">
        <v>0</v>
      </c>
      <c r="N1220" s="2" t="s">
        <v>1</v>
      </c>
      <c r="O1220" s="2" t="s">
        <v>2</v>
      </c>
      <c r="P1220" s="2" t="s">
        <v>1</v>
      </c>
      <c r="Q1220" s="3">
        <f t="shared" si="19"/>
        <v>44493569.940049998</v>
      </c>
      <c r="R1220" s="3">
        <v>0</v>
      </c>
      <c r="S1220" s="3">
        <v>26952859.295250002</v>
      </c>
      <c r="T1220" s="3">
        <v>0</v>
      </c>
      <c r="U1220" s="3" t="s">
        <v>0</v>
      </c>
      <c r="V1220" s="3">
        <v>0</v>
      </c>
      <c r="W1220" s="3">
        <v>15121302.279999997</v>
      </c>
      <c r="X1220" s="3" t="s">
        <v>0</v>
      </c>
      <c r="Y1220" s="3">
        <v>2419408.3647999996</v>
      </c>
      <c r="Z1220" s="3">
        <v>0</v>
      </c>
      <c r="AA1220" s="2" t="s">
        <v>0</v>
      </c>
      <c r="AB1220" s="1">
        <v>0</v>
      </c>
      <c r="AC1220" s="50"/>
      <c r="AD1220" s="50"/>
      <c r="AE1220" s="1"/>
    </row>
    <row r="1221" spans="1:31" hidden="1" x14ac:dyDescent="0.25">
      <c r="A1221" s="2" t="s">
        <v>288</v>
      </c>
      <c r="B1221" s="51">
        <v>43968</v>
      </c>
      <c r="C1221" s="2" t="s">
        <v>8</v>
      </c>
      <c r="D1221" s="2" t="s">
        <v>88</v>
      </c>
      <c r="E1221" s="2" t="s">
        <v>563</v>
      </c>
      <c r="F1221" s="2" t="s">
        <v>2398</v>
      </c>
      <c r="G1221" s="2" t="s">
        <v>4</v>
      </c>
      <c r="H1221" s="2" t="s">
        <v>2399</v>
      </c>
      <c r="I1221" s="1" t="s">
        <v>1</v>
      </c>
      <c r="J1221" s="1" t="s">
        <v>1</v>
      </c>
      <c r="K1221" s="1" t="s">
        <v>1</v>
      </c>
      <c r="L1221" s="1" t="s">
        <v>1</v>
      </c>
      <c r="M1221" s="1">
        <v>0</v>
      </c>
      <c r="N1221" s="2" t="s">
        <v>1</v>
      </c>
      <c r="O1221" s="2" t="s">
        <v>2</v>
      </c>
      <c r="P1221" s="2" t="s">
        <v>1</v>
      </c>
      <c r="Q1221" s="3">
        <f t="shared" si="19"/>
        <v>15821026.279999999</v>
      </c>
      <c r="R1221" s="3">
        <v>0</v>
      </c>
      <c r="S1221" s="3">
        <v>15821026.279999999</v>
      </c>
      <c r="T1221" s="3">
        <v>0</v>
      </c>
      <c r="U1221" s="3" t="s">
        <v>0</v>
      </c>
      <c r="V1221" s="3">
        <v>0</v>
      </c>
      <c r="W1221" s="3">
        <v>0</v>
      </c>
      <c r="X1221" s="3" t="s">
        <v>13</v>
      </c>
      <c r="Y1221" s="3">
        <v>0</v>
      </c>
      <c r="Z1221" s="3">
        <v>0</v>
      </c>
      <c r="AA1221" s="2" t="s">
        <v>0</v>
      </c>
      <c r="AB1221" s="1">
        <v>0</v>
      </c>
      <c r="AC1221" s="50"/>
      <c r="AD1221" s="50"/>
      <c r="AE1221" s="1"/>
    </row>
    <row r="1222" spans="1:31" hidden="1" x14ac:dyDescent="0.25">
      <c r="A1222" s="2" t="s">
        <v>284</v>
      </c>
      <c r="B1222" s="51">
        <v>43968</v>
      </c>
      <c r="C1222" s="2" t="s">
        <v>8</v>
      </c>
      <c r="D1222" s="2" t="s">
        <v>88</v>
      </c>
      <c r="E1222" s="2" t="s">
        <v>569</v>
      </c>
      <c r="F1222" s="2" t="s">
        <v>2400</v>
      </c>
      <c r="G1222" s="2" t="s">
        <v>4</v>
      </c>
      <c r="H1222" s="2" t="s">
        <v>2401</v>
      </c>
      <c r="I1222" s="1" t="s">
        <v>1</v>
      </c>
      <c r="J1222" s="1" t="s">
        <v>1</v>
      </c>
      <c r="K1222" s="1" t="s">
        <v>1</v>
      </c>
      <c r="L1222" s="1" t="s">
        <v>1</v>
      </c>
      <c r="M1222" s="1">
        <v>0</v>
      </c>
      <c r="N1222" s="2" t="s">
        <v>1</v>
      </c>
      <c r="O1222" s="2" t="s">
        <v>2</v>
      </c>
      <c r="P1222" s="2" t="s">
        <v>1</v>
      </c>
      <c r="Q1222" s="3">
        <f t="shared" si="19"/>
        <v>38833482.804399997</v>
      </c>
      <c r="R1222" s="3">
        <v>0</v>
      </c>
      <c r="S1222" s="3">
        <v>28619143.879999999</v>
      </c>
      <c r="T1222" s="3">
        <v>0</v>
      </c>
      <c r="U1222" s="3" t="s">
        <v>0</v>
      </c>
      <c r="V1222" s="3">
        <v>0</v>
      </c>
      <c r="W1222" s="3">
        <v>8805464.5899999999</v>
      </c>
      <c r="X1222" s="3" t="s">
        <v>13</v>
      </c>
      <c r="Y1222" s="3">
        <v>1408874.3344000001</v>
      </c>
      <c r="Z1222" s="3">
        <v>0</v>
      </c>
      <c r="AA1222" s="2" t="s">
        <v>0</v>
      </c>
      <c r="AB1222" s="1">
        <v>0</v>
      </c>
      <c r="AC1222" s="50"/>
      <c r="AD1222" s="50"/>
      <c r="AE1222" s="1"/>
    </row>
    <row r="1223" spans="1:31" hidden="1" x14ac:dyDescent="0.25">
      <c r="A1223" s="2" t="s">
        <v>281</v>
      </c>
      <c r="B1223" s="51">
        <v>43968</v>
      </c>
      <c r="C1223" s="2" t="s">
        <v>53</v>
      </c>
      <c r="D1223" s="2" t="s">
        <v>78</v>
      </c>
      <c r="E1223" s="2" t="s">
        <v>6</v>
      </c>
      <c r="F1223" s="2" t="s">
        <v>2311</v>
      </c>
      <c r="G1223" s="2" t="s">
        <v>4</v>
      </c>
      <c r="H1223" s="2" t="s">
        <v>2402</v>
      </c>
      <c r="I1223" s="1" t="s">
        <v>1</v>
      </c>
      <c r="J1223" s="1" t="s">
        <v>1</v>
      </c>
      <c r="K1223" s="1" t="s">
        <v>1</v>
      </c>
      <c r="L1223" s="1" t="s">
        <v>1</v>
      </c>
      <c r="M1223" s="1">
        <v>0</v>
      </c>
      <c r="N1223" s="2" t="s">
        <v>1</v>
      </c>
      <c r="O1223" s="2" t="s">
        <v>2</v>
      </c>
      <c r="P1223" s="2" t="s">
        <v>1</v>
      </c>
      <c r="Q1223" s="3">
        <f t="shared" si="19"/>
        <v>47090311.779700004</v>
      </c>
      <c r="R1223" s="3">
        <v>0</v>
      </c>
      <c r="S1223" s="3">
        <v>34565621.0973</v>
      </c>
      <c r="T1223" s="3">
        <v>0</v>
      </c>
      <c r="U1223" s="3" t="s">
        <v>0</v>
      </c>
      <c r="V1223" s="3">
        <v>0</v>
      </c>
      <c r="W1223" s="3">
        <v>10797147.139999999</v>
      </c>
      <c r="X1223" s="3" t="s">
        <v>13</v>
      </c>
      <c r="Y1223" s="3">
        <v>1727543.5423999999</v>
      </c>
      <c r="Z1223" s="3">
        <v>0</v>
      </c>
      <c r="AA1223" s="2" t="s">
        <v>0</v>
      </c>
      <c r="AB1223" s="1">
        <v>0</v>
      </c>
      <c r="AC1223" s="50"/>
      <c r="AD1223" s="50"/>
      <c r="AE1223" s="1"/>
    </row>
    <row r="1224" spans="1:31" hidden="1" x14ac:dyDescent="0.25">
      <c r="A1224" s="2" t="s">
        <v>278</v>
      </c>
      <c r="B1224" s="51">
        <v>43968</v>
      </c>
      <c r="C1224" s="2" t="s">
        <v>8</v>
      </c>
      <c r="D1224" s="2" t="s">
        <v>78</v>
      </c>
      <c r="E1224" s="2" t="s">
        <v>555</v>
      </c>
      <c r="F1224" s="2" t="s">
        <v>2403</v>
      </c>
      <c r="G1224" s="2" t="s">
        <v>4</v>
      </c>
      <c r="H1224" s="2" t="s">
        <v>2404</v>
      </c>
      <c r="I1224" s="1" t="s">
        <v>1</v>
      </c>
      <c r="J1224" s="1" t="s">
        <v>1</v>
      </c>
      <c r="K1224" s="1" t="s">
        <v>1</v>
      </c>
      <c r="L1224" s="1" t="s">
        <v>1</v>
      </c>
      <c r="M1224" s="1">
        <v>0</v>
      </c>
      <c r="N1224" s="2" t="s">
        <v>1</v>
      </c>
      <c r="O1224" s="2" t="s">
        <v>2</v>
      </c>
      <c r="P1224" s="2" t="s">
        <v>1</v>
      </c>
      <c r="Q1224" s="3">
        <f t="shared" si="19"/>
        <v>65617050.508400008</v>
      </c>
      <c r="R1224" s="3">
        <v>0</v>
      </c>
      <c r="S1224" s="3">
        <v>49530852.310000002</v>
      </c>
      <c r="T1224" s="3">
        <v>0</v>
      </c>
      <c r="U1224" s="3" t="s">
        <v>0</v>
      </c>
      <c r="V1224" s="3">
        <v>0</v>
      </c>
      <c r="W1224" s="3">
        <v>13867412.24</v>
      </c>
      <c r="X1224" s="3" t="s">
        <v>13</v>
      </c>
      <c r="Y1224" s="3">
        <v>2218785.9583999999</v>
      </c>
      <c r="Z1224" s="3">
        <v>0</v>
      </c>
      <c r="AA1224" s="2" t="s">
        <v>0</v>
      </c>
      <c r="AB1224" s="1">
        <v>0</v>
      </c>
      <c r="AC1224" s="50"/>
      <c r="AD1224" s="50"/>
      <c r="AE1224" s="1"/>
    </row>
    <row r="1225" spans="1:31" hidden="1" x14ac:dyDescent="0.25">
      <c r="A1225" s="2" t="s">
        <v>276</v>
      </c>
      <c r="B1225" s="51">
        <v>43968</v>
      </c>
      <c r="C1225" s="2" t="s">
        <v>53</v>
      </c>
      <c r="D1225" s="2" t="s">
        <v>67</v>
      </c>
      <c r="E1225" s="2" t="s">
        <v>66</v>
      </c>
      <c r="F1225" s="2" t="s">
        <v>2286</v>
      </c>
      <c r="G1225" s="2"/>
      <c r="H1225" s="2" t="s">
        <v>2405</v>
      </c>
      <c r="I1225" s="1"/>
      <c r="J1225" s="1"/>
      <c r="K1225" s="1"/>
      <c r="L1225" s="1"/>
      <c r="M1225" s="1">
        <v>0</v>
      </c>
      <c r="N1225" s="2"/>
      <c r="O1225" s="2" t="s">
        <v>249</v>
      </c>
      <c r="P1225" s="2"/>
      <c r="Q1225" s="3">
        <f t="shared" si="19"/>
        <v>0</v>
      </c>
      <c r="R1225" s="3"/>
      <c r="S1225" s="3">
        <v>0</v>
      </c>
      <c r="T1225" s="3">
        <v>0</v>
      </c>
      <c r="U1225" s="3"/>
      <c r="V1225" s="3">
        <v>0</v>
      </c>
      <c r="W1225" s="3"/>
      <c r="X1225" s="3"/>
      <c r="Y1225" s="3">
        <v>0</v>
      </c>
      <c r="Z1225" s="3">
        <v>0</v>
      </c>
      <c r="AA1225" s="2"/>
      <c r="AB1225" s="1">
        <v>0</v>
      </c>
      <c r="AC1225" s="50"/>
      <c r="AD1225" s="50"/>
      <c r="AE1225" s="1"/>
    </row>
    <row r="1226" spans="1:31" hidden="1" x14ac:dyDescent="0.25">
      <c r="A1226" s="2" t="s">
        <v>274</v>
      </c>
      <c r="B1226" s="51">
        <v>43968</v>
      </c>
      <c r="C1226" s="2" t="s">
        <v>8</v>
      </c>
      <c r="D1226" s="2" t="s">
        <v>67</v>
      </c>
      <c r="E1226" s="2" t="s">
        <v>542</v>
      </c>
      <c r="F1226" s="2" t="s">
        <v>2335</v>
      </c>
      <c r="G1226" s="2" t="s">
        <v>4</v>
      </c>
      <c r="H1226" s="2" t="s">
        <v>2406</v>
      </c>
      <c r="I1226" s="1" t="s">
        <v>1</v>
      </c>
      <c r="J1226" s="1" t="s">
        <v>1</v>
      </c>
      <c r="K1226" s="1" t="s">
        <v>1</v>
      </c>
      <c r="L1226" s="1" t="s">
        <v>1</v>
      </c>
      <c r="M1226" s="1">
        <v>0</v>
      </c>
      <c r="N1226" s="2" t="s">
        <v>1</v>
      </c>
      <c r="O1226" s="2" t="s">
        <v>2</v>
      </c>
      <c r="P1226" s="2" t="s">
        <v>1</v>
      </c>
      <c r="Q1226" s="3">
        <f t="shared" si="19"/>
        <v>57684375.478399999</v>
      </c>
      <c r="R1226" s="3">
        <v>0</v>
      </c>
      <c r="S1226" s="3">
        <v>42085974.68</v>
      </c>
      <c r="T1226" s="3">
        <v>0</v>
      </c>
      <c r="U1226" s="3" t="s">
        <v>0</v>
      </c>
      <c r="V1226" s="3">
        <v>0</v>
      </c>
      <c r="W1226" s="3">
        <v>13446897.24</v>
      </c>
      <c r="X1226" s="3" t="s">
        <v>13</v>
      </c>
      <c r="Y1226" s="3">
        <v>2151503.5584</v>
      </c>
      <c r="Z1226" s="3">
        <v>0</v>
      </c>
      <c r="AA1226" s="2" t="s">
        <v>0</v>
      </c>
      <c r="AB1226" s="1">
        <v>0</v>
      </c>
      <c r="AC1226" s="50"/>
      <c r="AD1226" s="50"/>
      <c r="AE1226" s="1"/>
    </row>
    <row r="1227" spans="1:31" hidden="1" x14ac:dyDescent="0.25">
      <c r="A1227" s="2" t="s">
        <v>271</v>
      </c>
      <c r="B1227" s="51">
        <v>43968</v>
      </c>
      <c r="C1227" s="2" t="s">
        <v>53</v>
      </c>
      <c r="D1227" s="2" t="s">
        <v>52</v>
      </c>
      <c r="E1227" s="2" t="s">
        <v>651</v>
      </c>
      <c r="F1227" s="2" t="s">
        <v>2194</v>
      </c>
      <c r="G1227" s="2" t="s">
        <v>4</v>
      </c>
      <c r="H1227" s="2" t="s">
        <v>2407</v>
      </c>
      <c r="I1227" s="1"/>
      <c r="J1227" s="1"/>
      <c r="K1227" s="1"/>
      <c r="L1227" s="1"/>
      <c r="M1227" s="1">
        <v>0</v>
      </c>
      <c r="N1227" s="2"/>
      <c r="O1227" s="2" t="s">
        <v>249</v>
      </c>
      <c r="P1227" s="2"/>
      <c r="Q1227" s="3">
        <f t="shared" si="19"/>
        <v>0</v>
      </c>
      <c r="R1227" s="3">
        <v>0</v>
      </c>
      <c r="S1227" s="3">
        <v>0</v>
      </c>
      <c r="T1227" s="3">
        <v>0</v>
      </c>
      <c r="U1227" s="3"/>
      <c r="V1227" s="3">
        <v>0</v>
      </c>
      <c r="W1227" s="3">
        <v>0</v>
      </c>
      <c r="X1227" s="3"/>
      <c r="Y1227" s="3">
        <v>0</v>
      </c>
      <c r="Z1227" s="3">
        <v>0</v>
      </c>
      <c r="AA1227" s="2"/>
      <c r="AB1227" s="1">
        <v>0</v>
      </c>
      <c r="AC1227" s="50"/>
      <c r="AD1227" s="50"/>
      <c r="AE1227" s="1"/>
    </row>
    <row r="1228" spans="1:31" hidden="1" x14ac:dyDescent="0.25">
      <c r="A1228" s="2" t="s">
        <v>269</v>
      </c>
      <c r="B1228" s="51">
        <v>43968</v>
      </c>
      <c r="C1228" s="2" t="s">
        <v>8</v>
      </c>
      <c r="D1228" s="2" t="s">
        <v>52</v>
      </c>
      <c r="E1228" s="2" t="s">
        <v>530</v>
      </c>
      <c r="F1228" s="2" t="s">
        <v>2107</v>
      </c>
      <c r="G1228" s="2" t="s">
        <v>4</v>
      </c>
      <c r="H1228" s="2" t="s">
        <v>2408</v>
      </c>
      <c r="I1228" s="1" t="s">
        <v>1</v>
      </c>
      <c r="J1228" s="1" t="s">
        <v>1</v>
      </c>
      <c r="K1228" s="1" t="s">
        <v>1</v>
      </c>
      <c r="L1228" s="1" t="s">
        <v>1</v>
      </c>
      <c r="M1228" s="1">
        <v>0</v>
      </c>
      <c r="N1228" s="2" t="s">
        <v>1</v>
      </c>
      <c r="O1228" s="2" t="s">
        <v>2</v>
      </c>
      <c r="P1228" s="2" t="s">
        <v>1</v>
      </c>
      <c r="Q1228" s="3">
        <f t="shared" si="19"/>
        <v>79594713.631600007</v>
      </c>
      <c r="R1228" s="3">
        <v>0</v>
      </c>
      <c r="S1228" s="3">
        <v>49722700.439999998</v>
      </c>
      <c r="T1228" s="3">
        <v>0</v>
      </c>
      <c r="U1228" s="3" t="s">
        <v>0</v>
      </c>
      <c r="V1228" s="3">
        <v>0</v>
      </c>
      <c r="W1228" s="3">
        <v>25751735.510000002</v>
      </c>
      <c r="X1228" s="3" t="s">
        <v>13</v>
      </c>
      <c r="Y1228" s="3">
        <v>4120277.6816000002</v>
      </c>
      <c r="Z1228" s="3">
        <v>0</v>
      </c>
      <c r="AA1228" s="2" t="s">
        <v>0</v>
      </c>
      <c r="AB1228" s="1">
        <v>0</v>
      </c>
      <c r="AC1228" s="50"/>
      <c r="AD1228" s="50"/>
      <c r="AE1228" s="1"/>
    </row>
    <row r="1229" spans="1:31" hidden="1" x14ac:dyDescent="0.25">
      <c r="A1229" s="2" t="s">
        <v>265</v>
      </c>
      <c r="B1229" s="51">
        <v>43968</v>
      </c>
      <c r="C1229" s="2" t="s">
        <v>8</v>
      </c>
      <c r="D1229" s="2" t="s">
        <v>48</v>
      </c>
      <c r="E1229" s="2" t="s">
        <v>520</v>
      </c>
      <c r="F1229" s="2" t="s">
        <v>1756</v>
      </c>
      <c r="G1229" s="2" t="s">
        <v>4</v>
      </c>
      <c r="H1229" s="2" t="s">
        <v>2409</v>
      </c>
      <c r="I1229" s="1" t="s">
        <v>1</v>
      </c>
      <c r="J1229" s="1" t="s">
        <v>1</v>
      </c>
      <c r="K1229" s="1" t="s">
        <v>1</v>
      </c>
      <c r="L1229" s="1" t="s">
        <v>1</v>
      </c>
      <c r="M1229" s="1">
        <v>0</v>
      </c>
      <c r="N1229" s="2" t="s">
        <v>1</v>
      </c>
      <c r="O1229" s="2" t="s">
        <v>2</v>
      </c>
      <c r="P1229" s="2" t="s">
        <v>1</v>
      </c>
      <c r="Q1229" s="3">
        <f t="shared" si="19"/>
        <v>69962190.570799991</v>
      </c>
      <c r="R1229" s="3">
        <v>0</v>
      </c>
      <c r="S1229" s="3">
        <v>45245217.530000001</v>
      </c>
      <c r="T1229" s="3">
        <v>0</v>
      </c>
      <c r="U1229" s="3" t="s">
        <v>0</v>
      </c>
      <c r="V1229" s="3">
        <v>0</v>
      </c>
      <c r="W1229" s="3">
        <v>21307735.379999999</v>
      </c>
      <c r="X1229" s="3" t="s">
        <v>13</v>
      </c>
      <c r="Y1229" s="3">
        <v>3409237.6607999997</v>
      </c>
      <c r="Z1229" s="3">
        <v>0</v>
      </c>
      <c r="AA1229" s="2" t="s">
        <v>0</v>
      </c>
      <c r="AB1229" s="1">
        <v>0</v>
      </c>
      <c r="AC1229" s="50"/>
      <c r="AD1229" s="50"/>
      <c r="AE1229" s="1"/>
    </row>
    <row r="1230" spans="1:31" hidden="1" x14ac:dyDescent="0.25">
      <c r="A1230" s="2" t="s">
        <v>262</v>
      </c>
      <c r="B1230" s="51">
        <v>43968</v>
      </c>
      <c r="C1230" s="2" t="s">
        <v>53</v>
      </c>
      <c r="D1230" s="2" t="s">
        <v>48</v>
      </c>
      <c r="E1230" s="2" t="s">
        <v>1830</v>
      </c>
      <c r="F1230" s="2" t="s">
        <v>243</v>
      </c>
      <c r="G1230" s="2" t="s">
        <v>4</v>
      </c>
      <c r="H1230" s="2" t="s">
        <v>2410</v>
      </c>
      <c r="I1230" s="1" t="s">
        <v>1</v>
      </c>
      <c r="J1230" s="1" t="s">
        <v>1</v>
      </c>
      <c r="K1230" s="1" t="s">
        <v>1</v>
      </c>
      <c r="L1230" s="1" t="s">
        <v>1</v>
      </c>
      <c r="M1230" s="1">
        <v>0</v>
      </c>
      <c r="N1230" s="2" t="s">
        <v>1</v>
      </c>
      <c r="O1230" s="2" t="s">
        <v>2</v>
      </c>
      <c r="P1230" s="2" t="s">
        <v>1</v>
      </c>
      <c r="Q1230" s="3">
        <f t="shared" si="19"/>
        <v>78610661.149649978</v>
      </c>
      <c r="R1230" s="3">
        <v>0</v>
      </c>
      <c r="S1230" s="3">
        <v>52923802.446049988</v>
      </c>
      <c r="T1230" s="3">
        <v>0</v>
      </c>
      <c r="U1230" s="3" t="s">
        <v>0</v>
      </c>
      <c r="V1230" s="3">
        <v>0</v>
      </c>
      <c r="W1230" s="3">
        <v>22143843.709999997</v>
      </c>
      <c r="X1230" s="3" t="s">
        <v>0</v>
      </c>
      <c r="Y1230" s="3">
        <v>3543014.9935999997</v>
      </c>
      <c r="Z1230" s="3">
        <v>0</v>
      </c>
      <c r="AA1230" s="2" t="s">
        <v>0</v>
      </c>
      <c r="AB1230" s="1">
        <v>0</v>
      </c>
      <c r="AC1230" s="50"/>
      <c r="AD1230" s="50"/>
      <c r="AE1230" s="1"/>
    </row>
    <row r="1231" spans="1:31" hidden="1" x14ac:dyDescent="0.25">
      <c r="A1231" s="2" t="s">
        <v>260</v>
      </c>
      <c r="B1231" s="51">
        <v>43968</v>
      </c>
      <c r="C1231" s="2" t="s">
        <v>8</v>
      </c>
      <c r="D1231" s="2" t="s">
        <v>44</v>
      </c>
      <c r="E1231" s="2" t="s">
        <v>516</v>
      </c>
      <c r="F1231" s="2" t="s">
        <v>1025</v>
      </c>
      <c r="G1231" s="2" t="s">
        <v>4</v>
      </c>
      <c r="H1231" s="2" t="s">
        <v>2411</v>
      </c>
      <c r="I1231" s="1" t="s">
        <v>1</v>
      </c>
      <c r="J1231" s="1" t="s">
        <v>1</v>
      </c>
      <c r="K1231" s="1" t="s">
        <v>1</v>
      </c>
      <c r="L1231" s="1" t="s">
        <v>1</v>
      </c>
      <c r="M1231" s="1">
        <v>0</v>
      </c>
      <c r="N1231" s="2" t="s">
        <v>1</v>
      </c>
      <c r="O1231" s="2" t="s">
        <v>2</v>
      </c>
      <c r="P1231" s="2" t="s">
        <v>1</v>
      </c>
      <c r="Q1231" s="3">
        <f t="shared" si="19"/>
        <v>84243587.077199996</v>
      </c>
      <c r="R1231" s="3">
        <v>0</v>
      </c>
      <c r="S1231" s="3">
        <v>58845707.909999996</v>
      </c>
      <c r="T1231" s="3">
        <v>0</v>
      </c>
      <c r="U1231" s="3" t="s">
        <v>0</v>
      </c>
      <c r="V1231" s="3">
        <v>0</v>
      </c>
      <c r="W1231" s="3">
        <v>21894723.420000002</v>
      </c>
      <c r="X1231" s="3" t="s">
        <v>13</v>
      </c>
      <c r="Y1231" s="3">
        <v>3503155.7472000006</v>
      </c>
      <c r="Z1231" s="3">
        <v>0</v>
      </c>
      <c r="AA1231" s="2" t="s">
        <v>0</v>
      </c>
      <c r="AB1231" s="1">
        <v>0</v>
      </c>
      <c r="AC1231" s="50"/>
      <c r="AD1231" s="50"/>
      <c r="AE1231" s="1"/>
    </row>
    <row r="1232" spans="1:31" hidden="1" x14ac:dyDescent="0.25">
      <c r="A1232" s="2" t="s">
        <v>257</v>
      </c>
      <c r="B1232" s="51">
        <v>43968</v>
      </c>
      <c r="C1232" s="2" t="s">
        <v>8</v>
      </c>
      <c r="D1232" s="2" t="s">
        <v>40</v>
      </c>
      <c r="E1232" s="2" t="s">
        <v>500</v>
      </c>
      <c r="F1232" s="2" t="s">
        <v>2400</v>
      </c>
      <c r="G1232" s="2" t="s">
        <v>4</v>
      </c>
      <c r="H1232" s="2" t="s">
        <v>2412</v>
      </c>
      <c r="I1232" s="1" t="s">
        <v>1</v>
      </c>
      <c r="J1232" s="1" t="s">
        <v>1</v>
      </c>
      <c r="K1232" s="1" t="s">
        <v>1</v>
      </c>
      <c r="L1232" s="1" t="s">
        <v>1</v>
      </c>
      <c r="M1232" s="1">
        <v>0</v>
      </c>
      <c r="N1232" s="2" t="s">
        <v>1</v>
      </c>
      <c r="O1232" s="2" t="s">
        <v>2</v>
      </c>
      <c r="P1232" s="2" t="s">
        <v>1</v>
      </c>
      <c r="Q1232" s="3">
        <f t="shared" si="19"/>
        <v>96059805.757200018</v>
      </c>
      <c r="R1232" s="3">
        <v>0</v>
      </c>
      <c r="S1232" s="3">
        <v>61380518.350000001</v>
      </c>
      <c r="T1232" s="3">
        <v>0</v>
      </c>
      <c r="U1232" s="3" t="s">
        <v>0</v>
      </c>
      <c r="V1232" s="3">
        <v>0</v>
      </c>
      <c r="W1232" s="3">
        <v>29895937.420000002</v>
      </c>
      <c r="X1232" s="3" t="s">
        <v>13</v>
      </c>
      <c r="Y1232" s="3">
        <v>4783349.9872000003</v>
      </c>
      <c r="Z1232" s="3">
        <v>0</v>
      </c>
      <c r="AA1232" s="2" t="s">
        <v>0</v>
      </c>
      <c r="AB1232" s="1">
        <v>0</v>
      </c>
      <c r="AC1232" s="50"/>
      <c r="AD1232" s="50"/>
      <c r="AE1232" s="1"/>
    </row>
    <row r="1233" spans="1:31" hidden="1" x14ac:dyDescent="0.25">
      <c r="A1233" s="2" t="s">
        <v>255</v>
      </c>
      <c r="B1233" s="51">
        <v>43968</v>
      </c>
      <c r="C1233" s="2" t="s">
        <v>8</v>
      </c>
      <c r="D1233" s="2" t="s">
        <v>36</v>
      </c>
      <c r="E1233" s="2" t="s">
        <v>497</v>
      </c>
      <c r="F1233" s="2" t="s">
        <v>2284</v>
      </c>
      <c r="G1233" s="2" t="s">
        <v>4</v>
      </c>
      <c r="H1233" s="2" t="s">
        <v>2413</v>
      </c>
      <c r="I1233" s="1" t="s">
        <v>1</v>
      </c>
      <c r="J1233" s="1" t="s">
        <v>1</v>
      </c>
      <c r="K1233" s="1" t="s">
        <v>1</v>
      </c>
      <c r="L1233" s="1" t="s">
        <v>1</v>
      </c>
      <c r="M1233" s="1">
        <v>0</v>
      </c>
      <c r="N1233" s="2" t="s">
        <v>1</v>
      </c>
      <c r="O1233" s="2" t="s">
        <v>2</v>
      </c>
      <c r="P1233" s="2" t="s">
        <v>1</v>
      </c>
      <c r="Q1233" s="3">
        <f t="shared" si="19"/>
        <v>70365883.003600001</v>
      </c>
      <c r="R1233" s="3">
        <v>0</v>
      </c>
      <c r="S1233" s="3">
        <v>48072074.18</v>
      </c>
      <c r="T1233" s="3">
        <v>0</v>
      </c>
      <c r="U1233" s="3" t="s">
        <v>0</v>
      </c>
      <c r="V1233" s="3">
        <v>0</v>
      </c>
      <c r="W1233" s="3">
        <v>19218800.710000001</v>
      </c>
      <c r="X1233" s="3" t="s">
        <v>13</v>
      </c>
      <c r="Y1233" s="3">
        <v>3075008.1136000003</v>
      </c>
      <c r="Z1233" s="3">
        <v>0</v>
      </c>
      <c r="AA1233" s="2" t="s">
        <v>0</v>
      </c>
      <c r="AB1233" s="1">
        <v>0</v>
      </c>
      <c r="AC1233" s="50"/>
      <c r="AD1233" s="50"/>
      <c r="AE1233" s="1"/>
    </row>
    <row r="1234" spans="1:31" hidden="1" x14ac:dyDescent="0.25">
      <c r="A1234" s="2" t="s">
        <v>252</v>
      </c>
      <c r="B1234" s="51">
        <v>43968</v>
      </c>
      <c r="C1234" s="2" t="s">
        <v>8</v>
      </c>
      <c r="D1234" s="2" t="s">
        <v>32</v>
      </c>
      <c r="E1234" s="2" t="s">
        <v>493</v>
      </c>
      <c r="F1234" s="2" t="s">
        <v>2414</v>
      </c>
      <c r="G1234" s="2" t="s">
        <v>4</v>
      </c>
      <c r="H1234" s="2" t="s">
        <v>2415</v>
      </c>
      <c r="I1234" s="1" t="s">
        <v>1</v>
      </c>
      <c r="J1234" s="1" t="s">
        <v>1</v>
      </c>
      <c r="K1234" s="1" t="s">
        <v>1</v>
      </c>
      <c r="L1234" s="1" t="s">
        <v>1</v>
      </c>
      <c r="M1234" s="1">
        <v>0</v>
      </c>
      <c r="N1234" s="2" t="s">
        <v>1</v>
      </c>
      <c r="O1234" s="2" t="s">
        <v>2</v>
      </c>
      <c r="P1234" s="2" t="s">
        <v>1</v>
      </c>
      <c r="Q1234" s="3">
        <f t="shared" si="19"/>
        <v>39487229.362800002</v>
      </c>
      <c r="R1234" s="3">
        <v>0</v>
      </c>
      <c r="S1234" s="3">
        <v>28525335.989999998</v>
      </c>
      <c r="T1234" s="3">
        <v>0</v>
      </c>
      <c r="U1234" s="3" t="s">
        <v>0</v>
      </c>
      <c r="V1234" s="3">
        <v>0</v>
      </c>
      <c r="W1234" s="3">
        <v>9449908.0800000001</v>
      </c>
      <c r="X1234" s="3" t="s">
        <v>13</v>
      </c>
      <c r="Y1234" s="3">
        <v>1511985.2927999999</v>
      </c>
      <c r="Z1234" s="3">
        <v>0</v>
      </c>
      <c r="AA1234" s="2" t="s">
        <v>0</v>
      </c>
      <c r="AB1234" s="1">
        <v>0</v>
      </c>
      <c r="AC1234" s="50"/>
      <c r="AD1234" s="50"/>
      <c r="AE1234" s="1"/>
    </row>
    <row r="1235" spans="1:31" hidden="1" x14ac:dyDescent="0.25">
      <c r="A1235" s="2" t="s">
        <v>247</v>
      </c>
      <c r="B1235" s="51">
        <v>43968</v>
      </c>
      <c r="C1235" s="2" t="s">
        <v>8</v>
      </c>
      <c r="D1235" s="2" t="s">
        <v>16</v>
      </c>
      <c r="E1235" s="2" t="s">
        <v>483</v>
      </c>
      <c r="F1235" s="2" t="s">
        <v>2416</v>
      </c>
      <c r="G1235" s="2" t="s">
        <v>4</v>
      </c>
      <c r="H1235" s="2" t="s">
        <v>2417</v>
      </c>
      <c r="I1235" s="1" t="s">
        <v>1</v>
      </c>
      <c r="J1235" s="1" t="s">
        <v>1</v>
      </c>
      <c r="K1235" s="1" t="s">
        <v>1</v>
      </c>
      <c r="L1235" s="1" t="s">
        <v>1</v>
      </c>
      <c r="M1235" s="1">
        <v>0</v>
      </c>
      <c r="N1235" s="2" t="s">
        <v>1</v>
      </c>
      <c r="O1235" s="2" t="s">
        <v>2</v>
      </c>
      <c r="P1235" s="2" t="s">
        <v>1</v>
      </c>
      <c r="Q1235" s="3">
        <f t="shared" si="19"/>
        <v>11100460.610800002</v>
      </c>
      <c r="R1235" s="3">
        <v>0</v>
      </c>
      <c r="S1235" s="3">
        <v>1334950</v>
      </c>
      <c r="T1235" s="3">
        <v>0</v>
      </c>
      <c r="U1235" s="3" t="s">
        <v>0</v>
      </c>
      <c r="V1235" s="3">
        <v>0</v>
      </c>
      <c r="W1235" s="3">
        <v>8418543.6300000008</v>
      </c>
      <c r="X1235" s="3" t="s">
        <v>13</v>
      </c>
      <c r="Y1235" s="3">
        <v>1346966.9808000003</v>
      </c>
      <c r="Z1235" s="3">
        <v>0</v>
      </c>
      <c r="AA1235" s="2" t="s">
        <v>0</v>
      </c>
      <c r="AB1235" s="1">
        <v>0</v>
      </c>
      <c r="AC1235" s="50"/>
      <c r="AD1235" s="50"/>
      <c r="AE1235" s="1"/>
    </row>
    <row r="1236" spans="1:31" hidden="1" x14ac:dyDescent="0.25">
      <c r="A1236" s="2" t="s">
        <v>244</v>
      </c>
      <c r="B1236" s="51">
        <v>43968</v>
      </c>
      <c r="C1236" s="2" t="s">
        <v>8</v>
      </c>
      <c r="D1236" s="2" t="s">
        <v>11</v>
      </c>
      <c r="E1236" s="2" t="s">
        <v>476</v>
      </c>
      <c r="F1236" s="2" t="s">
        <v>2418</v>
      </c>
      <c r="G1236" s="2" t="s">
        <v>4</v>
      </c>
      <c r="H1236" s="2" t="s">
        <v>2419</v>
      </c>
      <c r="I1236" s="1" t="s">
        <v>1</v>
      </c>
      <c r="J1236" s="1" t="s">
        <v>1</v>
      </c>
      <c r="K1236" s="1" t="s">
        <v>1</v>
      </c>
      <c r="L1236" s="1" t="s">
        <v>1</v>
      </c>
      <c r="M1236" s="1">
        <v>0</v>
      </c>
      <c r="N1236" s="2" t="s">
        <v>1</v>
      </c>
      <c r="O1236" s="2" t="s">
        <v>2</v>
      </c>
      <c r="P1236" s="2" t="s">
        <v>1</v>
      </c>
      <c r="Q1236" s="3">
        <f t="shared" si="19"/>
        <v>4702564.9623999996</v>
      </c>
      <c r="R1236" s="3">
        <v>0</v>
      </c>
      <c r="S1236" s="3">
        <v>3160600</v>
      </c>
      <c r="T1236" s="3">
        <v>0</v>
      </c>
      <c r="U1236" s="3" t="s">
        <v>0</v>
      </c>
      <c r="V1236" s="3">
        <v>0</v>
      </c>
      <c r="W1236" s="3">
        <v>1329280.1399999999</v>
      </c>
      <c r="X1236" s="3" t="s">
        <v>13</v>
      </c>
      <c r="Y1236" s="3">
        <v>212684.82239999998</v>
      </c>
      <c r="Z1236" s="3">
        <v>0</v>
      </c>
      <c r="AA1236" s="2" t="s">
        <v>0</v>
      </c>
      <c r="AB1236" s="1">
        <v>0</v>
      </c>
      <c r="AC1236" s="50"/>
      <c r="AD1236" s="50"/>
      <c r="AE1236" s="1"/>
    </row>
    <row r="1237" spans="1:31" hidden="1" x14ac:dyDescent="0.25">
      <c r="A1237" s="2" t="s">
        <v>241</v>
      </c>
      <c r="B1237" s="51">
        <v>43968</v>
      </c>
      <c r="C1237" s="2" t="s">
        <v>8</v>
      </c>
      <c r="D1237" s="2" t="s">
        <v>7</v>
      </c>
      <c r="E1237" s="2" t="s">
        <v>471</v>
      </c>
      <c r="F1237" s="2" t="s">
        <v>606</v>
      </c>
      <c r="G1237" s="2" t="s">
        <v>4</v>
      </c>
      <c r="H1237" s="2" t="s">
        <v>2420</v>
      </c>
      <c r="I1237" s="1" t="s">
        <v>1</v>
      </c>
      <c r="J1237" s="1" t="s">
        <v>1</v>
      </c>
      <c r="K1237" s="1" t="s">
        <v>1</v>
      </c>
      <c r="L1237" s="1" t="s">
        <v>1</v>
      </c>
      <c r="M1237" s="1">
        <v>0</v>
      </c>
      <c r="N1237" s="2" t="s">
        <v>1</v>
      </c>
      <c r="O1237" s="2" t="s">
        <v>2</v>
      </c>
      <c r="P1237" s="2" t="s">
        <v>1</v>
      </c>
      <c r="Q1237" s="3">
        <f t="shared" si="19"/>
        <v>59960269.319600001</v>
      </c>
      <c r="R1237" s="3">
        <v>0</v>
      </c>
      <c r="S1237" s="3">
        <v>48050375.25</v>
      </c>
      <c r="T1237" s="3">
        <v>0</v>
      </c>
      <c r="U1237" s="3" t="s">
        <v>0</v>
      </c>
      <c r="V1237" s="3">
        <v>0</v>
      </c>
      <c r="W1237" s="3">
        <v>10267150.060000001</v>
      </c>
      <c r="X1237" s="3" t="s">
        <v>13</v>
      </c>
      <c r="Y1237" s="3">
        <v>1642744.0096000002</v>
      </c>
      <c r="Z1237" s="3">
        <v>0</v>
      </c>
      <c r="AA1237" s="2" t="s">
        <v>0</v>
      </c>
      <c r="AB1237" s="1">
        <v>0</v>
      </c>
      <c r="AC1237" s="50"/>
      <c r="AD1237" s="50"/>
      <c r="AE1237" s="1"/>
    </row>
    <row r="1238" spans="1:31" hidden="1" x14ac:dyDescent="0.25">
      <c r="A1238" s="2" t="s">
        <v>238</v>
      </c>
      <c r="B1238" s="51">
        <v>43962</v>
      </c>
      <c r="C1238" s="2" t="s">
        <v>53</v>
      </c>
      <c r="D1238" s="2" t="s">
        <v>107</v>
      </c>
      <c r="E1238" s="2" t="s">
        <v>572</v>
      </c>
      <c r="F1238" s="2" t="s">
        <v>2194</v>
      </c>
      <c r="G1238" s="2" t="s">
        <v>4</v>
      </c>
      <c r="H1238" s="2" t="s">
        <v>2421</v>
      </c>
      <c r="I1238" s="1" t="s">
        <v>1</v>
      </c>
      <c r="J1238" s="1" t="s">
        <v>1</v>
      </c>
      <c r="K1238" s="1" t="s">
        <v>1</v>
      </c>
      <c r="L1238" s="1" t="s">
        <v>1</v>
      </c>
      <c r="M1238" s="1">
        <v>0</v>
      </c>
      <c r="N1238" s="2" t="s">
        <v>1</v>
      </c>
      <c r="O1238" s="2" t="s">
        <v>2</v>
      </c>
      <c r="P1238" s="2" t="s">
        <v>1</v>
      </c>
      <c r="Q1238" s="3">
        <f t="shared" si="19"/>
        <v>4406131.8795499997</v>
      </c>
      <c r="R1238" s="3">
        <v>0</v>
      </c>
      <c r="S1238" s="3">
        <v>4214383.8795499997</v>
      </c>
      <c r="T1238" s="3">
        <v>0</v>
      </c>
      <c r="U1238" s="3" t="s">
        <v>0</v>
      </c>
      <c r="V1238" s="3">
        <v>0</v>
      </c>
      <c r="W1238" s="3">
        <v>165300</v>
      </c>
      <c r="X1238" s="3" t="s">
        <v>0</v>
      </c>
      <c r="Y1238" s="3">
        <v>26448</v>
      </c>
      <c r="Z1238" s="3">
        <v>0</v>
      </c>
      <c r="AA1238" s="2" t="s">
        <v>0</v>
      </c>
      <c r="AB1238" s="1">
        <v>0</v>
      </c>
      <c r="AC1238" s="50"/>
      <c r="AD1238" s="50"/>
      <c r="AE1238" s="1"/>
    </row>
    <row r="1239" spans="1:31" hidden="1" x14ac:dyDescent="0.25">
      <c r="A1239" s="2" t="s">
        <v>236</v>
      </c>
      <c r="B1239" s="51">
        <v>43962</v>
      </c>
      <c r="C1239" s="2" t="s">
        <v>53</v>
      </c>
      <c r="D1239" s="2" t="s">
        <v>107</v>
      </c>
      <c r="E1239" s="2" t="s">
        <v>572</v>
      </c>
      <c r="F1239" s="2" t="s">
        <v>2194</v>
      </c>
      <c r="G1239" s="2" t="s">
        <v>4</v>
      </c>
      <c r="H1239" s="2" t="s">
        <v>2422</v>
      </c>
      <c r="I1239" s="1" t="s">
        <v>1</v>
      </c>
      <c r="J1239" s="1" t="s">
        <v>1</v>
      </c>
      <c r="K1239" s="1" t="s">
        <v>1</v>
      </c>
      <c r="L1239" s="1" t="s">
        <v>1</v>
      </c>
      <c r="M1239" s="1">
        <v>0</v>
      </c>
      <c r="N1239" s="2" t="s">
        <v>1</v>
      </c>
      <c r="O1239" s="2" t="s">
        <v>589</v>
      </c>
      <c r="P1239" s="2" t="s">
        <v>588</v>
      </c>
      <c r="Q1239" s="3">
        <f t="shared" si="19"/>
        <v>281580</v>
      </c>
      <c r="R1239" s="3">
        <v>0</v>
      </c>
      <c r="S1239" s="3">
        <v>281580</v>
      </c>
      <c r="T1239" s="3">
        <v>0</v>
      </c>
      <c r="U1239" s="3" t="s">
        <v>0</v>
      </c>
      <c r="V1239" s="3">
        <v>0</v>
      </c>
      <c r="W1239" s="3">
        <v>0</v>
      </c>
      <c r="X1239" s="3" t="s">
        <v>0</v>
      </c>
      <c r="Y1239" s="3">
        <v>0</v>
      </c>
      <c r="Z1239" s="3">
        <v>0</v>
      </c>
      <c r="AA1239" s="2" t="s">
        <v>0</v>
      </c>
      <c r="AB1239" s="1">
        <v>0</v>
      </c>
      <c r="AC1239" s="50"/>
      <c r="AD1239" s="50"/>
      <c r="AE1239" s="1"/>
    </row>
    <row r="1240" spans="1:31" hidden="1" x14ac:dyDescent="0.25">
      <c r="A1240" s="2" t="s">
        <v>229</v>
      </c>
      <c r="B1240" s="51">
        <v>43962</v>
      </c>
      <c r="C1240" s="2" t="s">
        <v>71</v>
      </c>
      <c r="D1240" s="2" t="s">
        <v>88</v>
      </c>
      <c r="E1240" s="2" t="s">
        <v>566</v>
      </c>
      <c r="F1240" s="2" t="s">
        <v>2423</v>
      </c>
      <c r="G1240" s="2" t="s">
        <v>4</v>
      </c>
      <c r="H1240" s="2" t="s">
        <v>2424</v>
      </c>
      <c r="I1240" s="1" t="s">
        <v>1</v>
      </c>
      <c r="J1240" s="1" t="s">
        <v>1</v>
      </c>
      <c r="K1240" s="1" t="s">
        <v>1</v>
      </c>
      <c r="L1240" s="1" t="s">
        <v>1</v>
      </c>
      <c r="M1240" s="1">
        <v>0</v>
      </c>
      <c r="N1240" s="2" t="s">
        <v>1</v>
      </c>
      <c r="O1240" s="2" t="s">
        <v>2</v>
      </c>
      <c r="P1240" s="2" t="s">
        <v>1</v>
      </c>
      <c r="Q1240" s="3">
        <f t="shared" si="19"/>
        <v>26885804.7892</v>
      </c>
      <c r="R1240" s="3">
        <v>0</v>
      </c>
      <c r="S1240" s="3">
        <v>25239362.757800002</v>
      </c>
      <c r="T1240" s="3">
        <v>0</v>
      </c>
      <c r="U1240" s="3" t="s">
        <v>0</v>
      </c>
      <c r="V1240" s="3">
        <v>0</v>
      </c>
      <c r="W1240" s="3">
        <v>1419346.5788</v>
      </c>
      <c r="X1240" s="3" t="s">
        <v>0</v>
      </c>
      <c r="Y1240" s="3">
        <v>227095.45259999999</v>
      </c>
      <c r="Z1240" s="3">
        <v>0</v>
      </c>
      <c r="AA1240" s="2" t="s">
        <v>0</v>
      </c>
      <c r="AB1240" s="1">
        <v>0</v>
      </c>
      <c r="AC1240" s="50"/>
      <c r="AD1240" s="50"/>
      <c r="AE1240" s="1"/>
    </row>
    <row r="1241" spans="1:31" hidden="1" x14ac:dyDescent="0.25">
      <c r="A1241" s="2" t="s">
        <v>227</v>
      </c>
      <c r="B1241" s="51">
        <v>43962</v>
      </c>
      <c r="C1241" s="2" t="s">
        <v>71</v>
      </c>
      <c r="D1241" s="2" t="s">
        <v>78</v>
      </c>
      <c r="E1241" s="2" t="s">
        <v>551</v>
      </c>
      <c r="F1241" s="2" t="s">
        <v>1872</v>
      </c>
      <c r="G1241" s="2" t="s">
        <v>4</v>
      </c>
      <c r="H1241" s="2" t="s">
        <v>2425</v>
      </c>
      <c r="I1241" s="1" t="s">
        <v>1</v>
      </c>
      <c r="J1241" s="1" t="s">
        <v>1</v>
      </c>
      <c r="K1241" s="1" t="s">
        <v>1</v>
      </c>
      <c r="L1241" s="1" t="s">
        <v>1</v>
      </c>
      <c r="M1241" s="1">
        <v>0</v>
      </c>
      <c r="N1241" s="2" t="s">
        <v>1</v>
      </c>
      <c r="O1241" s="2" t="s">
        <v>2</v>
      </c>
      <c r="P1241" s="2" t="s">
        <v>1</v>
      </c>
      <c r="Q1241" s="3">
        <f t="shared" si="19"/>
        <v>45679359.752799995</v>
      </c>
      <c r="R1241" s="3">
        <v>0</v>
      </c>
      <c r="S1241" s="3">
        <v>43906088.748799995</v>
      </c>
      <c r="T1241" s="3">
        <v>0</v>
      </c>
      <c r="U1241" s="3" t="s">
        <v>0</v>
      </c>
      <c r="V1241" s="3">
        <v>0</v>
      </c>
      <c r="W1241" s="3">
        <v>1528681.9</v>
      </c>
      <c r="X1241" s="3" t="s">
        <v>0</v>
      </c>
      <c r="Y1241" s="3">
        <v>244589.10399999999</v>
      </c>
      <c r="Z1241" s="3">
        <v>0</v>
      </c>
      <c r="AA1241" s="2" t="s">
        <v>0</v>
      </c>
      <c r="AB1241" s="1">
        <v>0</v>
      </c>
      <c r="AC1241" s="50"/>
      <c r="AD1241" s="50"/>
      <c r="AE1241" s="1"/>
    </row>
    <row r="1242" spans="1:31" hidden="1" x14ac:dyDescent="0.25">
      <c r="A1242" s="2" t="s">
        <v>224</v>
      </c>
      <c r="B1242" s="51">
        <v>43962</v>
      </c>
      <c r="C1242" s="2" t="s">
        <v>8</v>
      </c>
      <c r="D1242" s="2" t="s">
        <v>26</v>
      </c>
      <c r="E1242" s="2" t="s">
        <v>489</v>
      </c>
      <c r="F1242" s="2" t="s">
        <v>2426</v>
      </c>
      <c r="G1242" s="2" t="s">
        <v>4</v>
      </c>
      <c r="H1242" s="2" t="s">
        <v>2427</v>
      </c>
      <c r="I1242" s="1" t="s">
        <v>1</v>
      </c>
      <c r="J1242" s="1" t="s">
        <v>1</v>
      </c>
      <c r="K1242" s="1" t="s">
        <v>1</v>
      </c>
      <c r="L1242" s="1" t="s">
        <v>1</v>
      </c>
      <c r="M1242" s="1">
        <v>0</v>
      </c>
      <c r="N1242" s="2" t="s">
        <v>1</v>
      </c>
      <c r="O1242" s="2" t="s">
        <v>2</v>
      </c>
      <c r="P1242" s="2" t="s">
        <v>1</v>
      </c>
      <c r="Q1242" s="3">
        <f t="shared" si="19"/>
        <v>30066342.7874</v>
      </c>
      <c r="R1242" s="3">
        <v>0</v>
      </c>
      <c r="S1242" s="3">
        <v>28475054.7874</v>
      </c>
      <c r="T1242" s="3">
        <v>0</v>
      </c>
      <c r="U1242" s="3" t="s">
        <v>0</v>
      </c>
      <c r="V1242" s="3">
        <v>0</v>
      </c>
      <c r="W1242" s="3">
        <v>1371800</v>
      </c>
      <c r="X1242" s="3" t="s">
        <v>0</v>
      </c>
      <c r="Y1242" s="3">
        <v>219488</v>
      </c>
      <c r="Z1242" s="3">
        <v>0</v>
      </c>
      <c r="AA1242" s="2" t="s">
        <v>0</v>
      </c>
      <c r="AB1242" s="1">
        <v>0</v>
      </c>
      <c r="AC1242" s="50"/>
      <c r="AD1242" s="50"/>
      <c r="AE1242" s="1"/>
    </row>
    <row r="1243" spans="1:31" hidden="1" x14ac:dyDescent="0.25">
      <c r="A1243" s="2" t="s">
        <v>221</v>
      </c>
      <c r="B1243" s="51">
        <v>43962</v>
      </c>
      <c r="C1243" s="2" t="s">
        <v>8</v>
      </c>
      <c r="D1243" s="2" t="s">
        <v>1048</v>
      </c>
      <c r="E1243" s="2" t="s">
        <v>538</v>
      </c>
      <c r="F1243" s="2" t="s">
        <v>1579</v>
      </c>
      <c r="G1243" s="2" t="s">
        <v>4</v>
      </c>
      <c r="H1243" s="2" t="s">
        <v>2428</v>
      </c>
      <c r="I1243" s="1" t="s">
        <v>1</v>
      </c>
      <c r="J1243" s="1" t="s">
        <v>1</v>
      </c>
      <c r="K1243" s="1" t="s">
        <v>1</v>
      </c>
      <c r="L1243" s="1" t="s">
        <v>1</v>
      </c>
      <c r="M1243" s="1">
        <v>0</v>
      </c>
      <c r="N1243" s="2" t="s">
        <v>1</v>
      </c>
      <c r="O1243" s="2" t="s">
        <v>2</v>
      </c>
      <c r="P1243" s="2" t="s">
        <v>1</v>
      </c>
      <c r="Q1243" s="3">
        <f t="shared" si="19"/>
        <v>31872504.548999995</v>
      </c>
      <c r="R1243" s="3">
        <v>0</v>
      </c>
      <c r="S1243" s="3">
        <v>29864278.549399998</v>
      </c>
      <c r="T1243" s="3">
        <v>0</v>
      </c>
      <c r="U1243" s="3" t="s">
        <v>0</v>
      </c>
      <c r="V1243" s="3">
        <v>0</v>
      </c>
      <c r="W1243" s="3">
        <v>1731229.31</v>
      </c>
      <c r="X1243" s="3" t="s">
        <v>0</v>
      </c>
      <c r="Y1243" s="3">
        <v>276996.68959999998</v>
      </c>
      <c r="Z1243" s="3">
        <v>0</v>
      </c>
      <c r="AA1243" s="2" t="s">
        <v>0</v>
      </c>
      <c r="AB1243" s="1">
        <v>0</v>
      </c>
      <c r="AC1243" s="50"/>
      <c r="AD1243" s="50"/>
      <c r="AE1243" s="1"/>
    </row>
    <row r="1244" spans="1:31" hidden="1" x14ac:dyDescent="0.25">
      <c r="A1244" s="2" t="s">
        <v>218</v>
      </c>
      <c r="B1244" s="51">
        <v>43963</v>
      </c>
      <c r="C1244" s="2" t="s">
        <v>71</v>
      </c>
      <c r="D1244" s="2" t="s">
        <v>88</v>
      </c>
      <c r="E1244" s="2" t="s">
        <v>566</v>
      </c>
      <c r="F1244" s="2" t="s">
        <v>2429</v>
      </c>
      <c r="G1244" s="2" t="s">
        <v>4</v>
      </c>
      <c r="H1244" s="2" t="s">
        <v>2430</v>
      </c>
      <c r="I1244" s="1" t="s">
        <v>1</v>
      </c>
      <c r="J1244" s="1" t="s">
        <v>1</v>
      </c>
      <c r="K1244" s="1" t="s">
        <v>1</v>
      </c>
      <c r="L1244" s="1" t="s">
        <v>1</v>
      </c>
      <c r="M1244" s="1">
        <v>0</v>
      </c>
      <c r="N1244" s="2" t="s">
        <v>1</v>
      </c>
      <c r="O1244" s="2" t="s">
        <v>2</v>
      </c>
      <c r="P1244" s="2" t="s">
        <v>1</v>
      </c>
      <c r="Q1244" s="3">
        <f t="shared" si="19"/>
        <v>38653783.526900008</v>
      </c>
      <c r="R1244" s="3">
        <v>0</v>
      </c>
      <c r="S1244" s="3">
        <v>35826755.623700008</v>
      </c>
      <c r="T1244" s="3">
        <v>0</v>
      </c>
      <c r="U1244" s="3" t="s">
        <v>0</v>
      </c>
      <c r="V1244" s="3">
        <v>0</v>
      </c>
      <c r="W1244" s="3">
        <v>2437093.02</v>
      </c>
      <c r="X1244" s="3" t="s">
        <v>0</v>
      </c>
      <c r="Y1244" s="3">
        <v>389934.88319999998</v>
      </c>
      <c r="Z1244" s="3">
        <v>0</v>
      </c>
      <c r="AA1244" s="2" t="s">
        <v>0</v>
      </c>
      <c r="AB1244" s="1">
        <v>0</v>
      </c>
      <c r="AC1244" s="50"/>
      <c r="AD1244" s="50"/>
      <c r="AE1244" s="1"/>
    </row>
    <row r="1245" spans="1:31" hidden="1" x14ac:dyDescent="0.25">
      <c r="A1245" s="2" t="s">
        <v>215</v>
      </c>
      <c r="B1245" s="51">
        <v>43963</v>
      </c>
      <c r="C1245" s="2" t="s">
        <v>71</v>
      </c>
      <c r="D1245" s="2" t="s">
        <v>78</v>
      </c>
      <c r="E1245" s="2" t="s">
        <v>551</v>
      </c>
      <c r="F1245" s="2" t="s">
        <v>1923</v>
      </c>
      <c r="G1245" s="2" t="s">
        <v>4</v>
      </c>
      <c r="H1245" s="2" t="s">
        <v>2431</v>
      </c>
      <c r="I1245" s="1" t="s">
        <v>1</v>
      </c>
      <c r="J1245" s="1" t="s">
        <v>1</v>
      </c>
      <c r="K1245" s="1" t="s">
        <v>1</v>
      </c>
      <c r="L1245" s="1" t="s">
        <v>1</v>
      </c>
      <c r="M1245" s="1">
        <v>0</v>
      </c>
      <c r="N1245" s="2" t="s">
        <v>1</v>
      </c>
      <c r="O1245" s="2" t="s">
        <v>2</v>
      </c>
      <c r="P1245" s="2" t="s">
        <v>1</v>
      </c>
      <c r="Q1245" s="3">
        <f t="shared" si="19"/>
        <v>27279997.4168</v>
      </c>
      <c r="R1245" s="3">
        <v>0</v>
      </c>
      <c r="S1245" s="3">
        <v>24799165.768600002</v>
      </c>
      <c r="T1245" s="3">
        <v>0</v>
      </c>
      <c r="U1245" s="3" t="s">
        <v>0</v>
      </c>
      <c r="V1245" s="3">
        <v>0</v>
      </c>
      <c r="W1245" s="3">
        <v>2138647.9726</v>
      </c>
      <c r="X1245" s="3" t="s">
        <v>0</v>
      </c>
      <c r="Y1245" s="3">
        <v>342183.67559999996</v>
      </c>
      <c r="Z1245" s="3">
        <v>0</v>
      </c>
      <c r="AA1245" s="2" t="s">
        <v>0</v>
      </c>
      <c r="AB1245" s="1">
        <v>0</v>
      </c>
      <c r="AC1245" s="50"/>
      <c r="AD1245" s="50"/>
      <c r="AE1245" s="1"/>
    </row>
    <row r="1246" spans="1:31" hidden="1" x14ac:dyDescent="0.25">
      <c r="A1246" s="2" t="s">
        <v>212</v>
      </c>
      <c r="B1246" s="51">
        <v>43963</v>
      </c>
      <c r="C1246" s="2" t="s">
        <v>8</v>
      </c>
      <c r="D1246" s="2" t="s">
        <v>26</v>
      </c>
      <c r="E1246" s="2" t="s">
        <v>489</v>
      </c>
      <c r="F1246" s="2" t="s">
        <v>2432</v>
      </c>
      <c r="G1246" s="2" t="s">
        <v>4</v>
      </c>
      <c r="H1246" s="2" t="s">
        <v>2433</v>
      </c>
      <c r="I1246" s="1" t="s">
        <v>1</v>
      </c>
      <c r="J1246" s="1" t="s">
        <v>1</v>
      </c>
      <c r="K1246" s="1" t="s">
        <v>1</v>
      </c>
      <c r="L1246" s="1" t="s">
        <v>1</v>
      </c>
      <c r="M1246" s="1">
        <v>0</v>
      </c>
      <c r="N1246" s="2" t="s">
        <v>1</v>
      </c>
      <c r="O1246" s="2" t="s">
        <v>2</v>
      </c>
      <c r="P1246" s="2" t="s">
        <v>1</v>
      </c>
      <c r="Q1246" s="3">
        <f t="shared" si="19"/>
        <v>29746486.941200003</v>
      </c>
      <c r="R1246" s="3">
        <v>0</v>
      </c>
      <c r="S1246" s="3">
        <v>28170320.933200002</v>
      </c>
      <c r="T1246" s="3">
        <v>0</v>
      </c>
      <c r="U1246" s="3" t="s">
        <v>0</v>
      </c>
      <c r="V1246" s="3">
        <v>0</v>
      </c>
      <c r="W1246" s="3">
        <v>1358763.8</v>
      </c>
      <c r="X1246" s="3" t="s">
        <v>0</v>
      </c>
      <c r="Y1246" s="3">
        <v>217402.20799999998</v>
      </c>
      <c r="Z1246" s="3">
        <v>0</v>
      </c>
      <c r="AA1246" s="2" t="s">
        <v>0</v>
      </c>
      <c r="AB1246" s="1">
        <v>0</v>
      </c>
      <c r="AC1246" s="50"/>
      <c r="AD1246" s="50"/>
      <c r="AE1246" s="1"/>
    </row>
    <row r="1247" spans="1:31" hidden="1" x14ac:dyDescent="0.25">
      <c r="A1247" s="2" t="s">
        <v>209</v>
      </c>
      <c r="B1247" s="51">
        <v>43963</v>
      </c>
      <c r="C1247" s="2" t="s">
        <v>8</v>
      </c>
      <c r="D1247" s="2" t="s">
        <v>1048</v>
      </c>
      <c r="E1247" s="2" t="s">
        <v>538</v>
      </c>
      <c r="F1247" s="2" t="s">
        <v>1617</v>
      </c>
      <c r="G1247" s="2" t="s">
        <v>4</v>
      </c>
      <c r="H1247" s="2" t="s">
        <v>2434</v>
      </c>
      <c r="I1247" s="1" t="s">
        <v>1</v>
      </c>
      <c r="J1247" s="1" t="s">
        <v>1</v>
      </c>
      <c r="K1247" s="1" t="s">
        <v>1</v>
      </c>
      <c r="L1247" s="1" t="s">
        <v>1</v>
      </c>
      <c r="M1247" s="1">
        <v>0</v>
      </c>
      <c r="N1247" s="2" t="s">
        <v>1</v>
      </c>
      <c r="O1247" s="2" t="s">
        <v>2435</v>
      </c>
      <c r="P1247" s="2" t="s">
        <v>2436</v>
      </c>
      <c r="Q1247" s="3">
        <f t="shared" si="19"/>
        <v>597750</v>
      </c>
      <c r="R1247" s="3">
        <v>0</v>
      </c>
      <c r="S1247" s="3">
        <v>597750</v>
      </c>
      <c r="T1247" s="3">
        <v>0</v>
      </c>
      <c r="U1247" s="3" t="s">
        <v>0</v>
      </c>
      <c r="V1247" s="3">
        <v>0</v>
      </c>
      <c r="W1247" s="3">
        <v>0</v>
      </c>
      <c r="X1247" s="3" t="s">
        <v>0</v>
      </c>
      <c r="Y1247" s="3">
        <v>0</v>
      </c>
      <c r="Z1247" s="3">
        <v>0</v>
      </c>
      <c r="AA1247" s="2" t="s">
        <v>0</v>
      </c>
      <c r="AB1247" s="1">
        <v>0</v>
      </c>
      <c r="AC1247" s="50"/>
      <c r="AD1247" s="50"/>
      <c r="AE1247" s="1"/>
    </row>
    <row r="1248" spans="1:31" hidden="1" x14ac:dyDescent="0.25">
      <c r="A1248" s="2" t="s">
        <v>206</v>
      </c>
      <c r="B1248" s="51">
        <v>43963</v>
      </c>
      <c r="C1248" s="2" t="s">
        <v>8</v>
      </c>
      <c r="D1248" s="2" t="s">
        <v>1048</v>
      </c>
      <c r="E1248" s="2" t="s">
        <v>538</v>
      </c>
      <c r="F1248" s="2" t="s">
        <v>1617</v>
      </c>
      <c r="G1248" s="2" t="s">
        <v>4</v>
      </c>
      <c r="H1248" s="2" t="s">
        <v>2437</v>
      </c>
      <c r="I1248" s="1" t="s">
        <v>1</v>
      </c>
      <c r="J1248" s="1" t="s">
        <v>1</v>
      </c>
      <c r="K1248" s="1" t="s">
        <v>1</v>
      </c>
      <c r="L1248" s="1" t="s">
        <v>1</v>
      </c>
      <c r="M1248" s="1">
        <v>0</v>
      </c>
      <c r="N1248" s="2" t="s">
        <v>1</v>
      </c>
      <c r="O1248" s="2" t="s">
        <v>2</v>
      </c>
      <c r="P1248" s="2" t="s">
        <v>1</v>
      </c>
      <c r="Q1248" s="3">
        <f t="shared" si="19"/>
        <v>17150272.009599999</v>
      </c>
      <c r="R1248" s="3">
        <v>0</v>
      </c>
      <c r="S1248" s="3">
        <v>15546453.619999999</v>
      </c>
      <c r="T1248" s="3">
        <v>0</v>
      </c>
      <c r="U1248" s="3" t="s">
        <v>0</v>
      </c>
      <c r="V1248" s="3">
        <v>0</v>
      </c>
      <c r="W1248" s="3">
        <v>1382602.06</v>
      </c>
      <c r="X1248" s="3" t="s">
        <v>0</v>
      </c>
      <c r="Y1248" s="3">
        <v>221216.3296</v>
      </c>
      <c r="Z1248" s="3">
        <v>0</v>
      </c>
      <c r="AA1248" s="2" t="s">
        <v>0</v>
      </c>
      <c r="AB1248" s="1">
        <v>0</v>
      </c>
      <c r="AC1248" s="50"/>
      <c r="AD1248" s="50"/>
      <c r="AE1248" s="1"/>
    </row>
    <row r="1249" spans="1:31" hidden="1" x14ac:dyDescent="0.25">
      <c r="A1249" s="2" t="s">
        <v>203</v>
      </c>
      <c r="B1249" s="51">
        <v>43964</v>
      </c>
      <c r="C1249" s="2" t="s">
        <v>71</v>
      </c>
      <c r="D1249" s="2" t="s">
        <v>88</v>
      </c>
      <c r="E1249" s="2" t="s">
        <v>566</v>
      </c>
      <c r="F1249" s="2" t="s">
        <v>2439</v>
      </c>
      <c r="G1249" s="2" t="s">
        <v>4</v>
      </c>
      <c r="H1249" s="2" t="s">
        <v>2440</v>
      </c>
      <c r="I1249" s="1" t="s">
        <v>1</v>
      </c>
      <c r="J1249" s="1" t="s">
        <v>1</v>
      </c>
      <c r="K1249" s="1" t="s">
        <v>1</v>
      </c>
      <c r="L1249" s="1" t="s">
        <v>1</v>
      </c>
      <c r="M1249" s="1">
        <v>0</v>
      </c>
      <c r="N1249" s="2" t="s">
        <v>1</v>
      </c>
      <c r="O1249" s="2" t="s">
        <v>2</v>
      </c>
      <c r="P1249" s="2" t="s">
        <v>1</v>
      </c>
      <c r="Q1249" s="3">
        <f t="shared" si="19"/>
        <v>39132415.72200001</v>
      </c>
      <c r="R1249" s="3">
        <v>0</v>
      </c>
      <c r="S1249" s="3">
        <v>37258263.580800004</v>
      </c>
      <c r="T1249" s="3">
        <v>0</v>
      </c>
      <c r="U1249" s="3" t="s">
        <v>0</v>
      </c>
      <c r="V1249" s="3">
        <v>0</v>
      </c>
      <c r="W1249" s="3">
        <v>1615648.3976</v>
      </c>
      <c r="X1249" s="3" t="s">
        <v>13</v>
      </c>
      <c r="Y1249" s="3">
        <v>258503.74359999999</v>
      </c>
      <c r="Z1249" s="3">
        <v>0</v>
      </c>
      <c r="AA1249" s="2" t="s">
        <v>0</v>
      </c>
      <c r="AB1249" s="1">
        <v>0</v>
      </c>
      <c r="AC1249" s="50"/>
      <c r="AD1249" s="50"/>
      <c r="AE1249" s="1"/>
    </row>
    <row r="1250" spans="1:31" hidden="1" x14ac:dyDescent="0.25">
      <c r="A1250" s="2" t="s">
        <v>200</v>
      </c>
      <c r="B1250" s="51">
        <v>43964</v>
      </c>
      <c r="C1250" s="2" t="s">
        <v>71</v>
      </c>
      <c r="D1250" s="2" t="s">
        <v>88</v>
      </c>
      <c r="E1250" s="2" t="s">
        <v>566</v>
      </c>
      <c r="F1250" s="2" t="s">
        <v>2439</v>
      </c>
      <c r="G1250" s="2" t="s">
        <v>24</v>
      </c>
      <c r="H1250" s="2" t="s">
        <v>1</v>
      </c>
      <c r="I1250" s="1" t="s">
        <v>2441</v>
      </c>
      <c r="J1250" s="1" t="s">
        <v>1</v>
      </c>
      <c r="K1250" s="1" t="s">
        <v>2442</v>
      </c>
      <c r="L1250" s="1" t="s">
        <v>2438</v>
      </c>
      <c r="M1250" s="1">
        <v>292500</v>
      </c>
      <c r="N1250" s="2" t="s">
        <v>20</v>
      </c>
      <c r="O1250" s="2" t="s">
        <v>2443</v>
      </c>
      <c r="P1250" s="2" t="s">
        <v>2444</v>
      </c>
      <c r="Q1250" s="3">
        <f t="shared" si="19"/>
        <v>-292500</v>
      </c>
      <c r="R1250" s="3">
        <v>0</v>
      </c>
      <c r="S1250" s="3">
        <v>-292500</v>
      </c>
      <c r="T1250" s="3">
        <v>0</v>
      </c>
      <c r="U1250" s="3" t="s">
        <v>0</v>
      </c>
      <c r="V1250" s="3">
        <v>0</v>
      </c>
      <c r="W1250" s="3">
        <v>0</v>
      </c>
      <c r="X1250" s="3" t="s">
        <v>0</v>
      </c>
      <c r="Y1250" s="3">
        <v>0</v>
      </c>
      <c r="Z1250" s="3">
        <v>0</v>
      </c>
      <c r="AA1250" s="2" t="s">
        <v>0</v>
      </c>
      <c r="AB1250" s="1">
        <v>0</v>
      </c>
      <c r="AC1250" s="50"/>
      <c r="AD1250" s="50"/>
      <c r="AE1250" s="1"/>
    </row>
    <row r="1251" spans="1:31" hidden="1" x14ac:dyDescent="0.25">
      <c r="A1251" s="2" t="s">
        <v>197</v>
      </c>
      <c r="B1251" s="51">
        <v>43964</v>
      </c>
      <c r="C1251" s="2" t="s">
        <v>71</v>
      </c>
      <c r="D1251" s="2" t="s">
        <v>78</v>
      </c>
      <c r="E1251" s="2" t="s">
        <v>551</v>
      </c>
      <c r="F1251" s="2" t="s">
        <v>1974</v>
      </c>
      <c r="G1251" s="2" t="s">
        <v>4</v>
      </c>
      <c r="H1251" s="2" t="s">
        <v>2445</v>
      </c>
      <c r="I1251" s="1" t="s">
        <v>1</v>
      </c>
      <c r="J1251" s="1" t="s">
        <v>1</v>
      </c>
      <c r="K1251" s="1" t="s">
        <v>1</v>
      </c>
      <c r="L1251" s="1" t="s">
        <v>1</v>
      </c>
      <c r="M1251" s="1">
        <v>0</v>
      </c>
      <c r="N1251" s="2" t="s">
        <v>1</v>
      </c>
      <c r="O1251" s="2" t="s">
        <v>2</v>
      </c>
      <c r="P1251" s="2" t="s">
        <v>1</v>
      </c>
      <c r="Q1251" s="3">
        <f t="shared" si="19"/>
        <v>42912515.1778</v>
      </c>
      <c r="R1251" s="3">
        <v>0</v>
      </c>
      <c r="S1251" s="3">
        <v>41085943.561399996</v>
      </c>
      <c r="T1251" s="3">
        <v>0</v>
      </c>
      <c r="U1251" s="3" t="s">
        <v>0</v>
      </c>
      <c r="V1251" s="3">
        <v>0</v>
      </c>
      <c r="W1251" s="3">
        <v>1574630.7038</v>
      </c>
      <c r="X1251" s="3" t="s">
        <v>0</v>
      </c>
      <c r="Y1251" s="3">
        <v>251940.91259999998</v>
      </c>
      <c r="Z1251" s="3">
        <v>0</v>
      </c>
      <c r="AA1251" s="2" t="s">
        <v>0</v>
      </c>
      <c r="AB1251" s="1">
        <v>0</v>
      </c>
      <c r="AC1251" s="50"/>
      <c r="AD1251" s="50"/>
      <c r="AE1251" s="1"/>
    </row>
    <row r="1252" spans="1:31" hidden="1" x14ac:dyDescent="0.25">
      <c r="A1252" s="2" t="s">
        <v>195</v>
      </c>
      <c r="B1252" s="51">
        <v>43964</v>
      </c>
      <c r="C1252" s="2" t="s">
        <v>8</v>
      </c>
      <c r="D1252" s="2" t="s">
        <v>26</v>
      </c>
      <c r="E1252" s="2" t="s">
        <v>489</v>
      </c>
      <c r="F1252" s="2" t="s">
        <v>2446</v>
      </c>
      <c r="G1252" s="2" t="s">
        <v>4</v>
      </c>
      <c r="H1252" s="2" t="s">
        <v>2447</v>
      </c>
      <c r="I1252" s="1" t="s">
        <v>1</v>
      </c>
      <c r="J1252" s="1" t="s">
        <v>1</v>
      </c>
      <c r="K1252" s="1" t="s">
        <v>1</v>
      </c>
      <c r="L1252" s="1" t="s">
        <v>1</v>
      </c>
      <c r="M1252" s="1">
        <v>0</v>
      </c>
      <c r="N1252" s="2" t="s">
        <v>1</v>
      </c>
      <c r="O1252" s="2" t="s">
        <v>2</v>
      </c>
      <c r="P1252" s="2" t="s">
        <v>1</v>
      </c>
      <c r="Q1252" s="3">
        <f t="shared" si="19"/>
        <v>32117859.453199998</v>
      </c>
      <c r="R1252" s="3">
        <v>0</v>
      </c>
      <c r="S1252" s="3">
        <v>32117859.453199998</v>
      </c>
      <c r="T1252" s="3">
        <v>0</v>
      </c>
      <c r="U1252" s="3" t="s">
        <v>0</v>
      </c>
      <c r="V1252" s="3">
        <v>0</v>
      </c>
      <c r="W1252" s="3">
        <v>0</v>
      </c>
      <c r="X1252" s="3" t="s">
        <v>0</v>
      </c>
      <c r="Y1252" s="3">
        <v>0</v>
      </c>
      <c r="Z1252" s="3">
        <v>0</v>
      </c>
      <c r="AA1252" s="2" t="s">
        <v>0</v>
      </c>
      <c r="AB1252" s="1">
        <v>0</v>
      </c>
      <c r="AC1252" s="50"/>
      <c r="AD1252" s="50"/>
      <c r="AE1252" s="1"/>
    </row>
    <row r="1253" spans="1:31" hidden="1" x14ac:dyDescent="0.25">
      <c r="A1253" s="2" t="s">
        <v>192</v>
      </c>
      <c r="B1253" s="51">
        <v>43964</v>
      </c>
      <c r="C1253" s="2" t="s">
        <v>8</v>
      </c>
      <c r="D1253" s="2" t="s">
        <v>26</v>
      </c>
      <c r="E1253" s="2" t="s">
        <v>489</v>
      </c>
      <c r="F1253" s="2" t="s">
        <v>2446</v>
      </c>
      <c r="G1253" s="2" t="s">
        <v>24</v>
      </c>
      <c r="H1253" s="2" t="s">
        <v>1</v>
      </c>
      <c r="I1253" s="1" t="s">
        <v>2448</v>
      </c>
      <c r="J1253" s="1" t="s">
        <v>1</v>
      </c>
      <c r="K1253" s="1" t="s">
        <v>2271</v>
      </c>
      <c r="L1253" s="1" t="s">
        <v>2272</v>
      </c>
      <c r="M1253" s="1">
        <v>881982.58</v>
      </c>
      <c r="N1253" s="2" t="s">
        <v>20</v>
      </c>
      <c r="O1253" s="2" t="s">
        <v>2449</v>
      </c>
      <c r="P1253" s="2" t="s">
        <v>2273</v>
      </c>
      <c r="Q1253" s="3">
        <f t="shared" si="19"/>
        <v>-106704</v>
      </c>
      <c r="R1253" s="3">
        <v>0</v>
      </c>
      <c r="S1253" s="3">
        <v>-106704</v>
      </c>
      <c r="T1253" s="3">
        <v>0</v>
      </c>
      <c r="U1253" s="3" t="s">
        <v>0</v>
      </c>
      <c r="V1253" s="3">
        <v>0</v>
      </c>
      <c r="W1253" s="3">
        <v>0</v>
      </c>
      <c r="X1253" s="3" t="s">
        <v>0</v>
      </c>
      <c r="Y1253" s="3">
        <v>0</v>
      </c>
      <c r="Z1253" s="3">
        <v>0</v>
      </c>
      <c r="AA1253" s="2" t="s">
        <v>0</v>
      </c>
      <c r="AB1253" s="1">
        <v>0</v>
      </c>
      <c r="AC1253" s="50"/>
      <c r="AD1253" s="50"/>
      <c r="AE1253" s="1"/>
    </row>
    <row r="1254" spans="1:31" hidden="1" x14ac:dyDescent="0.25">
      <c r="A1254" s="2" t="s">
        <v>190</v>
      </c>
      <c r="B1254" s="51">
        <v>43964</v>
      </c>
      <c r="C1254" s="2" t="s">
        <v>8</v>
      </c>
      <c r="D1254" s="2" t="s">
        <v>1048</v>
      </c>
      <c r="E1254" s="2" t="s">
        <v>538</v>
      </c>
      <c r="F1254" s="2" t="s">
        <v>1656</v>
      </c>
      <c r="G1254" s="2" t="s">
        <v>4</v>
      </c>
      <c r="H1254" s="2" t="s">
        <v>2450</v>
      </c>
      <c r="I1254" s="1" t="s">
        <v>1</v>
      </c>
      <c r="J1254" s="1" t="s">
        <v>1</v>
      </c>
      <c r="K1254" s="1" t="s">
        <v>1</v>
      </c>
      <c r="L1254" s="1" t="s">
        <v>1</v>
      </c>
      <c r="M1254" s="1">
        <v>0</v>
      </c>
      <c r="N1254" s="2" t="s">
        <v>1</v>
      </c>
      <c r="O1254" s="2" t="s">
        <v>2</v>
      </c>
      <c r="P1254" s="2" t="s">
        <v>1</v>
      </c>
      <c r="Q1254" s="3">
        <f t="shared" si="19"/>
        <v>27311444.139200002</v>
      </c>
      <c r="R1254" s="3">
        <v>0</v>
      </c>
      <c r="S1254" s="3">
        <v>27069004.139200002</v>
      </c>
      <c r="T1254" s="3">
        <v>0</v>
      </c>
      <c r="U1254" s="3" t="s">
        <v>0</v>
      </c>
      <c r="V1254" s="3">
        <v>0</v>
      </c>
      <c r="W1254" s="3">
        <v>209000</v>
      </c>
      <c r="X1254" s="3" t="s">
        <v>0</v>
      </c>
      <c r="Y1254" s="3">
        <v>33440</v>
      </c>
      <c r="Z1254" s="3">
        <v>0</v>
      </c>
      <c r="AA1254" s="2" t="s">
        <v>0</v>
      </c>
      <c r="AB1254" s="1">
        <v>0</v>
      </c>
      <c r="AC1254" s="50"/>
      <c r="AD1254" s="50"/>
      <c r="AE1254" s="1"/>
    </row>
    <row r="1255" spans="1:31" hidden="1" x14ac:dyDescent="0.25">
      <c r="A1255" s="2" t="s">
        <v>186</v>
      </c>
      <c r="B1255" s="51">
        <v>43965</v>
      </c>
      <c r="C1255" s="2" t="s">
        <v>71</v>
      </c>
      <c r="D1255" s="2" t="s">
        <v>88</v>
      </c>
      <c r="E1255" s="2" t="s">
        <v>566</v>
      </c>
      <c r="F1255" s="2" t="s">
        <v>2451</v>
      </c>
      <c r="G1255" s="2" t="s">
        <v>4</v>
      </c>
      <c r="H1255" s="2" t="s">
        <v>2452</v>
      </c>
      <c r="I1255" s="1" t="s">
        <v>1</v>
      </c>
      <c r="J1255" s="1" t="s">
        <v>1</v>
      </c>
      <c r="K1255" s="1" t="s">
        <v>1</v>
      </c>
      <c r="L1255" s="1" t="s">
        <v>1</v>
      </c>
      <c r="M1255" s="1">
        <v>0</v>
      </c>
      <c r="N1255" s="2" t="s">
        <v>1</v>
      </c>
      <c r="O1255" s="2" t="s">
        <v>2</v>
      </c>
      <c r="P1255" s="2" t="s">
        <v>1</v>
      </c>
      <c r="Q1255" s="3">
        <f t="shared" si="19"/>
        <v>38592454.81825</v>
      </c>
      <c r="R1255" s="3">
        <v>0</v>
      </c>
      <c r="S1255" s="3">
        <v>36496162.778650001</v>
      </c>
      <c r="T1255" s="3">
        <v>0</v>
      </c>
      <c r="U1255" s="3" t="s">
        <v>0</v>
      </c>
      <c r="V1255" s="3">
        <v>0</v>
      </c>
      <c r="W1255" s="3">
        <v>1807148.3099999998</v>
      </c>
      <c r="X1255" s="3" t="s">
        <v>0</v>
      </c>
      <c r="Y1255" s="3">
        <v>289143.72960000002</v>
      </c>
      <c r="Z1255" s="3">
        <v>0</v>
      </c>
      <c r="AA1255" s="2" t="s">
        <v>0</v>
      </c>
      <c r="AB1255" s="1">
        <v>0</v>
      </c>
      <c r="AC1255" s="50"/>
      <c r="AD1255" s="50"/>
      <c r="AE1255" s="1"/>
    </row>
    <row r="1256" spans="1:31" hidden="1" x14ac:dyDescent="0.25">
      <c r="A1256" s="2" t="s">
        <v>184</v>
      </c>
      <c r="B1256" s="51">
        <v>43965</v>
      </c>
      <c r="C1256" s="2" t="s">
        <v>71</v>
      </c>
      <c r="D1256" s="2" t="s">
        <v>78</v>
      </c>
      <c r="E1256" s="2" t="s">
        <v>551</v>
      </c>
      <c r="F1256" s="2" t="s">
        <v>2045</v>
      </c>
      <c r="G1256" s="2" t="s">
        <v>4</v>
      </c>
      <c r="H1256" s="2" t="s">
        <v>2453</v>
      </c>
      <c r="I1256" s="1" t="s">
        <v>1</v>
      </c>
      <c r="J1256" s="1" t="s">
        <v>1</v>
      </c>
      <c r="K1256" s="1" t="s">
        <v>1</v>
      </c>
      <c r="L1256" s="1" t="s">
        <v>1</v>
      </c>
      <c r="M1256" s="1">
        <v>0</v>
      </c>
      <c r="N1256" s="2" t="s">
        <v>1</v>
      </c>
      <c r="O1256" s="2" t="s">
        <v>2</v>
      </c>
      <c r="P1256" s="2" t="s">
        <v>1</v>
      </c>
      <c r="Q1256" s="3">
        <f t="shared" si="19"/>
        <v>17174154.721000001</v>
      </c>
      <c r="R1256" s="3">
        <v>0</v>
      </c>
      <c r="S1256" s="3">
        <v>15755959.5198</v>
      </c>
      <c r="T1256" s="3">
        <v>0</v>
      </c>
      <c r="U1256" s="3" t="s">
        <v>0</v>
      </c>
      <c r="V1256" s="3">
        <v>0</v>
      </c>
      <c r="W1256" s="3">
        <v>1222582.07</v>
      </c>
      <c r="X1256" s="3" t="s">
        <v>0</v>
      </c>
      <c r="Y1256" s="3">
        <v>195613.1312</v>
      </c>
      <c r="Z1256" s="3">
        <v>0</v>
      </c>
      <c r="AA1256" s="2" t="s">
        <v>0</v>
      </c>
      <c r="AB1256" s="1">
        <v>0</v>
      </c>
      <c r="AC1256" s="50"/>
      <c r="AD1256" s="50"/>
      <c r="AE1256" s="1"/>
    </row>
    <row r="1257" spans="1:31" hidden="1" x14ac:dyDescent="0.25">
      <c r="A1257" s="2" t="s">
        <v>182</v>
      </c>
      <c r="B1257" s="51">
        <v>43965</v>
      </c>
      <c r="C1257" s="2" t="s">
        <v>8</v>
      </c>
      <c r="D1257" s="2" t="s">
        <v>26</v>
      </c>
      <c r="E1257" s="2" t="s">
        <v>489</v>
      </c>
      <c r="F1257" s="2" t="s">
        <v>2454</v>
      </c>
      <c r="G1257" s="2" t="s">
        <v>4</v>
      </c>
      <c r="H1257" s="2" t="s">
        <v>2455</v>
      </c>
      <c r="I1257" s="1" t="s">
        <v>1</v>
      </c>
      <c r="J1257" s="1" t="s">
        <v>1</v>
      </c>
      <c r="K1257" s="1" t="s">
        <v>1</v>
      </c>
      <c r="L1257" s="1" t="s">
        <v>1</v>
      </c>
      <c r="M1257" s="1">
        <v>0</v>
      </c>
      <c r="N1257" s="2" t="s">
        <v>1</v>
      </c>
      <c r="O1257" s="2" t="s">
        <v>2</v>
      </c>
      <c r="P1257" s="2" t="s">
        <v>1</v>
      </c>
      <c r="Q1257" s="3">
        <f t="shared" si="19"/>
        <v>26819162.876399998</v>
      </c>
      <c r="R1257" s="3">
        <v>0</v>
      </c>
      <c r="S1257" s="3">
        <v>25849980.707199998</v>
      </c>
      <c r="T1257" s="3">
        <v>0</v>
      </c>
      <c r="U1257" s="3" t="s">
        <v>0</v>
      </c>
      <c r="V1257" s="3">
        <v>0</v>
      </c>
      <c r="W1257" s="3">
        <v>835501.87000000011</v>
      </c>
      <c r="X1257" s="3" t="s">
        <v>13</v>
      </c>
      <c r="Y1257" s="3">
        <v>133680.29920000001</v>
      </c>
      <c r="Z1257" s="3">
        <v>0</v>
      </c>
      <c r="AA1257" s="2" t="s">
        <v>0</v>
      </c>
      <c r="AB1257" s="1">
        <v>0</v>
      </c>
      <c r="AC1257" s="50"/>
      <c r="AD1257" s="50"/>
      <c r="AE1257" s="1"/>
    </row>
    <row r="1258" spans="1:31" hidden="1" x14ac:dyDescent="0.25">
      <c r="A1258" s="2" t="s">
        <v>179</v>
      </c>
      <c r="B1258" s="51">
        <v>43965</v>
      </c>
      <c r="C1258" s="2" t="s">
        <v>8</v>
      </c>
      <c r="D1258" s="2" t="s">
        <v>1048</v>
      </c>
      <c r="E1258" s="2" t="s">
        <v>538</v>
      </c>
      <c r="F1258" s="2" t="s">
        <v>1704</v>
      </c>
      <c r="G1258" s="2" t="s">
        <v>4</v>
      </c>
      <c r="H1258" s="2" t="s">
        <v>2456</v>
      </c>
      <c r="I1258" s="1" t="s">
        <v>1</v>
      </c>
      <c r="J1258" s="1" t="s">
        <v>1</v>
      </c>
      <c r="K1258" s="1" t="s">
        <v>1</v>
      </c>
      <c r="L1258" s="1" t="s">
        <v>1</v>
      </c>
      <c r="M1258" s="1">
        <v>0</v>
      </c>
      <c r="N1258" s="2" t="s">
        <v>1</v>
      </c>
      <c r="O1258" s="2" t="s">
        <v>2</v>
      </c>
      <c r="P1258" s="2" t="s">
        <v>1</v>
      </c>
      <c r="Q1258" s="3">
        <f t="shared" si="19"/>
        <v>16539920.1348</v>
      </c>
      <c r="R1258" s="3">
        <v>0</v>
      </c>
      <c r="S1258" s="3">
        <v>14626848.1348</v>
      </c>
      <c r="T1258" s="3">
        <v>0</v>
      </c>
      <c r="U1258" s="3" t="s">
        <v>0</v>
      </c>
      <c r="V1258" s="3">
        <v>0</v>
      </c>
      <c r="W1258" s="3">
        <v>1649200</v>
      </c>
      <c r="X1258" s="3" t="s">
        <v>13</v>
      </c>
      <c r="Y1258" s="3">
        <v>263872</v>
      </c>
      <c r="Z1258" s="3">
        <v>0</v>
      </c>
      <c r="AA1258" s="2" t="s">
        <v>0</v>
      </c>
      <c r="AB1258" s="1">
        <v>0</v>
      </c>
      <c r="AC1258" s="50"/>
      <c r="AD1258" s="50"/>
      <c r="AE1258" s="1"/>
    </row>
    <row r="1259" spans="1:31" hidden="1" x14ac:dyDescent="0.25">
      <c r="A1259" s="2" t="s">
        <v>176</v>
      </c>
      <c r="B1259" s="51">
        <v>43966</v>
      </c>
      <c r="C1259" s="2" t="s">
        <v>71</v>
      </c>
      <c r="D1259" s="2" t="s">
        <v>88</v>
      </c>
      <c r="E1259" s="2" t="s">
        <v>566</v>
      </c>
      <c r="F1259" s="2" t="s">
        <v>2457</v>
      </c>
      <c r="G1259" s="2" t="s">
        <v>4</v>
      </c>
      <c r="H1259" s="2" t="s">
        <v>2458</v>
      </c>
      <c r="I1259" s="1" t="s">
        <v>1</v>
      </c>
      <c r="J1259" s="1" t="s">
        <v>1</v>
      </c>
      <c r="K1259" s="1" t="s">
        <v>1</v>
      </c>
      <c r="L1259" s="1" t="s">
        <v>1</v>
      </c>
      <c r="M1259" s="1">
        <v>0</v>
      </c>
      <c r="N1259" s="2" t="s">
        <v>1</v>
      </c>
      <c r="O1259" s="2" t="s">
        <v>2</v>
      </c>
      <c r="P1259" s="2" t="s">
        <v>1</v>
      </c>
      <c r="Q1259" s="3">
        <f t="shared" si="19"/>
        <v>26770068.140200004</v>
      </c>
      <c r="R1259" s="3">
        <v>0</v>
      </c>
      <c r="S1259" s="3">
        <v>25910508.140200004</v>
      </c>
      <c r="T1259" s="3">
        <v>0</v>
      </c>
      <c r="U1259" s="3" t="s">
        <v>0</v>
      </c>
      <c r="V1259" s="3">
        <v>0</v>
      </c>
      <c r="W1259" s="3">
        <v>741000</v>
      </c>
      <c r="X1259" s="3" t="s">
        <v>0</v>
      </c>
      <c r="Y1259" s="3">
        <v>118560</v>
      </c>
      <c r="Z1259" s="3">
        <v>0</v>
      </c>
      <c r="AA1259" s="2" t="s">
        <v>0</v>
      </c>
      <c r="AB1259" s="1">
        <v>0</v>
      </c>
      <c r="AC1259" s="50"/>
      <c r="AD1259" s="50"/>
      <c r="AE1259" s="1"/>
    </row>
    <row r="1260" spans="1:31" hidden="1" x14ac:dyDescent="0.25">
      <c r="A1260" s="2" t="s">
        <v>173</v>
      </c>
      <c r="B1260" s="51">
        <v>43966</v>
      </c>
      <c r="C1260" s="2" t="s">
        <v>71</v>
      </c>
      <c r="D1260" s="2" t="s">
        <v>78</v>
      </c>
      <c r="E1260" s="2" t="s">
        <v>551</v>
      </c>
      <c r="F1260" s="2" t="s">
        <v>2045</v>
      </c>
      <c r="G1260" s="2" t="s">
        <v>4</v>
      </c>
      <c r="H1260" s="2" t="s">
        <v>2459</v>
      </c>
      <c r="I1260" s="1" t="s">
        <v>1</v>
      </c>
      <c r="J1260" s="1" t="s">
        <v>1</v>
      </c>
      <c r="K1260" s="1" t="s">
        <v>1</v>
      </c>
      <c r="L1260" s="1" t="s">
        <v>1</v>
      </c>
      <c r="M1260" s="1">
        <v>0</v>
      </c>
      <c r="N1260" s="2" t="s">
        <v>1</v>
      </c>
      <c r="O1260" s="2" t="s">
        <v>2</v>
      </c>
      <c r="P1260" s="2" t="s">
        <v>1</v>
      </c>
      <c r="Q1260" s="3">
        <f t="shared" si="19"/>
        <v>28544934.576949995</v>
      </c>
      <c r="R1260" s="3">
        <v>0</v>
      </c>
      <c r="S1260" s="3">
        <v>25978223.572949998</v>
      </c>
      <c r="T1260" s="3">
        <v>0</v>
      </c>
      <c r="U1260" s="3" t="s">
        <v>0</v>
      </c>
      <c r="V1260" s="3">
        <v>0</v>
      </c>
      <c r="W1260" s="3">
        <v>2212681.9</v>
      </c>
      <c r="X1260" s="3" t="s">
        <v>13</v>
      </c>
      <c r="Y1260" s="3">
        <v>354029.10399999999</v>
      </c>
      <c r="Z1260" s="3">
        <v>0</v>
      </c>
      <c r="AA1260" s="2" t="s">
        <v>0</v>
      </c>
      <c r="AB1260" s="1">
        <v>0</v>
      </c>
      <c r="AC1260" s="50"/>
      <c r="AD1260" s="50"/>
      <c r="AE1260" s="1"/>
    </row>
    <row r="1261" spans="1:31" hidden="1" x14ac:dyDescent="0.25">
      <c r="A1261" s="2" t="s">
        <v>170</v>
      </c>
      <c r="B1261" s="51">
        <v>43966</v>
      </c>
      <c r="C1261" s="2" t="s">
        <v>71</v>
      </c>
      <c r="D1261" s="2" t="s">
        <v>78</v>
      </c>
      <c r="E1261" s="2" t="s">
        <v>551</v>
      </c>
      <c r="F1261" s="2" t="s">
        <v>2045</v>
      </c>
      <c r="G1261" s="2" t="s">
        <v>24</v>
      </c>
      <c r="H1261" s="2" t="s">
        <v>1</v>
      </c>
      <c r="I1261" s="1" t="s">
        <v>2460</v>
      </c>
      <c r="J1261" s="1" t="s">
        <v>1</v>
      </c>
      <c r="K1261" s="1" t="s">
        <v>2461</v>
      </c>
      <c r="L1261" s="1" t="s">
        <v>2438</v>
      </c>
      <c r="M1261" s="1">
        <v>551064</v>
      </c>
      <c r="N1261" s="2" t="s">
        <v>20</v>
      </c>
      <c r="O1261" s="2" t="s">
        <v>2462</v>
      </c>
      <c r="P1261" s="2" t="s">
        <v>2463</v>
      </c>
      <c r="Q1261" s="3">
        <f t="shared" si="19"/>
        <v>-202464</v>
      </c>
      <c r="R1261" s="3">
        <v>0</v>
      </c>
      <c r="S1261" s="3">
        <v>-202464</v>
      </c>
      <c r="T1261" s="3">
        <v>0</v>
      </c>
      <c r="U1261" s="3" t="s">
        <v>0</v>
      </c>
      <c r="V1261" s="3">
        <v>0</v>
      </c>
      <c r="W1261" s="3">
        <v>0</v>
      </c>
      <c r="X1261" s="3" t="s">
        <v>0</v>
      </c>
      <c r="Y1261" s="3">
        <v>0</v>
      </c>
      <c r="Z1261" s="3">
        <v>0</v>
      </c>
      <c r="AA1261" s="2" t="s">
        <v>0</v>
      </c>
      <c r="AB1261" s="1">
        <v>0</v>
      </c>
      <c r="AC1261" s="50"/>
      <c r="AD1261" s="50"/>
      <c r="AE1261" s="1"/>
    </row>
    <row r="1262" spans="1:31" hidden="1" x14ac:dyDescent="0.25">
      <c r="A1262" s="2" t="s">
        <v>168</v>
      </c>
      <c r="B1262" s="51">
        <v>43966</v>
      </c>
      <c r="C1262" s="2" t="s">
        <v>8</v>
      </c>
      <c r="D1262" s="2" t="s">
        <v>26</v>
      </c>
      <c r="E1262" s="2" t="s">
        <v>489</v>
      </c>
      <c r="F1262" s="2" t="s">
        <v>2464</v>
      </c>
      <c r="G1262" s="2" t="s">
        <v>4</v>
      </c>
      <c r="H1262" s="2" t="s">
        <v>2465</v>
      </c>
      <c r="I1262" s="1" t="s">
        <v>1</v>
      </c>
      <c r="J1262" s="1" t="s">
        <v>1</v>
      </c>
      <c r="K1262" s="1" t="s">
        <v>1</v>
      </c>
      <c r="L1262" s="1" t="s">
        <v>1</v>
      </c>
      <c r="M1262" s="1">
        <v>0</v>
      </c>
      <c r="N1262" s="2" t="s">
        <v>1</v>
      </c>
      <c r="O1262" s="2" t="s">
        <v>2</v>
      </c>
      <c r="P1262" s="2" t="s">
        <v>1</v>
      </c>
      <c r="Q1262" s="3">
        <f t="shared" si="19"/>
        <v>12458052.457600001</v>
      </c>
      <c r="R1262" s="3">
        <v>0</v>
      </c>
      <c r="S1262" s="3">
        <v>11422172.457600001</v>
      </c>
      <c r="T1262" s="3">
        <v>0</v>
      </c>
      <c r="U1262" s="3" t="s">
        <v>0</v>
      </c>
      <c r="V1262" s="3">
        <v>0</v>
      </c>
      <c r="W1262" s="3">
        <v>893000</v>
      </c>
      <c r="X1262" s="3" t="s">
        <v>0</v>
      </c>
      <c r="Y1262" s="3">
        <v>142880</v>
      </c>
      <c r="Z1262" s="3">
        <v>0</v>
      </c>
      <c r="AA1262" s="2" t="s">
        <v>0</v>
      </c>
      <c r="AB1262" s="1">
        <v>0</v>
      </c>
      <c r="AC1262" s="50"/>
      <c r="AD1262" s="50"/>
      <c r="AE1262" s="1"/>
    </row>
    <row r="1263" spans="1:31" hidden="1" x14ac:dyDescent="0.25">
      <c r="A1263" s="2" t="s">
        <v>164</v>
      </c>
      <c r="B1263" s="51">
        <v>43966</v>
      </c>
      <c r="C1263" s="2" t="s">
        <v>8</v>
      </c>
      <c r="D1263" s="2" t="s">
        <v>26</v>
      </c>
      <c r="E1263" s="2" t="s">
        <v>489</v>
      </c>
      <c r="F1263" s="2" t="s">
        <v>2464</v>
      </c>
      <c r="G1263" s="2" t="s">
        <v>4</v>
      </c>
      <c r="H1263" s="2" t="s">
        <v>2466</v>
      </c>
      <c r="I1263" s="1" t="s">
        <v>1</v>
      </c>
      <c r="J1263" s="1" t="s">
        <v>1</v>
      </c>
      <c r="K1263" s="1" t="s">
        <v>1</v>
      </c>
      <c r="L1263" s="1" t="s">
        <v>1</v>
      </c>
      <c r="M1263" s="1">
        <v>0</v>
      </c>
      <c r="N1263" s="2" t="s">
        <v>1</v>
      </c>
      <c r="O1263" s="2" t="s">
        <v>2467</v>
      </c>
      <c r="P1263" s="2" t="s">
        <v>2468</v>
      </c>
      <c r="Q1263" s="3">
        <f t="shared" si="19"/>
        <v>556710</v>
      </c>
      <c r="R1263" s="3">
        <v>0</v>
      </c>
      <c r="S1263" s="3">
        <v>193050</v>
      </c>
      <c r="T1263" s="3">
        <v>313500</v>
      </c>
      <c r="U1263" s="3" t="s">
        <v>13</v>
      </c>
      <c r="V1263" s="3">
        <v>50160</v>
      </c>
      <c r="W1263" s="3">
        <v>0</v>
      </c>
      <c r="X1263" s="3" t="s">
        <v>0</v>
      </c>
      <c r="Y1263" s="3">
        <v>0</v>
      </c>
      <c r="Z1263" s="3">
        <v>0</v>
      </c>
      <c r="AA1263" s="2" t="s">
        <v>0</v>
      </c>
      <c r="AB1263" s="1">
        <v>0</v>
      </c>
      <c r="AC1263" s="50"/>
      <c r="AD1263" s="50"/>
      <c r="AE1263" s="1"/>
    </row>
    <row r="1264" spans="1:31" hidden="1" x14ac:dyDescent="0.25">
      <c r="A1264" s="2" t="s">
        <v>161</v>
      </c>
      <c r="B1264" s="51">
        <v>43966</v>
      </c>
      <c r="C1264" s="2" t="s">
        <v>8</v>
      </c>
      <c r="D1264" s="2" t="s">
        <v>26</v>
      </c>
      <c r="E1264" s="2" t="s">
        <v>489</v>
      </c>
      <c r="F1264" s="2" t="s">
        <v>2464</v>
      </c>
      <c r="G1264" s="2" t="s">
        <v>4</v>
      </c>
      <c r="H1264" s="2" t="s">
        <v>2469</v>
      </c>
      <c r="I1264" s="1" t="s">
        <v>1</v>
      </c>
      <c r="J1264" s="1" t="s">
        <v>1</v>
      </c>
      <c r="K1264" s="1" t="s">
        <v>1</v>
      </c>
      <c r="L1264" s="1" t="s">
        <v>1</v>
      </c>
      <c r="M1264" s="1">
        <v>0</v>
      </c>
      <c r="N1264" s="2" t="s">
        <v>1</v>
      </c>
      <c r="O1264" s="2" t="s">
        <v>2</v>
      </c>
      <c r="P1264" s="2" t="s">
        <v>1</v>
      </c>
      <c r="Q1264" s="3">
        <f t="shared" si="19"/>
        <v>24650660.393450003</v>
      </c>
      <c r="R1264" s="3">
        <v>0</v>
      </c>
      <c r="S1264" s="3">
        <v>23775672.393450003</v>
      </c>
      <c r="T1264" s="3">
        <v>0</v>
      </c>
      <c r="U1264" s="3" t="s">
        <v>0</v>
      </c>
      <c r="V1264" s="3">
        <v>0</v>
      </c>
      <c r="W1264" s="3">
        <v>754300</v>
      </c>
      <c r="X1264" s="3" t="s">
        <v>0</v>
      </c>
      <c r="Y1264" s="3">
        <v>120688</v>
      </c>
      <c r="Z1264" s="3">
        <v>0</v>
      </c>
      <c r="AA1264" s="2" t="s">
        <v>0</v>
      </c>
      <c r="AB1264" s="1">
        <v>0</v>
      </c>
      <c r="AC1264" s="50"/>
      <c r="AD1264" s="50"/>
      <c r="AE1264" s="1"/>
    </row>
    <row r="1265" spans="1:31" hidden="1" x14ac:dyDescent="0.25">
      <c r="A1265" s="2" t="s">
        <v>158</v>
      </c>
      <c r="B1265" s="51">
        <v>43966</v>
      </c>
      <c r="C1265" s="2" t="s">
        <v>8</v>
      </c>
      <c r="D1265" s="2" t="s">
        <v>1048</v>
      </c>
      <c r="E1265" s="2" t="s">
        <v>538</v>
      </c>
      <c r="F1265" s="2" t="s">
        <v>1749</v>
      </c>
      <c r="G1265" s="2" t="s">
        <v>4</v>
      </c>
      <c r="H1265" s="2" t="s">
        <v>2470</v>
      </c>
      <c r="I1265" s="1" t="s">
        <v>1</v>
      </c>
      <c r="J1265" s="1" t="s">
        <v>1</v>
      </c>
      <c r="K1265" s="1" t="s">
        <v>1</v>
      </c>
      <c r="L1265" s="1" t="s">
        <v>1</v>
      </c>
      <c r="M1265" s="1">
        <v>0</v>
      </c>
      <c r="N1265" s="2" t="s">
        <v>1</v>
      </c>
      <c r="O1265" s="2" t="s">
        <v>2</v>
      </c>
      <c r="P1265" s="2" t="s">
        <v>1</v>
      </c>
      <c r="Q1265" s="3">
        <f t="shared" si="19"/>
        <v>12728195.475950001</v>
      </c>
      <c r="R1265" s="3">
        <v>0</v>
      </c>
      <c r="S1265" s="3">
        <v>11173188.958350001</v>
      </c>
      <c r="T1265" s="3">
        <v>0</v>
      </c>
      <c r="U1265" s="3" t="s">
        <v>0</v>
      </c>
      <c r="V1265" s="3">
        <v>0</v>
      </c>
      <c r="W1265" s="3">
        <v>1340522.8599999999</v>
      </c>
      <c r="X1265" s="3" t="s">
        <v>0</v>
      </c>
      <c r="Y1265" s="3">
        <v>214483.65759999998</v>
      </c>
      <c r="Z1265" s="3">
        <v>0</v>
      </c>
      <c r="AA1265" s="2" t="s">
        <v>0</v>
      </c>
      <c r="AB1265" s="1">
        <v>0</v>
      </c>
      <c r="AC1265" s="50"/>
      <c r="AD1265" s="50"/>
      <c r="AE1265" s="1"/>
    </row>
    <row r="1266" spans="1:31" hidden="1" x14ac:dyDescent="0.25">
      <c r="A1266" s="2" t="s">
        <v>155</v>
      </c>
      <c r="B1266" s="51">
        <v>43967</v>
      </c>
      <c r="C1266" s="2" t="s">
        <v>71</v>
      </c>
      <c r="D1266" s="2" t="s">
        <v>88</v>
      </c>
      <c r="E1266" s="2" t="s">
        <v>566</v>
      </c>
      <c r="F1266" s="2" t="s">
        <v>2471</v>
      </c>
      <c r="G1266" s="2" t="s">
        <v>4</v>
      </c>
      <c r="H1266" s="2" t="s">
        <v>2472</v>
      </c>
      <c r="I1266" s="1" t="s">
        <v>1</v>
      </c>
      <c r="J1266" s="1" t="s">
        <v>1</v>
      </c>
      <c r="K1266" s="1" t="s">
        <v>1</v>
      </c>
      <c r="L1266" s="1" t="s">
        <v>1</v>
      </c>
      <c r="M1266" s="1">
        <v>0</v>
      </c>
      <c r="N1266" s="2" t="s">
        <v>1</v>
      </c>
      <c r="O1266" s="2" t="s">
        <v>2</v>
      </c>
      <c r="P1266" s="2" t="s">
        <v>1</v>
      </c>
      <c r="Q1266" s="3">
        <f t="shared" si="19"/>
        <v>50894738.373799995</v>
      </c>
      <c r="R1266" s="3">
        <v>0</v>
      </c>
      <c r="S1266" s="3">
        <v>46631320.298199996</v>
      </c>
      <c r="T1266" s="3">
        <v>0</v>
      </c>
      <c r="U1266" s="3" t="s">
        <v>0</v>
      </c>
      <c r="V1266" s="3">
        <v>0</v>
      </c>
      <c r="W1266" s="3">
        <v>3675360.41</v>
      </c>
      <c r="X1266" s="3" t="s">
        <v>13</v>
      </c>
      <c r="Y1266" s="3">
        <v>588057.66560000007</v>
      </c>
      <c r="Z1266" s="3">
        <v>0</v>
      </c>
      <c r="AA1266" s="2" t="s">
        <v>0</v>
      </c>
      <c r="AB1266" s="1">
        <v>0</v>
      </c>
      <c r="AC1266" s="50"/>
      <c r="AD1266" s="50"/>
      <c r="AE1266" s="1"/>
    </row>
    <row r="1267" spans="1:31" hidden="1" x14ac:dyDescent="0.25">
      <c r="A1267" s="2" t="s">
        <v>152</v>
      </c>
      <c r="B1267" s="51">
        <v>43967</v>
      </c>
      <c r="C1267" s="2" t="s">
        <v>71</v>
      </c>
      <c r="D1267" s="2" t="s">
        <v>78</v>
      </c>
      <c r="E1267" s="2" t="s">
        <v>551</v>
      </c>
      <c r="F1267" s="2" t="s">
        <v>2147</v>
      </c>
      <c r="G1267" s="2" t="s">
        <v>4</v>
      </c>
      <c r="H1267" s="2" t="s">
        <v>2473</v>
      </c>
      <c r="I1267" s="1" t="s">
        <v>1</v>
      </c>
      <c r="J1267" s="1" t="s">
        <v>1</v>
      </c>
      <c r="K1267" s="1" t="s">
        <v>1</v>
      </c>
      <c r="L1267" s="1" t="s">
        <v>1</v>
      </c>
      <c r="M1267" s="1">
        <v>0</v>
      </c>
      <c r="N1267" s="2" t="s">
        <v>1</v>
      </c>
      <c r="O1267" s="2" t="s">
        <v>2</v>
      </c>
      <c r="P1267" s="2" t="s">
        <v>1</v>
      </c>
      <c r="Q1267" s="3">
        <f t="shared" si="19"/>
        <v>44506375.207550004</v>
      </c>
      <c r="R1267" s="3">
        <v>0</v>
      </c>
      <c r="S1267" s="3">
        <v>40763745.685950004</v>
      </c>
      <c r="T1267" s="3">
        <v>0</v>
      </c>
      <c r="U1267" s="3" t="s">
        <v>0</v>
      </c>
      <c r="V1267" s="3">
        <v>0</v>
      </c>
      <c r="W1267" s="3">
        <v>3226404.76</v>
      </c>
      <c r="X1267" s="3" t="s">
        <v>0</v>
      </c>
      <c r="Y1267" s="3">
        <v>516224.76159999997</v>
      </c>
      <c r="Z1267" s="3">
        <v>0</v>
      </c>
      <c r="AA1267" s="2" t="s">
        <v>0</v>
      </c>
      <c r="AB1267" s="1">
        <v>0</v>
      </c>
      <c r="AC1267" s="50"/>
      <c r="AD1267" s="50"/>
      <c r="AE1267" s="1"/>
    </row>
    <row r="1268" spans="1:31" hidden="1" x14ac:dyDescent="0.25">
      <c r="A1268" s="2" t="s">
        <v>150</v>
      </c>
      <c r="B1268" s="51">
        <v>43967</v>
      </c>
      <c r="C1268" s="2" t="s">
        <v>8</v>
      </c>
      <c r="D1268" s="2" t="s">
        <v>26</v>
      </c>
      <c r="E1268" s="2" t="s">
        <v>489</v>
      </c>
      <c r="F1268" s="2" t="s">
        <v>2474</v>
      </c>
      <c r="G1268" s="2" t="s">
        <v>4</v>
      </c>
      <c r="H1268" s="2" t="s">
        <v>2475</v>
      </c>
      <c r="I1268" s="1" t="s">
        <v>1</v>
      </c>
      <c r="J1268" s="1" t="s">
        <v>1</v>
      </c>
      <c r="K1268" s="1" t="s">
        <v>1</v>
      </c>
      <c r="L1268" s="1" t="s">
        <v>1</v>
      </c>
      <c r="M1268" s="1">
        <v>0</v>
      </c>
      <c r="N1268" s="2" t="s">
        <v>1</v>
      </c>
      <c r="O1268" s="2" t="s">
        <v>2</v>
      </c>
      <c r="P1268" s="2" t="s">
        <v>1</v>
      </c>
      <c r="Q1268" s="3">
        <f t="shared" si="19"/>
        <v>37803937.312150002</v>
      </c>
      <c r="R1268" s="3">
        <v>0</v>
      </c>
      <c r="S1268" s="3">
        <v>35675829.546550006</v>
      </c>
      <c r="T1268" s="3">
        <v>0</v>
      </c>
      <c r="U1268" s="3" t="s">
        <v>0</v>
      </c>
      <c r="V1268" s="3">
        <v>0</v>
      </c>
      <c r="W1268" s="3">
        <v>1834575.66</v>
      </c>
      <c r="X1268" s="3" t="s">
        <v>0</v>
      </c>
      <c r="Y1268" s="3">
        <v>293532.10560000001</v>
      </c>
      <c r="Z1268" s="3">
        <v>0</v>
      </c>
      <c r="AA1268" s="2" t="s">
        <v>0</v>
      </c>
      <c r="AB1268" s="1">
        <v>0</v>
      </c>
      <c r="AC1268" s="50"/>
      <c r="AD1268" s="50"/>
      <c r="AE1268" s="1"/>
    </row>
    <row r="1269" spans="1:31" hidden="1" x14ac:dyDescent="0.25">
      <c r="A1269" s="2" t="s">
        <v>147</v>
      </c>
      <c r="B1269" s="51">
        <v>43967</v>
      </c>
      <c r="C1269" s="2" t="s">
        <v>8</v>
      </c>
      <c r="D1269" s="2" t="s">
        <v>1048</v>
      </c>
      <c r="E1269" s="2" t="s">
        <v>538</v>
      </c>
      <c r="F1269" s="2" t="s">
        <v>1342</v>
      </c>
      <c r="G1269" s="2" t="s">
        <v>4</v>
      </c>
      <c r="H1269" s="2" t="s">
        <v>2476</v>
      </c>
      <c r="I1269" s="1" t="s">
        <v>1</v>
      </c>
      <c r="J1269" s="1" t="s">
        <v>1</v>
      </c>
      <c r="K1269" s="1" t="s">
        <v>1</v>
      </c>
      <c r="L1269" s="1" t="s">
        <v>1</v>
      </c>
      <c r="M1269" s="1">
        <v>0</v>
      </c>
      <c r="N1269" s="2" t="s">
        <v>1</v>
      </c>
      <c r="O1269" s="2" t="s">
        <v>2</v>
      </c>
      <c r="P1269" s="2" t="s">
        <v>1</v>
      </c>
      <c r="Q1269" s="3">
        <f t="shared" si="19"/>
        <v>24350977.536599997</v>
      </c>
      <c r="R1269" s="3">
        <v>0</v>
      </c>
      <c r="S1269" s="3">
        <v>21026162.510599997</v>
      </c>
      <c r="T1269" s="3">
        <v>0</v>
      </c>
      <c r="U1269" s="3" t="s">
        <v>0</v>
      </c>
      <c r="V1269" s="3">
        <v>0</v>
      </c>
      <c r="W1269" s="3">
        <v>2866219.85</v>
      </c>
      <c r="X1269" s="3" t="s">
        <v>13</v>
      </c>
      <c r="Y1269" s="3">
        <v>458595.17599999998</v>
      </c>
      <c r="Z1269" s="3">
        <v>0</v>
      </c>
      <c r="AA1269" s="2" t="s">
        <v>0</v>
      </c>
      <c r="AB1269" s="1">
        <v>0</v>
      </c>
      <c r="AC1269" s="50"/>
      <c r="AD1269" s="50"/>
      <c r="AE1269" s="1"/>
    </row>
    <row r="1270" spans="1:31" hidden="1" x14ac:dyDescent="0.25">
      <c r="A1270" s="2" t="s">
        <v>144</v>
      </c>
      <c r="B1270" s="51">
        <v>43968</v>
      </c>
      <c r="C1270" s="2" t="s">
        <v>71</v>
      </c>
      <c r="D1270" s="2" t="s">
        <v>88</v>
      </c>
      <c r="E1270" s="2" t="s">
        <v>566</v>
      </c>
      <c r="F1270" s="2" t="s">
        <v>2478</v>
      </c>
      <c r="G1270" s="2" t="s">
        <v>4</v>
      </c>
      <c r="H1270" s="2" t="s">
        <v>2479</v>
      </c>
      <c r="I1270" s="1" t="s">
        <v>1</v>
      </c>
      <c r="J1270" s="1" t="s">
        <v>1</v>
      </c>
      <c r="K1270" s="1" t="s">
        <v>1</v>
      </c>
      <c r="L1270" s="1" t="s">
        <v>1</v>
      </c>
      <c r="M1270" s="1">
        <v>0</v>
      </c>
      <c r="N1270" s="2" t="s">
        <v>1</v>
      </c>
      <c r="O1270" s="2" t="s">
        <v>2</v>
      </c>
      <c r="P1270" s="2" t="s">
        <v>1</v>
      </c>
      <c r="Q1270" s="3">
        <f t="shared" si="19"/>
        <v>12228129.467600003</v>
      </c>
      <c r="R1270" s="3">
        <v>0</v>
      </c>
      <c r="S1270" s="3">
        <v>11150293.742000002</v>
      </c>
      <c r="T1270" s="3">
        <v>0</v>
      </c>
      <c r="U1270" s="3" t="s">
        <v>0</v>
      </c>
      <c r="V1270" s="3">
        <v>0</v>
      </c>
      <c r="W1270" s="3">
        <v>929168.72900000005</v>
      </c>
      <c r="X1270" s="3" t="s">
        <v>0</v>
      </c>
      <c r="Y1270" s="3">
        <v>148666.99660000001</v>
      </c>
      <c r="Z1270" s="3">
        <v>0</v>
      </c>
      <c r="AA1270" s="2" t="s">
        <v>0</v>
      </c>
      <c r="AB1270" s="1">
        <v>0</v>
      </c>
      <c r="AC1270" s="50"/>
      <c r="AD1270" s="50"/>
      <c r="AE1270" s="1"/>
    </row>
    <row r="1271" spans="1:31" hidden="1" x14ac:dyDescent="0.25">
      <c r="A1271" s="2" t="s">
        <v>141</v>
      </c>
      <c r="B1271" s="51">
        <v>43968</v>
      </c>
      <c r="C1271" s="2" t="s">
        <v>71</v>
      </c>
      <c r="D1271" s="2" t="s">
        <v>88</v>
      </c>
      <c r="E1271" s="2" t="s">
        <v>566</v>
      </c>
      <c r="F1271" s="2" t="s">
        <v>2478</v>
      </c>
      <c r="G1271" s="2" t="s">
        <v>24</v>
      </c>
      <c r="H1271" s="2" t="s">
        <v>1</v>
      </c>
      <c r="I1271" s="1" t="s">
        <v>2480</v>
      </c>
      <c r="J1271" s="1" t="s">
        <v>1</v>
      </c>
      <c r="K1271" s="1" t="s">
        <v>2481</v>
      </c>
      <c r="L1271" s="1" t="s">
        <v>2477</v>
      </c>
      <c r="M1271" s="1">
        <v>346107.73</v>
      </c>
      <c r="N1271" s="2" t="s">
        <v>20</v>
      </c>
      <c r="O1271" s="2" t="s">
        <v>2482</v>
      </c>
      <c r="P1271" s="2" t="s">
        <v>2483</v>
      </c>
      <c r="Q1271" s="3">
        <f t="shared" si="19"/>
        <v>-346107.7268</v>
      </c>
      <c r="R1271" s="3">
        <v>0</v>
      </c>
      <c r="S1271" s="3">
        <v>0</v>
      </c>
      <c r="T1271" s="3">
        <v>0</v>
      </c>
      <c r="U1271" s="3" t="s">
        <v>0</v>
      </c>
      <c r="V1271" s="3">
        <v>0</v>
      </c>
      <c r="W1271" s="3">
        <v>-298368.73</v>
      </c>
      <c r="X1271" s="3" t="s">
        <v>13</v>
      </c>
      <c r="Y1271" s="3">
        <v>-47738.996800000001</v>
      </c>
      <c r="Z1271" s="3">
        <v>0</v>
      </c>
      <c r="AA1271" s="2" t="s">
        <v>0</v>
      </c>
      <c r="AB1271" s="1">
        <v>0</v>
      </c>
      <c r="AC1271" s="50"/>
      <c r="AD1271" s="50"/>
      <c r="AE1271" s="1"/>
    </row>
    <row r="1272" spans="1:31" hidden="1" x14ac:dyDescent="0.25">
      <c r="A1272" s="2" t="s">
        <v>138</v>
      </c>
      <c r="B1272" s="51">
        <v>43968</v>
      </c>
      <c r="C1272" s="2" t="s">
        <v>71</v>
      </c>
      <c r="D1272" s="2" t="s">
        <v>78</v>
      </c>
      <c r="E1272" s="2" t="s">
        <v>551</v>
      </c>
      <c r="F1272" s="2" t="s">
        <v>2423</v>
      </c>
      <c r="G1272" s="2" t="s">
        <v>4</v>
      </c>
      <c r="H1272" s="2" t="s">
        <v>2484</v>
      </c>
      <c r="I1272" s="1" t="s">
        <v>1</v>
      </c>
      <c r="J1272" s="1" t="s">
        <v>1</v>
      </c>
      <c r="K1272" s="1" t="s">
        <v>1</v>
      </c>
      <c r="L1272" s="1" t="s">
        <v>1</v>
      </c>
      <c r="M1272" s="1">
        <v>0</v>
      </c>
      <c r="N1272" s="2" t="s">
        <v>1</v>
      </c>
      <c r="O1272" s="2" t="s">
        <v>2</v>
      </c>
      <c r="P1272" s="2" t="s">
        <v>1</v>
      </c>
      <c r="Q1272" s="3">
        <f t="shared" si="19"/>
        <v>9964106.4408</v>
      </c>
      <c r="R1272" s="3">
        <v>0</v>
      </c>
      <c r="S1272" s="3">
        <v>9585967.4367999993</v>
      </c>
      <c r="T1272" s="3">
        <v>0</v>
      </c>
      <c r="U1272" s="3" t="s">
        <v>0</v>
      </c>
      <c r="V1272" s="3">
        <v>0</v>
      </c>
      <c r="W1272" s="3">
        <v>325981.90000000002</v>
      </c>
      <c r="X1272" s="3" t="s">
        <v>0</v>
      </c>
      <c r="Y1272" s="3">
        <v>52157.103999999999</v>
      </c>
      <c r="Z1272" s="3">
        <v>0</v>
      </c>
      <c r="AA1272" s="2" t="s">
        <v>0</v>
      </c>
      <c r="AB1272" s="1">
        <v>0</v>
      </c>
      <c r="AC1272" s="50"/>
      <c r="AD1272" s="50"/>
      <c r="AE1272" s="1"/>
    </row>
    <row r="1273" spans="1:31" hidden="1" x14ac:dyDescent="0.25">
      <c r="A1273" s="2" t="s">
        <v>135</v>
      </c>
      <c r="B1273" s="51">
        <v>43968</v>
      </c>
      <c r="C1273" s="2" t="s">
        <v>8</v>
      </c>
      <c r="D1273" s="2" t="s">
        <v>26</v>
      </c>
      <c r="E1273" s="2" t="s">
        <v>489</v>
      </c>
      <c r="F1273" s="2" t="s">
        <v>2485</v>
      </c>
      <c r="G1273" s="2" t="s">
        <v>4</v>
      </c>
      <c r="H1273" s="2" t="s">
        <v>2486</v>
      </c>
      <c r="I1273" s="1" t="s">
        <v>1</v>
      </c>
      <c r="J1273" s="1" t="s">
        <v>1</v>
      </c>
      <c r="K1273" s="1" t="s">
        <v>1</v>
      </c>
      <c r="L1273" s="1" t="s">
        <v>1</v>
      </c>
      <c r="M1273" s="1">
        <v>0</v>
      </c>
      <c r="N1273" s="2" t="s">
        <v>1</v>
      </c>
      <c r="O1273" s="2" t="s">
        <v>2</v>
      </c>
      <c r="P1273" s="2" t="s">
        <v>1</v>
      </c>
      <c r="Q1273" s="3">
        <f t="shared" si="19"/>
        <v>16763158.665000001</v>
      </c>
      <c r="R1273" s="3">
        <v>0</v>
      </c>
      <c r="S1273" s="3">
        <v>14764130.665000001</v>
      </c>
      <c r="T1273" s="3">
        <v>0</v>
      </c>
      <c r="U1273" s="3" t="s">
        <v>0</v>
      </c>
      <c r="V1273" s="3">
        <v>0</v>
      </c>
      <c r="W1273" s="3">
        <v>1723300</v>
      </c>
      <c r="X1273" s="3" t="s">
        <v>13</v>
      </c>
      <c r="Y1273" s="3">
        <v>275728</v>
      </c>
      <c r="Z1273" s="3">
        <v>0</v>
      </c>
      <c r="AA1273" s="2" t="s">
        <v>0</v>
      </c>
      <c r="AB1273" s="1">
        <v>0</v>
      </c>
      <c r="AC1273" s="50"/>
      <c r="AD1273" s="50"/>
      <c r="AE1273" s="1"/>
    </row>
    <row r="1274" spans="1:31" hidden="1" x14ac:dyDescent="0.25">
      <c r="A1274" s="2" t="s">
        <v>132</v>
      </c>
      <c r="B1274" s="51">
        <v>43968</v>
      </c>
      <c r="C1274" s="2" t="s">
        <v>8</v>
      </c>
      <c r="D1274" s="2" t="s">
        <v>1048</v>
      </c>
      <c r="E1274" s="2" t="s">
        <v>538</v>
      </c>
      <c r="F1274" s="2" t="s">
        <v>1300</v>
      </c>
      <c r="G1274" s="2" t="s">
        <v>4</v>
      </c>
      <c r="H1274" s="2" t="s">
        <v>2487</v>
      </c>
      <c r="I1274" s="1" t="s">
        <v>1</v>
      </c>
      <c r="J1274" s="1" t="s">
        <v>1</v>
      </c>
      <c r="K1274" s="1" t="s">
        <v>1</v>
      </c>
      <c r="L1274" s="1" t="s">
        <v>1</v>
      </c>
      <c r="M1274" s="1">
        <v>0</v>
      </c>
      <c r="N1274" s="2" t="s">
        <v>1</v>
      </c>
      <c r="O1274" s="2" t="s">
        <v>2</v>
      </c>
      <c r="P1274" s="2" t="s">
        <v>1</v>
      </c>
      <c r="Q1274" s="3">
        <f t="shared" si="19"/>
        <v>3258411.5136000002</v>
      </c>
      <c r="R1274" s="3">
        <v>0</v>
      </c>
      <c r="S1274" s="3">
        <v>1466628</v>
      </c>
      <c r="T1274" s="3">
        <v>0</v>
      </c>
      <c r="U1274" s="3" t="s">
        <v>0</v>
      </c>
      <c r="V1274" s="3">
        <v>0</v>
      </c>
      <c r="W1274" s="3">
        <v>1544640.96</v>
      </c>
      <c r="X1274" s="3" t="s">
        <v>13</v>
      </c>
      <c r="Y1274" s="3">
        <v>247142.55359999998</v>
      </c>
      <c r="Z1274" s="3">
        <v>0</v>
      </c>
      <c r="AA1274" s="2" t="s">
        <v>0</v>
      </c>
      <c r="AB1274" s="1">
        <v>0</v>
      </c>
      <c r="AC1274" s="50"/>
      <c r="AD1274" s="50"/>
      <c r="AE1274" s="1"/>
    </row>
    <row r="1275" spans="1:31" hidden="1" x14ac:dyDescent="0.25">
      <c r="A1275" s="2" t="s">
        <v>719</v>
      </c>
      <c r="B1275" s="51">
        <v>43969</v>
      </c>
      <c r="C1275" s="2" t="s">
        <v>8</v>
      </c>
      <c r="D1275" s="2" t="s">
        <v>107</v>
      </c>
      <c r="E1275" s="2" t="s">
        <v>596</v>
      </c>
      <c r="F1275" s="2" t="s">
        <v>1788</v>
      </c>
      <c r="G1275" s="2" t="s">
        <v>4</v>
      </c>
      <c r="H1275" s="2" t="s">
        <v>2488</v>
      </c>
      <c r="I1275" s="1"/>
      <c r="J1275" s="1" t="s">
        <v>1</v>
      </c>
      <c r="K1275" s="1" t="s">
        <v>1</v>
      </c>
      <c r="L1275" s="1" t="s">
        <v>1</v>
      </c>
      <c r="M1275" s="1">
        <v>0</v>
      </c>
      <c r="N1275" s="2" t="s">
        <v>1</v>
      </c>
      <c r="O1275" s="2" t="s">
        <v>2</v>
      </c>
      <c r="P1275" s="2" t="s">
        <v>1</v>
      </c>
      <c r="Q1275" s="3">
        <f t="shared" si="19"/>
        <v>151214903.3168</v>
      </c>
      <c r="R1275" s="3">
        <v>0</v>
      </c>
      <c r="S1275" s="3">
        <v>90798901.450000003</v>
      </c>
      <c r="T1275" s="3">
        <v>0</v>
      </c>
      <c r="U1275" s="3" t="s">
        <v>2140</v>
      </c>
      <c r="V1275" s="3">
        <v>0</v>
      </c>
      <c r="W1275" s="3">
        <v>52082760.229999997</v>
      </c>
      <c r="X1275" s="3" t="s">
        <v>0</v>
      </c>
      <c r="Y1275" s="3">
        <v>8333241.6367999995</v>
      </c>
      <c r="Z1275" s="3">
        <v>0</v>
      </c>
      <c r="AA1275" s="2" t="s">
        <v>0</v>
      </c>
      <c r="AB1275" s="1">
        <v>0</v>
      </c>
      <c r="AC1275" s="1">
        <v>0</v>
      </c>
      <c r="AD1275" s="2" t="s">
        <v>0</v>
      </c>
      <c r="AE1275" s="1">
        <v>0</v>
      </c>
    </row>
    <row r="1276" spans="1:31" hidden="1" x14ac:dyDescent="0.25">
      <c r="A1276" s="2" t="s">
        <v>717</v>
      </c>
      <c r="B1276" s="51">
        <v>43969</v>
      </c>
      <c r="C1276" s="2" t="s">
        <v>53</v>
      </c>
      <c r="D1276" s="2" t="s">
        <v>107</v>
      </c>
      <c r="E1276" s="2" t="s">
        <v>572</v>
      </c>
      <c r="F1276" s="2" t="s">
        <v>2396</v>
      </c>
      <c r="G1276" s="2" t="s">
        <v>4</v>
      </c>
      <c r="H1276" s="2" t="s">
        <v>2489</v>
      </c>
      <c r="I1276" s="1" t="s">
        <v>1</v>
      </c>
      <c r="J1276" s="1" t="s">
        <v>1</v>
      </c>
      <c r="K1276" s="1" t="s">
        <v>1</v>
      </c>
      <c r="L1276" s="1" t="s">
        <v>1</v>
      </c>
      <c r="M1276" s="1">
        <v>0</v>
      </c>
      <c r="N1276" s="2" t="s">
        <v>1</v>
      </c>
      <c r="O1276" s="2" t="s">
        <v>2</v>
      </c>
      <c r="P1276" s="2" t="s">
        <v>1</v>
      </c>
      <c r="Q1276" s="3">
        <f t="shared" si="19"/>
        <v>33036652.668949999</v>
      </c>
      <c r="R1276" s="3">
        <v>0</v>
      </c>
      <c r="S1276" s="3">
        <v>23616116.279350001</v>
      </c>
      <c r="T1276" s="3">
        <v>0</v>
      </c>
      <c r="U1276" s="3" t="s">
        <v>0</v>
      </c>
      <c r="V1276" s="3">
        <v>0</v>
      </c>
      <c r="W1276" s="3">
        <v>8121152.0599999996</v>
      </c>
      <c r="X1276" s="3" t="s">
        <v>13</v>
      </c>
      <c r="Y1276" s="3">
        <v>1299384.3296000001</v>
      </c>
      <c r="Z1276" s="3">
        <v>0</v>
      </c>
      <c r="AA1276" s="2" t="s">
        <v>0</v>
      </c>
      <c r="AB1276" s="1">
        <v>0</v>
      </c>
      <c r="AC1276" s="1">
        <v>0</v>
      </c>
      <c r="AD1276" s="2" t="s">
        <v>0</v>
      </c>
      <c r="AE1276" s="1">
        <v>0</v>
      </c>
    </row>
    <row r="1277" spans="1:31" hidden="1" x14ac:dyDescent="0.25">
      <c r="A1277" s="2" t="s">
        <v>713</v>
      </c>
      <c r="B1277" s="51">
        <v>43969</v>
      </c>
      <c r="C1277" s="2" t="s">
        <v>53</v>
      </c>
      <c r="D1277" s="2" t="s">
        <v>107</v>
      </c>
      <c r="E1277" s="2" t="s">
        <v>572</v>
      </c>
      <c r="F1277" s="2" t="s">
        <v>2396</v>
      </c>
      <c r="G1277" s="2" t="s">
        <v>4</v>
      </c>
      <c r="H1277" s="2" t="s">
        <v>2490</v>
      </c>
      <c r="I1277" s="1" t="s">
        <v>1</v>
      </c>
      <c r="J1277" s="1" t="s">
        <v>1</v>
      </c>
      <c r="K1277" s="1" t="s">
        <v>1</v>
      </c>
      <c r="L1277" s="1" t="s">
        <v>1</v>
      </c>
      <c r="M1277" s="1">
        <v>0</v>
      </c>
      <c r="N1277" s="2" t="s">
        <v>1</v>
      </c>
      <c r="O1277" s="2" t="s">
        <v>2491</v>
      </c>
      <c r="P1277" s="2" t="s">
        <v>2492</v>
      </c>
      <c r="Q1277" s="3">
        <f t="shared" si="19"/>
        <v>429780</v>
      </c>
      <c r="R1277" s="3">
        <v>0</v>
      </c>
      <c r="S1277" s="3">
        <v>429780</v>
      </c>
      <c r="T1277" s="3">
        <v>0</v>
      </c>
      <c r="U1277" s="3" t="s">
        <v>0</v>
      </c>
      <c r="V1277" s="3">
        <v>0</v>
      </c>
      <c r="W1277" s="3">
        <v>0</v>
      </c>
      <c r="X1277" s="3" t="s">
        <v>0</v>
      </c>
      <c r="Y1277" s="3">
        <v>0</v>
      </c>
      <c r="Z1277" s="3">
        <v>0</v>
      </c>
      <c r="AA1277" s="2" t="s">
        <v>0</v>
      </c>
      <c r="AB1277" s="1">
        <v>0</v>
      </c>
      <c r="AC1277" s="1">
        <v>0</v>
      </c>
      <c r="AD1277" s="2" t="s">
        <v>0</v>
      </c>
      <c r="AE1277" s="1">
        <v>0</v>
      </c>
    </row>
    <row r="1278" spans="1:31" hidden="1" x14ac:dyDescent="0.25">
      <c r="A1278" s="2" t="s">
        <v>710</v>
      </c>
      <c r="B1278" s="51">
        <v>43969</v>
      </c>
      <c r="C1278" s="2" t="s">
        <v>53</v>
      </c>
      <c r="D1278" s="2" t="s">
        <v>107</v>
      </c>
      <c r="E1278" s="2" t="s">
        <v>572</v>
      </c>
      <c r="F1278" s="2" t="s">
        <v>2396</v>
      </c>
      <c r="G1278" s="2" t="s">
        <v>4</v>
      </c>
      <c r="H1278" s="2" t="s">
        <v>2493</v>
      </c>
      <c r="I1278" s="1" t="s">
        <v>1</v>
      </c>
      <c r="J1278" s="1" t="s">
        <v>1</v>
      </c>
      <c r="K1278" s="1" t="s">
        <v>1</v>
      </c>
      <c r="L1278" s="1" t="s">
        <v>1</v>
      </c>
      <c r="M1278" s="1">
        <v>0</v>
      </c>
      <c r="N1278" s="2" t="s">
        <v>1</v>
      </c>
      <c r="O1278" s="2" t="s">
        <v>2</v>
      </c>
      <c r="P1278" s="2" t="s">
        <v>1</v>
      </c>
      <c r="Q1278" s="3">
        <f t="shared" si="19"/>
        <v>7095653.39695</v>
      </c>
      <c r="R1278" s="3">
        <v>0</v>
      </c>
      <c r="S1278" s="3">
        <v>5651680.26975</v>
      </c>
      <c r="T1278" s="3">
        <v>0</v>
      </c>
      <c r="U1278" s="3" t="s">
        <v>0</v>
      </c>
      <c r="V1278" s="3">
        <v>0</v>
      </c>
      <c r="W1278" s="3">
        <v>1244804.42</v>
      </c>
      <c r="X1278" s="3" t="s">
        <v>13</v>
      </c>
      <c r="Y1278" s="3">
        <v>199168.7072</v>
      </c>
      <c r="Z1278" s="3">
        <v>0</v>
      </c>
      <c r="AA1278" s="2" t="s">
        <v>0</v>
      </c>
      <c r="AB1278" s="1">
        <v>0</v>
      </c>
      <c r="AC1278" s="1">
        <v>0</v>
      </c>
      <c r="AD1278" s="2" t="s">
        <v>0</v>
      </c>
      <c r="AE1278" s="1">
        <v>0</v>
      </c>
    </row>
    <row r="1279" spans="1:31" hidden="1" x14ac:dyDescent="0.25">
      <c r="A1279" s="2" t="s">
        <v>708</v>
      </c>
      <c r="B1279" s="51">
        <v>43969</v>
      </c>
      <c r="C1279" s="2" t="s">
        <v>8</v>
      </c>
      <c r="D1279" s="2" t="s">
        <v>88</v>
      </c>
      <c r="E1279" s="2" t="s">
        <v>569</v>
      </c>
      <c r="F1279" s="2" t="s">
        <v>2494</v>
      </c>
      <c r="G1279" s="2" t="s">
        <v>4</v>
      </c>
      <c r="H1279" s="2" t="s">
        <v>2495</v>
      </c>
      <c r="I1279" s="1"/>
      <c r="J1279" s="1" t="s">
        <v>1</v>
      </c>
      <c r="K1279" s="1" t="s">
        <v>1</v>
      </c>
      <c r="L1279" s="1" t="s">
        <v>1</v>
      </c>
      <c r="M1279" s="1">
        <v>0</v>
      </c>
      <c r="N1279" s="2" t="s">
        <v>1</v>
      </c>
      <c r="O1279" s="2" t="s">
        <v>2</v>
      </c>
      <c r="P1279" s="2" t="s">
        <v>1</v>
      </c>
      <c r="Q1279" s="3">
        <f t="shared" si="19"/>
        <v>29066886.089599997</v>
      </c>
      <c r="R1279" s="3">
        <v>0</v>
      </c>
      <c r="S1279" s="3">
        <v>21774947.09</v>
      </c>
      <c r="T1279" s="3">
        <v>0</v>
      </c>
      <c r="U1279" s="3" t="s">
        <v>0</v>
      </c>
      <c r="V1279" s="3">
        <v>0</v>
      </c>
      <c r="W1279" s="3">
        <v>6286154.3099999996</v>
      </c>
      <c r="X1279" s="3"/>
      <c r="Y1279" s="3">
        <v>1005784.6895999999</v>
      </c>
      <c r="Z1279" s="3">
        <v>0</v>
      </c>
      <c r="AA1279" s="2" t="s">
        <v>0</v>
      </c>
      <c r="AB1279" s="1">
        <v>0</v>
      </c>
      <c r="AC1279" s="1">
        <v>0</v>
      </c>
      <c r="AD1279" s="2" t="s">
        <v>0</v>
      </c>
      <c r="AE1279" s="1">
        <v>0</v>
      </c>
    </row>
    <row r="1280" spans="1:31" hidden="1" x14ac:dyDescent="0.25">
      <c r="A1280" s="2" t="s">
        <v>705</v>
      </c>
      <c r="B1280" s="51">
        <v>43969</v>
      </c>
      <c r="C1280" s="2" t="s">
        <v>8</v>
      </c>
      <c r="D1280" s="2" t="s">
        <v>88</v>
      </c>
      <c r="E1280" s="2" t="s">
        <v>563</v>
      </c>
      <c r="F1280" s="2" t="s">
        <v>2496</v>
      </c>
      <c r="G1280" s="2" t="s">
        <v>4</v>
      </c>
      <c r="H1280" s="2" t="s">
        <v>2497</v>
      </c>
      <c r="I1280" s="1"/>
      <c r="J1280" s="1" t="s">
        <v>1</v>
      </c>
      <c r="K1280" s="1" t="s">
        <v>1</v>
      </c>
      <c r="L1280" s="1" t="s">
        <v>1</v>
      </c>
      <c r="M1280" s="1">
        <v>0</v>
      </c>
      <c r="N1280" s="2" t="s">
        <v>1</v>
      </c>
      <c r="O1280" s="2" t="s">
        <v>2</v>
      </c>
      <c r="P1280" s="2" t="s">
        <v>1</v>
      </c>
      <c r="Q1280" s="3">
        <f t="shared" si="19"/>
        <v>21187127.359999999</v>
      </c>
      <c r="R1280" s="3">
        <v>0</v>
      </c>
      <c r="S1280" s="3">
        <v>21187127.359999999</v>
      </c>
      <c r="T1280" s="3">
        <v>0</v>
      </c>
      <c r="U1280" s="3" t="s">
        <v>0</v>
      </c>
      <c r="V1280" s="3">
        <v>0</v>
      </c>
      <c r="W1280" s="3">
        <v>0</v>
      </c>
      <c r="X1280" s="3"/>
      <c r="Y1280" s="3">
        <v>0</v>
      </c>
      <c r="Z1280" s="3">
        <v>0</v>
      </c>
      <c r="AA1280" s="2" t="s">
        <v>0</v>
      </c>
      <c r="AB1280" s="1">
        <v>0</v>
      </c>
      <c r="AC1280" s="1">
        <v>0</v>
      </c>
      <c r="AD1280" s="2" t="s">
        <v>0</v>
      </c>
      <c r="AE1280" s="1">
        <v>0</v>
      </c>
    </row>
    <row r="1281" spans="1:31" hidden="1" x14ac:dyDescent="0.25">
      <c r="A1281" s="2" t="s">
        <v>701</v>
      </c>
      <c r="B1281" s="51">
        <v>43969</v>
      </c>
      <c r="C1281" s="2" t="s">
        <v>71</v>
      </c>
      <c r="D1281" s="2" t="s">
        <v>88</v>
      </c>
      <c r="E1281" s="2" t="s">
        <v>566</v>
      </c>
      <c r="F1281" s="2" t="s">
        <v>2498</v>
      </c>
      <c r="G1281" s="2" t="s">
        <v>4</v>
      </c>
      <c r="H1281" s="2" t="s">
        <v>2499</v>
      </c>
      <c r="I1281" s="1" t="s">
        <v>1</v>
      </c>
      <c r="J1281" s="1" t="s">
        <v>1</v>
      </c>
      <c r="K1281" s="1" t="s">
        <v>1</v>
      </c>
      <c r="L1281" s="1" t="s">
        <v>1</v>
      </c>
      <c r="M1281" s="1">
        <v>0</v>
      </c>
      <c r="N1281" s="2" t="s">
        <v>1</v>
      </c>
      <c r="O1281" s="2" t="s">
        <v>2</v>
      </c>
      <c r="P1281" s="2" t="s">
        <v>1</v>
      </c>
      <c r="Q1281" s="3">
        <f t="shared" si="19"/>
        <v>27226222.964889996</v>
      </c>
      <c r="R1281" s="3">
        <v>0</v>
      </c>
      <c r="S1281" s="3">
        <v>25839827.239249997</v>
      </c>
      <c r="T1281" s="3">
        <v>0</v>
      </c>
      <c r="U1281" s="3" t="s">
        <v>0</v>
      </c>
      <c r="V1281" s="3">
        <v>0</v>
      </c>
      <c r="W1281" s="3">
        <v>1195168.7290000001</v>
      </c>
      <c r="X1281" s="3" t="s">
        <v>0</v>
      </c>
      <c r="Y1281" s="3">
        <v>191226.99664</v>
      </c>
      <c r="Z1281" s="3">
        <v>0</v>
      </c>
      <c r="AA1281" s="2" t="s">
        <v>0</v>
      </c>
      <c r="AB1281" s="1">
        <v>0</v>
      </c>
      <c r="AC1281" s="1">
        <v>0</v>
      </c>
      <c r="AD1281" s="2" t="s">
        <v>0</v>
      </c>
      <c r="AE1281" s="1">
        <v>0</v>
      </c>
    </row>
    <row r="1282" spans="1:31" hidden="1" x14ac:dyDescent="0.25">
      <c r="A1282" s="2" t="s">
        <v>699</v>
      </c>
      <c r="B1282" s="51">
        <v>43969</v>
      </c>
      <c r="C1282" s="2" t="s">
        <v>53</v>
      </c>
      <c r="D1282" s="2" t="s">
        <v>88</v>
      </c>
      <c r="E1282" s="2" t="s">
        <v>558</v>
      </c>
      <c r="F1282" s="2" t="s">
        <v>2500</v>
      </c>
      <c r="G1282" s="2" t="s">
        <v>4</v>
      </c>
      <c r="H1282" s="2" t="s">
        <v>2501</v>
      </c>
      <c r="I1282" s="1"/>
      <c r="J1282" s="1"/>
      <c r="K1282" s="1"/>
      <c r="L1282" s="1"/>
      <c r="M1282" s="1">
        <v>0</v>
      </c>
      <c r="N1282" s="2"/>
      <c r="O1282" s="2" t="s">
        <v>249</v>
      </c>
      <c r="P1282" s="2"/>
      <c r="Q1282" s="3">
        <f t="shared" si="19"/>
        <v>0</v>
      </c>
      <c r="R1282" s="3">
        <v>0</v>
      </c>
      <c r="S1282" s="3">
        <v>0</v>
      </c>
      <c r="T1282" s="3">
        <v>0</v>
      </c>
      <c r="U1282" s="3">
        <v>0</v>
      </c>
      <c r="V1282" s="3">
        <v>0</v>
      </c>
      <c r="W1282" s="3">
        <v>0</v>
      </c>
      <c r="X1282" s="3" t="s">
        <v>2140</v>
      </c>
      <c r="Y1282" s="3">
        <v>0</v>
      </c>
      <c r="Z1282" s="3"/>
      <c r="AA1282" s="2"/>
      <c r="AB1282" s="1">
        <v>0</v>
      </c>
      <c r="AC1282" s="1">
        <v>0</v>
      </c>
      <c r="AD1282" s="2" t="s">
        <v>2140</v>
      </c>
      <c r="AE1282" s="1">
        <v>0</v>
      </c>
    </row>
    <row r="1283" spans="1:31" hidden="1" x14ac:dyDescent="0.25">
      <c r="A1283" s="2" t="s">
        <v>697</v>
      </c>
      <c r="B1283" s="51">
        <v>43969</v>
      </c>
      <c r="C1283" s="2" t="s">
        <v>8</v>
      </c>
      <c r="D1283" s="2" t="s">
        <v>78</v>
      </c>
      <c r="E1283" s="2" t="s">
        <v>555</v>
      </c>
      <c r="F1283" s="2" t="s">
        <v>2502</v>
      </c>
      <c r="G1283" s="2" t="s">
        <v>4</v>
      </c>
      <c r="H1283" s="2" t="s">
        <v>2503</v>
      </c>
      <c r="I1283" s="1"/>
      <c r="J1283" s="1" t="s">
        <v>1</v>
      </c>
      <c r="K1283" s="1" t="s">
        <v>1</v>
      </c>
      <c r="L1283" s="1" t="s">
        <v>1</v>
      </c>
      <c r="M1283" s="1">
        <v>0</v>
      </c>
      <c r="N1283" s="2" t="s">
        <v>1</v>
      </c>
      <c r="O1283" s="2" t="s">
        <v>2</v>
      </c>
      <c r="P1283" s="2" t="s">
        <v>1</v>
      </c>
      <c r="Q1283" s="3">
        <f t="shared" ref="Q1283:Q1346" si="20">SUM(R1283:AE1283)</f>
        <v>43192157.6008</v>
      </c>
      <c r="R1283" s="3">
        <v>0</v>
      </c>
      <c r="S1283" s="3">
        <v>36556840.289999999</v>
      </c>
      <c r="T1283" s="3">
        <v>0</v>
      </c>
      <c r="U1283" s="3" t="s">
        <v>0</v>
      </c>
      <c r="V1283" s="3">
        <v>0</v>
      </c>
      <c r="W1283" s="3">
        <v>5720101.1299999999</v>
      </c>
      <c r="X1283" s="3"/>
      <c r="Y1283" s="3">
        <v>915216.18079999997</v>
      </c>
      <c r="Z1283" s="3">
        <v>0</v>
      </c>
      <c r="AA1283" s="2" t="s">
        <v>0</v>
      </c>
      <c r="AB1283" s="1">
        <v>0</v>
      </c>
      <c r="AC1283" s="1">
        <v>0</v>
      </c>
      <c r="AD1283" s="2" t="s">
        <v>0</v>
      </c>
      <c r="AE1283" s="1">
        <v>0</v>
      </c>
    </row>
    <row r="1284" spans="1:31" hidden="1" x14ac:dyDescent="0.25">
      <c r="A1284" s="2" t="s">
        <v>695</v>
      </c>
      <c r="B1284" s="51">
        <v>43969</v>
      </c>
      <c r="C1284" s="2" t="s">
        <v>71</v>
      </c>
      <c r="D1284" s="2" t="s">
        <v>78</v>
      </c>
      <c r="E1284" s="2" t="s">
        <v>551</v>
      </c>
      <c r="F1284" s="2" t="s">
        <v>2429</v>
      </c>
      <c r="G1284" s="2" t="s">
        <v>4</v>
      </c>
      <c r="H1284" s="2" t="s">
        <v>2504</v>
      </c>
      <c r="I1284" s="1" t="s">
        <v>1</v>
      </c>
      <c r="J1284" s="1" t="s">
        <v>1</v>
      </c>
      <c r="K1284" s="1" t="s">
        <v>1</v>
      </c>
      <c r="L1284" s="1" t="s">
        <v>1</v>
      </c>
      <c r="M1284" s="1">
        <v>0</v>
      </c>
      <c r="N1284" s="2" t="s">
        <v>1</v>
      </c>
      <c r="O1284" s="2" t="s">
        <v>2</v>
      </c>
      <c r="P1284" s="2" t="s">
        <v>1</v>
      </c>
      <c r="Q1284" s="3">
        <f t="shared" si="20"/>
        <v>22083023.224029999</v>
      </c>
      <c r="R1284" s="3">
        <v>0</v>
      </c>
      <c r="S1284" s="3">
        <v>17793879.772749998</v>
      </c>
      <c r="T1284" s="3">
        <v>0</v>
      </c>
      <c r="U1284" s="3" t="s">
        <v>0</v>
      </c>
      <c r="V1284" s="3">
        <v>0</v>
      </c>
      <c r="W1284" s="3">
        <v>3697537.4580000001</v>
      </c>
      <c r="X1284" s="3" t="s">
        <v>13</v>
      </c>
      <c r="Y1284" s="3">
        <v>591605.99328000005</v>
      </c>
      <c r="Z1284" s="3">
        <v>0</v>
      </c>
      <c r="AA1284" s="2" t="s">
        <v>0</v>
      </c>
      <c r="AB1284" s="1">
        <v>0</v>
      </c>
      <c r="AC1284" s="1">
        <v>0</v>
      </c>
      <c r="AD1284" s="2" t="s">
        <v>0</v>
      </c>
      <c r="AE1284" s="1">
        <v>0</v>
      </c>
    </row>
    <row r="1285" spans="1:31" hidden="1" x14ac:dyDescent="0.25">
      <c r="A1285" s="2" t="s">
        <v>691</v>
      </c>
      <c r="B1285" s="51">
        <v>43969</v>
      </c>
      <c r="C1285" s="2" t="s">
        <v>53</v>
      </c>
      <c r="D1285" s="2" t="s">
        <v>78</v>
      </c>
      <c r="E1285" s="2" t="s">
        <v>6</v>
      </c>
      <c r="F1285" s="2" t="s">
        <v>2339</v>
      </c>
      <c r="G1285" s="2" t="s">
        <v>4</v>
      </c>
      <c r="H1285" s="2" t="s">
        <v>2505</v>
      </c>
      <c r="I1285" s="1" t="s">
        <v>1</v>
      </c>
      <c r="J1285" s="1" t="s">
        <v>1</v>
      </c>
      <c r="K1285" s="1" t="s">
        <v>1</v>
      </c>
      <c r="L1285" s="1" t="s">
        <v>1</v>
      </c>
      <c r="M1285" s="1">
        <v>0</v>
      </c>
      <c r="N1285" s="2" t="s">
        <v>1</v>
      </c>
      <c r="O1285" s="2" t="s">
        <v>2</v>
      </c>
      <c r="P1285" s="2" t="s">
        <v>1</v>
      </c>
      <c r="Q1285" s="3">
        <f t="shared" si="20"/>
        <v>31207117.809449997</v>
      </c>
      <c r="R1285" s="3">
        <v>0</v>
      </c>
      <c r="S1285" s="3">
        <v>22853417.156649999</v>
      </c>
      <c r="T1285" s="3">
        <v>0</v>
      </c>
      <c r="U1285" s="3" t="s">
        <v>0</v>
      </c>
      <c r="V1285" s="3">
        <v>0</v>
      </c>
      <c r="W1285" s="3">
        <v>7201466.0800000001</v>
      </c>
      <c r="X1285" s="3" t="s">
        <v>0</v>
      </c>
      <c r="Y1285" s="3">
        <v>1152234.5728</v>
      </c>
      <c r="Z1285" s="3">
        <v>0</v>
      </c>
      <c r="AA1285" s="2" t="s">
        <v>0</v>
      </c>
      <c r="AB1285" s="1">
        <v>0</v>
      </c>
      <c r="AC1285" s="1">
        <v>0</v>
      </c>
      <c r="AD1285" s="2" t="s">
        <v>0</v>
      </c>
      <c r="AE1285" s="1">
        <v>0</v>
      </c>
    </row>
    <row r="1286" spans="1:31" hidden="1" x14ac:dyDescent="0.25">
      <c r="A1286" s="2" t="s">
        <v>689</v>
      </c>
      <c r="B1286" s="51">
        <v>43969</v>
      </c>
      <c r="C1286" s="2" t="s">
        <v>53</v>
      </c>
      <c r="D1286" s="2" t="s">
        <v>78</v>
      </c>
      <c r="E1286" s="2" t="s">
        <v>6</v>
      </c>
      <c r="F1286" s="2" t="s">
        <v>2339</v>
      </c>
      <c r="G1286" s="2" t="s">
        <v>4</v>
      </c>
      <c r="H1286" s="2" t="s">
        <v>2506</v>
      </c>
      <c r="I1286" s="1" t="s">
        <v>1</v>
      </c>
      <c r="J1286" s="1" t="s">
        <v>1</v>
      </c>
      <c r="K1286" s="1" t="s">
        <v>1</v>
      </c>
      <c r="L1286" s="1" t="s">
        <v>1</v>
      </c>
      <c r="M1286" s="1">
        <v>0</v>
      </c>
      <c r="N1286" s="2" t="s">
        <v>1</v>
      </c>
      <c r="O1286" s="2" t="s">
        <v>658</v>
      </c>
      <c r="P1286" s="2" t="s">
        <v>657</v>
      </c>
      <c r="Q1286" s="3">
        <f t="shared" si="20"/>
        <v>1447264</v>
      </c>
      <c r="R1286" s="3">
        <v>0</v>
      </c>
      <c r="S1286" s="3">
        <v>772840</v>
      </c>
      <c r="T1286" s="3">
        <v>581400</v>
      </c>
      <c r="U1286" s="3" t="s">
        <v>13</v>
      </c>
      <c r="V1286" s="3">
        <v>93024</v>
      </c>
      <c r="W1286" s="3">
        <v>0</v>
      </c>
      <c r="X1286" s="3" t="s">
        <v>0</v>
      </c>
      <c r="Y1286" s="3">
        <v>0</v>
      </c>
      <c r="Z1286" s="3">
        <v>0</v>
      </c>
      <c r="AA1286" s="2" t="s">
        <v>0</v>
      </c>
      <c r="AB1286" s="1">
        <v>0</v>
      </c>
      <c r="AC1286" s="1">
        <v>0</v>
      </c>
      <c r="AD1286" s="2" t="s">
        <v>0</v>
      </c>
      <c r="AE1286" s="1">
        <v>0</v>
      </c>
    </row>
    <row r="1287" spans="1:31" hidden="1" x14ac:dyDescent="0.25">
      <c r="A1287" s="2" t="s">
        <v>687</v>
      </c>
      <c r="B1287" s="51">
        <v>43969</v>
      </c>
      <c r="C1287" s="2" t="s">
        <v>53</v>
      </c>
      <c r="D1287" s="2" t="s">
        <v>78</v>
      </c>
      <c r="E1287" s="2" t="s">
        <v>6</v>
      </c>
      <c r="F1287" s="2" t="s">
        <v>2339</v>
      </c>
      <c r="G1287" s="2" t="s">
        <v>4</v>
      </c>
      <c r="H1287" s="2" t="s">
        <v>2507</v>
      </c>
      <c r="I1287" s="1" t="s">
        <v>1</v>
      </c>
      <c r="J1287" s="1" t="s">
        <v>1</v>
      </c>
      <c r="K1287" s="1" t="s">
        <v>1</v>
      </c>
      <c r="L1287" s="1" t="s">
        <v>1</v>
      </c>
      <c r="M1287" s="1">
        <v>0</v>
      </c>
      <c r="N1287" s="2" t="s">
        <v>1</v>
      </c>
      <c r="O1287" s="2" t="s">
        <v>2</v>
      </c>
      <c r="P1287" s="2" t="s">
        <v>1</v>
      </c>
      <c r="Q1287" s="3">
        <f t="shared" si="20"/>
        <v>13582589.476549998</v>
      </c>
      <c r="R1287" s="3">
        <v>0</v>
      </c>
      <c r="S1287" s="3">
        <v>9620778.8481499981</v>
      </c>
      <c r="T1287" s="3">
        <v>0</v>
      </c>
      <c r="U1287" s="3" t="s">
        <v>0</v>
      </c>
      <c r="V1287" s="3">
        <v>0</v>
      </c>
      <c r="W1287" s="3">
        <v>3415353.99</v>
      </c>
      <c r="X1287" s="3" t="s">
        <v>13</v>
      </c>
      <c r="Y1287" s="3">
        <v>546456.63840000005</v>
      </c>
      <c r="Z1287" s="3">
        <v>0</v>
      </c>
      <c r="AA1287" s="2" t="s">
        <v>0</v>
      </c>
      <c r="AB1287" s="1">
        <v>0</v>
      </c>
      <c r="AC1287" s="1">
        <v>0</v>
      </c>
      <c r="AD1287" s="2" t="s">
        <v>0</v>
      </c>
      <c r="AE1287" s="1">
        <v>0</v>
      </c>
    </row>
    <row r="1288" spans="1:31" hidden="1" x14ac:dyDescent="0.25">
      <c r="A1288" s="2" t="s">
        <v>685</v>
      </c>
      <c r="B1288" s="51">
        <v>43969</v>
      </c>
      <c r="C1288" s="2" t="s">
        <v>8</v>
      </c>
      <c r="D1288" s="2" t="s">
        <v>67</v>
      </c>
      <c r="E1288" s="2" t="s">
        <v>542</v>
      </c>
      <c r="F1288" s="2" t="s">
        <v>2366</v>
      </c>
      <c r="G1288" s="2" t="s">
        <v>4</v>
      </c>
      <c r="H1288" s="2" t="s">
        <v>2508</v>
      </c>
      <c r="I1288" s="1"/>
      <c r="J1288" s="1" t="s">
        <v>1</v>
      </c>
      <c r="K1288" s="1" t="s">
        <v>1</v>
      </c>
      <c r="L1288" s="1" t="s">
        <v>1</v>
      </c>
      <c r="M1288" s="1">
        <v>0</v>
      </c>
      <c r="N1288" s="2" t="s">
        <v>1</v>
      </c>
      <c r="O1288" s="2" t="s">
        <v>2</v>
      </c>
      <c r="P1288" s="2" t="s">
        <v>1</v>
      </c>
      <c r="Q1288" s="3">
        <f t="shared" si="20"/>
        <v>27078907.179200001</v>
      </c>
      <c r="R1288" s="3">
        <v>0</v>
      </c>
      <c r="S1288" s="3">
        <v>23395631.25</v>
      </c>
      <c r="T1288" s="3">
        <v>0</v>
      </c>
      <c r="U1288" s="3" t="s">
        <v>0</v>
      </c>
      <c r="V1288" s="3">
        <v>0</v>
      </c>
      <c r="W1288" s="3">
        <v>3175237.87</v>
      </c>
      <c r="X1288" s="3"/>
      <c r="Y1288" s="3">
        <v>508038.05920000002</v>
      </c>
      <c r="Z1288" s="3">
        <v>0</v>
      </c>
      <c r="AA1288" s="2" t="s">
        <v>0</v>
      </c>
      <c r="AB1288" s="1">
        <v>0</v>
      </c>
      <c r="AC1288" s="1">
        <v>0</v>
      </c>
      <c r="AD1288" s="2" t="s">
        <v>0</v>
      </c>
      <c r="AE1288" s="1">
        <v>0</v>
      </c>
    </row>
    <row r="1289" spans="1:31" hidden="1" x14ac:dyDescent="0.25">
      <c r="A1289" s="2" t="s">
        <v>683</v>
      </c>
      <c r="B1289" s="51">
        <v>43969</v>
      </c>
      <c r="C1289" s="2" t="s">
        <v>53</v>
      </c>
      <c r="D1289" s="2" t="s">
        <v>67</v>
      </c>
      <c r="E1289" s="2" t="s">
        <v>66</v>
      </c>
      <c r="F1289" s="2" t="s">
        <v>2311</v>
      </c>
      <c r="G1289" s="2" t="s">
        <v>4</v>
      </c>
      <c r="H1289" s="2" t="s">
        <v>2509</v>
      </c>
      <c r="I1289" s="1"/>
      <c r="J1289" s="1"/>
      <c r="K1289" s="1"/>
      <c r="L1289" s="1"/>
      <c r="M1289" s="1">
        <v>0</v>
      </c>
      <c r="N1289" s="2"/>
      <c r="O1289" s="2" t="s">
        <v>249</v>
      </c>
      <c r="P1289" s="2"/>
      <c r="Q1289" s="3">
        <f t="shared" si="20"/>
        <v>0</v>
      </c>
      <c r="R1289" s="3">
        <v>0</v>
      </c>
      <c r="S1289" s="3">
        <v>0</v>
      </c>
      <c r="T1289" s="3">
        <v>0</v>
      </c>
      <c r="U1289" s="3">
        <v>0</v>
      </c>
      <c r="V1289" s="3">
        <v>0</v>
      </c>
      <c r="W1289" s="3">
        <v>0</v>
      </c>
      <c r="X1289" s="3"/>
      <c r="Y1289" s="3">
        <v>0</v>
      </c>
      <c r="Z1289" s="3"/>
      <c r="AA1289" s="2"/>
      <c r="AB1289" s="1">
        <v>0</v>
      </c>
      <c r="AC1289" s="1">
        <v>0</v>
      </c>
      <c r="AD1289" s="2"/>
      <c r="AE1289" s="1">
        <v>0</v>
      </c>
    </row>
    <row r="1290" spans="1:31" hidden="1" x14ac:dyDescent="0.25">
      <c r="A1290" s="2" t="s">
        <v>13</v>
      </c>
      <c r="B1290" s="51">
        <v>43969</v>
      </c>
      <c r="C1290" s="2" t="s">
        <v>8</v>
      </c>
      <c r="D1290" s="2" t="s">
        <v>52</v>
      </c>
      <c r="E1290" s="2" t="s">
        <v>530</v>
      </c>
      <c r="F1290" s="2" t="s">
        <v>2154</v>
      </c>
      <c r="G1290" s="2" t="s">
        <v>4</v>
      </c>
      <c r="H1290" s="2" t="s">
        <v>2510</v>
      </c>
      <c r="I1290" s="1"/>
      <c r="J1290" s="1" t="s">
        <v>1</v>
      </c>
      <c r="K1290" s="1" t="s">
        <v>1</v>
      </c>
      <c r="L1290" s="1" t="s">
        <v>1</v>
      </c>
      <c r="M1290" s="1">
        <v>0</v>
      </c>
      <c r="N1290" s="2" t="s">
        <v>1</v>
      </c>
      <c r="O1290" s="2" t="s">
        <v>2</v>
      </c>
      <c r="P1290" s="2" t="s">
        <v>1</v>
      </c>
      <c r="Q1290" s="3">
        <f t="shared" si="20"/>
        <v>45487720.416800007</v>
      </c>
      <c r="R1290" s="3">
        <v>0</v>
      </c>
      <c r="S1290" s="3">
        <v>37583623.700000003</v>
      </c>
      <c r="T1290" s="3">
        <v>0</v>
      </c>
      <c r="U1290" s="3" t="s">
        <v>0</v>
      </c>
      <c r="V1290" s="3">
        <v>0</v>
      </c>
      <c r="W1290" s="3">
        <v>6813876.4800000004</v>
      </c>
      <c r="X1290" s="3"/>
      <c r="Y1290" s="3">
        <v>1090220.2368000001</v>
      </c>
      <c r="Z1290" s="3">
        <v>0</v>
      </c>
      <c r="AA1290" s="2" t="s">
        <v>0</v>
      </c>
      <c r="AB1290" s="1">
        <v>0</v>
      </c>
      <c r="AC1290" s="1">
        <v>0</v>
      </c>
      <c r="AD1290" s="2" t="s">
        <v>0</v>
      </c>
      <c r="AE1290" s="1">
        <v>0</v>
      </c>
    </row>
    <row r="1291" spans="1:31" hidden="1" x14ac:dyDescent="0.25">
      <c r="A1291" s="2" t="s">
        <v>678</v>
      </c>
      <c r="B1291" s="51">
        <v>43969</v>
      </c>
      <c r="C1291" s="2" t="s">
        <v>53</v>
      </c>
      <c r="D1291" s="2" t="s">
        <v>52</v>
      </c>
      <c r="E1291" s="2" t="s">
        <v>651</v>
      </c>
      <c r="F1291" s="2" t="s">
        <v>2200</v>
      </c>
      <c r="G1291" s="2" t="s">
        <v>4</v>
      </c>
      <c r="H1291" s="2" t="s">
        <v>2511</v>
      </c>
      <c r="I1291" s="1"/>
      <c r="J1291" s="1"/>
      <c r="K1291" s="1"/>
      <c r="L1291" s="1"/>
      <c r="M1291" s="1">
        <v>0</v>
      </c>
      <c r="N1291" s="2"/>
      <c r="O1291" s="2" t="s">
        <v>249</v>
      </c>
      <c r="P1291" s="2"/>
      <c r="Q1291" s="3">
        <f t="shared" si="20"/>
        <v>0</v>
      </c>
      <c r="R1291" s="3">
        <v>0</v>
      </c>
      <c r="S1291" s="3">
        <v>0</v>
      </c>
      <c r="T1291" s="3">
        <v>0</v>
      </c>
      <c r="U1291" s="3">
        <v>0</v>
      </c>
      <c r="V1291" s="3">
        <v>0</v>
      </c>
      <c r="W1291" s="3">
        <v>0</v>
      </c>
      <c r="X1291" s="3"/>
      <c r="Y1291" s="3">
        <v>0</v>
      </c>
      <c r="Z1291" s="3"/>
      <c r="AA1291" s="2"/>
      <c r="AB1291" s="1">
        <v>0</v>
      </c>
      <c r="AC1291" s="1">
        <v>0</v>
      </c>
      <c r="AD1291" s="2"/>
      <c r="AE1291" s="1">
        <v>0</v>
      </c>
    </row>
    <row r="1292" spans="1:31" hidden="1" x14ac:dyDescent="0.25">
      <c r="A1292" s="2" t="s">
        <v>676</v>
      </c>
      <c r="B1292" s="51">
        <v>43969</v>
      </c>
      <c r="C1292" s="2" t="s">
        <v>8</v>
      </c>
      <c r="D1292" s="2" t="s">
        <v>48</v>
      </c>
      <c r="E1292" s="50" t="s">
        <v>520</v>
      </c>
      <c r="F1292" s="54">
        <v>1498</v>
      </c>
      <c r="G1292" s="50" t="s">
        <v>4</v>
      </c>
      <c r="H1292" s="50" t="s">
        <v>2512</v>
      </c>
      <c r="I1292" s="1"/>
      <c r="J1292" s="1" t="s">
        <v>1</v>
      </c>
      <c r="K1292" s="1" t="s">
        <v>1</v>
      </c>
      <c r="L1292" s="1" t="s">
        <v>1</v>
      </c>
      <c r="M1292" s="1">
        <v>0</v>
      </c>
      <c r="N1292" s="2" t="s">
        <v>1</v>
      </c>
      <c r="O1292" s="2" t="s">
        <v>2</v>
      </c>
      <c r="P1292" s="2" t="s">
        <v>1</v>
      </c>
      <c r="Q1292" s="3">
        <f t="shared" si="20"/>
        <v>36558257.6052</v>
      </c>
      <c r="R1292" s="3">
        <v>0</v>
      </c>
      <c r="S1292" s="3">
        <v>29089160.32</v>
      </c>
      <c r="T1292" s="3">
        <v>0</v>
      </c>
      <c r="U1292" s="3" t="s">
        <v>0</v>
      </c>
      <c r="V1292" s="3">
        <v>0</v>
      </c>
      <c r="W1292" s="3">
        <v>6438876.9699999997</v>
      </c>
      <c r="X1292" s="3"/>
      <c r="Y1292" s="3">
        <v>1030220.3152</v>
      </c>
      <c r="Z1292" s="3">
        <v>0</v>
      </c>
      <c r="AA1292" s="2" t="s">
        <v>0</v>
      </c>
      <c r="AB1292" s="1">
        <v>0</v>
      </c>
      <c r="AC1292" s="1">
        <v>0</v>
      </c>
      <c r="AD1292" s="2" t="s">
        <v>0</v>
      </c>
      <c r="AE1292" s="1">
        <v>0</v>
      </c>
    </row>
    <row r="1293" spans="1:31" hidden="1" x14ac:dyDescent="0.25">
      <c r="A1293" s="2" t="s">
        <v>673</v>
      </c>
      <c r="B1293" s="51">
        <v>43969</v>
      </c>
      <c r="C1293" s="2" t="s">
        <v>53</v>
      </c>
      <c r="D1293" s="2" t="s">
        <v>48</v>
      </c>
      <c r="E1293" s="2" t="s">
        <v>1830</v>
      </c>
      <c r="F1293" s="2" t="s">
        <v>160</v>
      </c>
      <c r="G1293" s="2" t="s">
        <v>4</v>
      </c>
      <c r="H1293" s="2" t="s">
        <v>2513</v>
      </c>
      <c r="I1293" s="1" t="s">
        <v>1</v>
      </c>
      <c r="J1293" s="1" t="s">
        <v>1</v>
      </c>
      <c r="K1293" s="1" t="s">
        <v>1</v>
      </c>
      <c r="L1293" s="1" t="s">
        <v>1</v>
      </c>
      <c r="M1293" s="1">
        <v>0</v>
      </c>
      <c r="N1293" s="2" t="s">
        <v>1</v>
      </c>
      <c r="O1293" s="2" t="s">
        <v>2</v>
      </c>
      <c r="P1293" s="2" t="s">
        <v>1</v>
      </c>
      <c r="Q1293" s="3">
        <f t="shared" si="20"/>
        <v>23310782.021449998</v>
      </c>
      <c r="R1293" s="3">
        <v>0</v>
      </c>
      <c r="S1293" s="3">
        <v>18385494.753449999</v>
      </c>
      <c r="T1293" s="3">
        <v>0</v>
      </c>
      <c r="U1293" s="3" t="s">
        <v>0</v>
      </c>
      <c r="V1293" s="3">
        <v>0</v>
      </c>
      <c r="W1293" s="3">
        <v>4245937.3</v>
      </c>
      <c r="X1293" s="3" t="s">
        <v>0</v>
      </c>
      <c r="Y1293" s="3">
        <v>679349.96799999999</v>
      </c>
      <c r="Z1293" s="3">
        <v>0</v>
      </c>
      <c r="AA1293" s="2" t="s">
        <v>0</v>
      </c>
      <c r="AB1293" s="1">
        <v>0</v>
      </c>
      <c r="AC1293" s="1">
        <v>0</v>
      </c>
      <c r="AD1293" s="2" t="s">
        <v>0</v>
      </c>
      <c r="AE1293" s="1">
        <v>0</v>
      </c>
    </row>
    <row r="1294" spans="1:31" hidden="1" x14ac:dyDescent="0.25">
      <c r="A1294" s="2" t="s">
        <v>670</v>
      </c>
      <c r="B1294" s="51">
        <v>43969</v>
      </c>
      <c r="C1294" s="2" t="s">
        <v>8</v>
      </c>
      <c r="D1294" s="2" t="s">
        <v>44</v>
      </c>
      <c r="E1294" s="2" t="s">
        <v>516</v>
      </c>
      <c r="F1294" s="2" t="s">
        <v>977</v>
      </c>
      <c r="G1294" s="2" t="s">
        <v>4</v>
      </c>
      <c r="H1294" s="2" t="s">
        <v>2514</v>
      </c>
      <c r="I1294" s="1"/>
      <c r="J1294" s="1" t="s">
        <v>1</v>
      </c>
      <c r="K1294" s="1" t="s">
        <v>1</v>
      </c>
      <c r="L1294" s="1" t="s">
        <v>1</v>
      </c>
      <c r="M1294" s="1">
        <v>0</v>
      </c>
      <c r="N1294" s="2" t="s">
        <v>1</v>
      </c>
      <c r="O1294" s="2" t="s">
        <v>2</v>
      </c>
      <c r="P1294" s="2" t="s">
        <v>1</v>
      </c>
      <c r="Q1294" s="3">
        <f t="shared" si="20"/>
        <v>54193356.304800004</v>
      </c>
      <c r="R1294" s="3">
        <v>0</v>
      </c>
      <c r="S1294" s="3">
        <v>37887679.68</v>
      </c>
      <c r="T1294" s="3">
        <v>0</v>
      </c>
      <c r="U1294" s="3" t="s">
        <v>0</v>
      </c>
      <c r="V1294" s="3">
        <v>0</v>
      </c>
      <c r="W1294" s="3">
        <v>14056617.779999999</v>
      </c>
      <c r="X1294" s="3"/>
      <c r="Y1294" s="3">
        <v>2249058.8448000001</v>
      </c>
      <c r="Z1294" s="3">
        <v>0</v>
      </c>
      <c r="AA1294" s="2" t="s">
        <v>0</v>
      </c>
      <c r="AB1294" s="1">
        <v>0</v>
      </c>
      <c r="AC1294" s="1">
        <v>0</v>
      </c>
      <c r="AD1294" s="2" t="s">
        <v>0</v>
      </c>
      <c r="AE1294" s="1">
        <v>0</v>
      </c>
    </row>
    <row r="1295" spans="1:31" hidden="1" x14ac:dyDescent="0.25">
      <c r="A1295" s="2" t="s">
        <v>667</v>
      </c>
      <c r="B1295" s="51">
        <v>43969</v>
      </c>
      <c r="C1295" s="2" t="s">
        <v>8</v>
      </c>
      <c r="D1295" s="2" t="s">
        <v>40</v>
      </c>
      <c r="E1295" s="2" t="s">
        <v>500</v>
      </c>
      <c r="F1295" s="2" t="s">
        <v>2494</v>
      </c>
      <c r="G1295" s="2" t="s">
        <v>4</v>
      </c>
      <c r="H1295" s="2" t="s">
        <v>2515</v>
      </c>
      <c r="I1295" s="1"/>
      <c r="J1295" s="1" t="s">
        <v>1</v>
      </c>
      <c r="K1295" s="1" t="s">
        <v>1</v>
      </c>
      <c r="L1295" s="1" t="s">
        <v>1</v>
      </c>
      <c r="M1295" s="1">
        <v>0</v>
      </c>
      <c r="N1295" s="2" t="s">
        <v>1</v>
      </c>
      <c r="O1295" s="2" t="s">
        <v>2</v>
      </c>
      <c r="P1295" s="2" t="s">
        <v>1</v>
      </c>
      <c r="Q1295" s="3">
        <f t="shared" si="20"/>
        <v>57731312.2848</v>
      </c>
      <c r="R1295" s="3">
        <v>0</v>
      </c>
      <c r="S1295" s="3">
        <v>47504550.119999997</v>
      </c>
      <c r="T1295" s="3">
        <v>0</v>
      </c>
      <c r="U1295" s="3" t="s">
        <v>0</v>
      </c>
      <c r="V1295" s="3">
        <v>0</v>
      </c>
      <c r="W1295" s="3">
        <v>8816174.2799999993</v>
      </c>
      <c r="X1295" s="3"/>
      <c r="Y1295" s="3">
        <v>1410587.8847999999</v>
      </c>
      <c r="Z1295" s="3">
        <v>0</v>
      </c>
      <c r="AA1295" s="2" t="s">
        <v>0</v>
      </c>
      <c r="AB1295" s="1">
        <v>0</v>
      </c>
      <c r="AC1295" s="1">
        <v>0</v>
      </c>
      <c r="AD1295" s="2" t="s">
        <v>0</v>
      </c>
      <c r="AE1295" s="1">
        <v>0</v>
      </c>
    </row>
    <row r="1296" spans="1:31" hidden="1" x14ac:dyDescent="0.25">
      <c r="A1296" s="2" t="s">
        <v>665</v>
      </c>
      <c r="B1296" s="51">
        <v>43969</v>
      </c>
      <c r="C1296" s="2" t="s">
        <v>8</v>
      </c>
      <c r="D1296" s="2" t="s">
        <v>36</v>
      </c>
      <c r="E1296" s="2" t="s">
        <v>497</v>
      </c>
      <c r="F1296" s="2" t="s">
        <v>2309</v>
      </c>
      <c r="G1296" s="2" t="s">
        <v>4</v>
      </c>
      <c r="H1296" s="2" t="s">
        <v>2516</v>
      </c>
      <c r="I1296" s="1"/>
      <c r="J1296" s="1" t="s">
        <v>1</v>
      </c>
      <c r="K1296" s="1" t="s">
        <v>1</v>
      </c>
      <c r="L1296" s="1" t="s">
        <v>1</v>
      </c>
      <c r="M1296" s="1">
        <v>0</v>
      </c>
      <c r="N1296" s="2" t="s">
        <v>1</v>
      </c>
      <c r="O1296" s="2" t="s">
        <v>2</v>
      </c>
      <c r="P1296" s="2" t="s">
        <v>1</v>
      </c>
      <c r="Q1296" s="3">
        <f t="shared" si="20"/>
        <v>33711734.409199998</v>
      </c>
      <c r="R1296" s="3">
        <v>0</v>
      </c>
      <c r="S1296" s="3">
        <v>27303947.629999999</v>
      </c>
      <c r="T1296" s="3">
        <v>0</v>
      </c>
      <c r="U1296" s="3" t="s">
        <v>0</v>
      </c>
      <c r="V1296" s="3">
        <v>0</v>
      </c>
      <c r="W1296" s="3">
        <v>5523954.1200000001</v>
      </c>
      <c r="X1296" s="3"/>
      <c r="Y1296" s="3">
        <v>883832.65919999999</v>
      </c>
      <c r="Z1296" s="3">
        <v>0</v>
      </c>
      <c r="AA1296" s="2" t="s">
        <v>0</v>
      </c>
      <c r="AB1296" s="1">
        <v>0</v>
      </c>
      <c r="AC1296" s="1">
        <v>0</v>
      </c>
      <c r="AD1296" s="2" t="s">
        <v>0</v>
      </c>
      <c r="AE1296" s="1">
        <v>0</v>
      </c>
    </row>
    <row r="1297" spans="1:31" hidden="1" x14ac:dyDescent="0.25">
      <c r="A1297" s="2" t="s">
        <v>662</v>
      </c>
      <c r="B1297" s="51">
        <v>43969</v>
      </c>
      <c r="C1297" s="2" t="s">
        <v>8</v>
      </c>
      <c r="D1297" s="2" t="s">
        <v>32</v>
      </c>
      <c r="E1297" s="2" t="s">
        <v>493</v>
      </c>
      <c r="F1297" s="2" t="s">
        <v>2517</v>
      </c>
      <c r="G1297" s="2" t="s">
        <v>4</v>
      </c>
      <c r="H1297" s="2" t="s">
        <v>2518</v>
      </c>
      <c r="I1297" s="1"/>
      <c r="J1297" s="1" t="s">
        <v>1</v>
      </c>
      <c r="K1297" s="1" t="s">
        <v>1</v>
      </c>
      <c r="L1297" s="1" t="s">
        <v>1</v>
      </c>
      <c r="M1297" s="1">
        <v>0</v>
      </c>
      <c r="N1297" s="2" t="s">
        <v>1</v>
      </c>
      <c r="O1297" s="2" t="s">
        <v>2</v>
      </c>
      <c r="P1297" s="2" t="s">
        <v>1</v>
      </c>
      <c r="Q1297" s="3">
        <f t="shared" si="20"/>
        <v>15335311.441200001</v>
      </c>
      <c r="R1297" s="3">
        <v>0</v>
      </c>
      <c r="S1297" s="3">
        <v>13346280.24</v>
      </c>
      <c r="T1297" s="3">
        <v>0</v>
      </c>
      <c r="U1297" s="3" t="s">
        <v>0</v>
      </c>
      <c r="V1297" s="3">
        <v>0</v>
      </c>
      <c r="W1297" s="3">
        <v>1714682.07</v>
      </c>
      <c r="X1297" s="3"/>
      <c r="Y1297" s="3">
        <v>274349.1312</v>
      </c>
      <c r="Z1297" s="3">
        <v>0</v>
      </c>
      <c r="AA1297" s="2" t="s">
        <v>0</v>
      </c>
      <c r="AB1297" s="1">
        <v>0</v>
      </c>
      <c r="AC1297" s="1">
        <v>0</v>
      </c>
      <c r="AD1297" s="2" t="s">
        <v>0</v>
      </c>
      <c r="AE1297" s="1">
        <v>0</v>
      </c>
    </row>
    <row r="1298" spans="1:31" hidden="1" x14ac:dyDescent="0.25">
      <c r="A1298" s="2" t="s">
        <v>660</v>
      </c>
      <c r="B1298" s="51">
        <v>43969</v>
      </c>
      <c r="C1298" s="2" t="s">
        <v>8</v>
      </c>
      <c r="D1298" s="2" t="s">
        <v>26</v>
      </c>
      <c r="E1298" s="2" t="s">
        <v>489</v>
      </c>
      <c r="F1298" s="2" t="s">
        <v>2519</v>
      </c>
      <c r="G1298" s="2" t="s">
        <v>4</v>
      </c>
      <c r="H1298" s="2" t="s">
        <v>2520</v>
      </c>
      <c r="I1298" s="1" t="s">
        <v>1</v>
      </c>
      <c r="J1298" s="1" t="s">
        <v>1</v>
      </c>
      <c r="K1298" s="1" t="s">
        <v>1</v>
      </c>
      <c r="L1298" s="1" t="s">
        <v>1</v>
      </c>
      <c r="M1298" s="1">
        <v>0</v>
      </c>
      <c r="N1298" s="2" t="s">
        <v>1</v>
      </c>
      <c r="O1298" s="2" t="s">
        <v>2</v>
      </c>
      <c r="P1298" s="2" t="s">
        <v>1</v>
      </c>
      <c r="Q1298" s="3">
        <f t="shared" si="20"/>
        <v>31151289.31349</v>
      </c>
      <c r="R1298" s="3">
        <v>0</v>
      </c>
      <c r="S1298" s="3">
        <v>25394124.06625</v>
      </c>
      <c r="T1298" s="3">
        <v>0</v>
      </c>
      <c r="U1298" s="3" t="s">
        <v>0</v>
      </c>
      <c r="V1298" s="3">
        <v>0</v>
      </c>
      <c r="W1298" s="3">
        <v>4963073.4890000001</v>
      </c>
      <c r="X1298" s="3" t="s">
        <v>0</v>
      </c>
      <c r="Y1298" s="3">
        <v>794091.75824</v>
      </c>
      <c r="Z1298" s="3">
        <v>0</v>
      </c>
      <c r="AA1298" s="2" t="s">
        <v>0</v>
      </c>
      <c r="AB1298" s="1">
        <v>0</v>
      </c>
      <c r="AC1298" s="1">
        <v>0</v>
      </c>
      <c r="AD1298" s="2" t="s">
        <v>0</v>
      </c>
      <c r="AE1298" s="1">
        <v>0</v>
      </c>
    </row>
    <row r="1299" spans="1:31" hidden="1" x14ac:dyDescent="0.25">
      <c r="A1299" s="2" t="s">
        <v>656</v>
      </c>
      <c r="B1299" s="51">
        <v>43969</v>
      </c>
      <c r="C1299" s="2" t="s">
        <v>8</v>
      </c>
      <c r="D1299" s="2" t="s">
        <v>16</v>
      </c>
      <c r="E1299" s="2" t="s">
        <v>483</v>
      </c>
      <c r="F1299" s="2" t="s">
        <v>2521</v>
      </c>
      <c r="G1299" s="2" t="s">
        <v>4</v>
      </c>
      <c r="H1299" s="2" t="s">
        <v>2522</v>
      </c>
      <c r="I1299" s="1"/>
      <c r="J1299" s="1" t="s">
        <v>1</v>
      </c>
      <c r="K1299" s="1" t="s">
        <v>1</v>
      </c>
      <c r="L1299" s="1" t="s">
        <v>1</v>
      </c>
      <c r="M1299" s="1">
        <v>0</v>
      </c>
      <c r="N1299" s="2" t="s">
        <v>1</v>
      </c>
      <c r="O1299" s="2" t="s">
        <v>2</v>
      </c>
      <c r="P1299" s="2" t="s">
        <v>1</v>
      </c>
      <c r="Q1299" s="3">
        <f t="shared" si="20"/>
        <v>21359210.122400001</v>
      </c>
      <c r="R1299" s="3">
        <v>0</v>
      </c>
      <c r="S1299" s="3">
        <v>8100264.3799999999</v>
      </c>
      <c r="T1299" s="3">
        <v>0</v>
      </c>
      <c r="U1299" s="3" t="s">
        <v>0</v>
      </c>
      <c r="V1299" s="3">
        <v>0</v>
      </c>
      <c r="W1299" s="3">
        <v>11430125.640000001</v>
      </c>
      <c r="X1299" s="3"/>
      <c r="Y1299" s="3">
        <v>1828820.1024000002</v>
      </c>
      <c r="Z1299" s="3">
        <v>0</v>
      </c>
      <c r="AA1299" s="2" t="s">
        <v>0</v>
      </c>
      <c r="AB1299" s="1">
        <v>0</v>
      </c>
      <c r="AC1299" s="1">
        <v>0</v>
      </c>
      <c r="AD1299" s="2" t="s">
        <v>0</v>
      </c>
      <c r="AE1299" s="1">
        <v>0</v>
      </c>
    </row>
    <row r="1300" spans="1:31" hidden="1" x14ac:dyDescent="0.25">
      <c r="A1300" s="2" t="s">
        <v>654</v>
      </c>
      <c r="B1300" s="51">
        <v>43969</v>
      </c>
      <c r="C1300" s="2" t="s">
        <v>8</v>
      </c>
      <c r="D1300" s="2" t="s">
        <v>1048</v>
      </c>
      <c r="E1300" s="2" t="s">
        <v>538</v>
      </c>
      <c r="F1300" s="2" t="s">
        <v>1259</v>
      </c>
      <c r="G1300" s="2" t="s">
        <v>4</v>
      </c>
      <c r="H1300" s="2" t="s">
        <v>2523</v>
      </c>
      <c r="I1300" s="1" t="s">
        <v>1</v>
      </c>
      <c r="J1300" s="1" t="s">
        <v>1</v>
      </c>
      <c r="K1300" s="1" t="s">
        <v>1</v>
      </c>
      <c r="L1300" s="1" t="s">
        <v>1</v>
      </c>
      <c r="M1300" s="1">
        <v>0</v>
      </c>
      <c r="N1300" s="2" t="s">
        <v>1</v>
      </c>
      <c r="O1300" s="2" t="s">
        <v>2</v>
      </c>
      <c r="P1300" s="2" t="s">
        <v>1</v>
      </c>
      <c r="Q1300" s="3">
        <f t="shared" si="20"/>
        <v>13005651.6932</v>
      </c>
      <c r="R1300" s="3">
        <v>0</v>
      </c>
      <c r="S1300" s="3">
        <v>10445784.491999999</v>
      </c>
      <c r="T1300" s="3">
        <v>0</v>
      </c>
      <c r="U1300" s="3" t="s">
        <v>0</v>
      </c>
      <c r="V1300" s="3">
        <v>0</v>
      </c>
      <c r="W1300" s="3">
        <v>2206782.0699999998</v>
      </c>
      <c r="X1300" s="3" t="s">
        <v>0</v>
      </c>
      <c r="Y1300" s="3">
        <v>353085.1312</v>
      </c>
      <c r="Z1300" s="3">
        <v>0</v>
      </c>
      <c r="AA1300" s="2" t="s">
        <v>0</v>
      </c>
      <c r="AB1300" s="1">
        <v>0</v>
      </c>
      <c r="AC1300" s="1">
        <v>0</v>
      </c>
      <c r="AD1300" s="2" t="s">
        <v>0</v>
      </c>
      <c r="AE1300" s="1">
        <v>0</v>
      </c>
    </row>
    <row r="1301" spans="1:31" hidden="1" x14ac:dyDescent="0.25">
      <c r="A1301" s="2" t="s">
        <v>652</v>
      </c>
      <c r="B1301" s="51">
        <v>43969</v>
      </c>
      <c r="C1301" s="2" t="s">
        <v>8</v>
      </c>
      <c r="D1301" s="2" t="s">
        <v>11</v>
      </c>
      <c r="E1301" s="2" t="s">
        <v>476</v>
      </c>
      <c r="F1301" s="2" t="s">
        <v>2524</v>
      </c>
      <c r="G1301" s="2" t="s">
        <v>4</v>
      </c>
      <c r="H1301" s="2" t="s">
        <v>2525</v>
      </c>
      <c r="I1301" s="1"/>
      <c r="J1301" s="1" t="s">
        <v>1</v>
      </c>
      <c r="K1301" s="1" t="s">
        <v>1</v>
      </c>
      <c r="L1301" s="1" t="s">
        <v>1</v>
      </c>
      <c r="M1301" s="1">
        <v>0</v>
      </c>
      <c r="N1301" s="2" t="s">
        <v>1</v>
      </c>
      <c r="O1301" s="2" t="s">
        <v>2</v>
      </c>
      <c r="P1301" s="2" t="s">
        <v>1</v>
      </c>
      <c r="Q1301" s="3">
        <f t="shared" si="20"/>
        <v>818292</v>
      </c>
      <c r="R1301" s="3">
        <v>0</v>
      </c>
      <c r="S1301" s="3">
        <v>547200</v>
      </c>
      <c r="T1301" s="3">
        <v>0</v>
      </c>
      <c r="U1301" s="3" t="s">
        <v>0</v>
      </c>
      <c r="V1301" s="3">
        <v>0</v>
      </c>
      <c r="W1301" s="3">
        <v>233700</v>
      </c>
      <c r="X1301" s="3"/>
      <c r="Y1301" s="3">
        <v>37392</v>
      </c>
      <c r="Z1301" s="3">
        <v>0</v>
      </c>
      <c r="AA1301" s="2" t="s">
        <v>0</v>
      </c>
      <c r="AB1301" s="1">
        <v>0</v>
      </c>
      <c r="AC1301" s="1">
        <v>0</v>
      </c>
      <c r="AD1301" s="2" t="s">
        <v>0</v>
      </c>
      <c r="AE1301" s="1">
        <v>0</v>
      </c>
    </row>
    <row r="1302" spans="1:31" hidden="1" x14ac:dyDescent="0.25">
      <c r="A1302" s="2" t="s">
        <v>648</v>
      </c>
      <c r="B1302" s="51">
        <v>43969</v>
      </c>
      <c r="C1302" s="2" t="s">
        <v>8</v>
      </c>
      <c r="D1302" s="2" t="s">
        <v>7</v>
      </c>
      <c r="E1302" s="2" t="s">
        <v>471</v>
      </c>
      <c r="F1302" s="2" t="s">
        <v>482</v>
      </c>
      <c r="G1302" s="2" t="s">
        <v>4</v>
      </c>
      <c r="H1302" s="2" t="s">
        <v>2526</v>
      </c>
      <c r="I1302" s="1"/>
      <c r="J1302" s="1" t="s">
        <v>1</v>
      </c>
      <c r="K1302" s="1" t="s">
        <v>1</v>
      </c>
      <c r="L1302" s="1" t="s">
        <v>1</v>
      </c>
      <c r="M1302" s="1">
        <v>0</v>
      </c>
      <c r="N1302" s="2" t="s">
        <v>1</v>
      </c>
      <c r="O1302" s="2" t="s">
        <v>2</v>
      </c>
      <c r="P1302" s="2" t="s">
        <v>1</v>
      </c>
      <c r="Q1302" s="3">
        <f t="shared" si="20"/>
        <v>9242544.4827999994</v>
      </c>
      <c r="R1302" s="3">
        <v>0</v>
      </c>
      <c r="S1302" s="3">
        <v>8022344.7400000002</v>
      </c>
      <c r="T1302" s="3">
        <v>0</v>
      </c>
      <c r="U1302" s="3" t="s">
        <v>0</v>
      </c>
      <c r="V1302" s="3">
        <v>0</v>
      </c>
      <c r="W1302" s="3">
        <v>1051896.33</v>
      </c>
      <c r="X1302" s="3"/>
      <c r="Y1302" s="3">
        <v>168303.41280000002</v>
      </c>
      <c r="Z1302" s="3">
        <v>0</v>
      </c>
      <c r="AA1302" s="2" t="s">
        <v>0</v>
      </c>
      <c r="AB1302" s="1">
        <v>0</v>
      </c>
      <c r="AC1302" s="1">
        <v>0</v>
      </c>
      <c r="AD1302" s="2" t="s">
        <v>0</v>
      </c>
      <c r="AE1302" s="1">
        <v>0</v>
      </c>
    </row>
    <row r="1303" spans="1:31" hidden="1" x14ac:dyDescent="0.25">
      <c r="A1303" s="2" t="s">
        <v>645</v>
      </c>
      <c r="B1303" s="51">
        <v>43970</v>
      </c>
      <c r="C1303" s="2" t="s">
        <v>8</v>
      </c>
      <c r="D1303" s="2" t="s">
        <v>107</v>
      </c>
      <c r="E1303" s="2" t="s">
        <v>596</v>
      </c>
      <c r="F1303" s="2" t="s">
        <v>1790</v>
      </c>
      <c r="G1303" s="2" t="s">
        <v>4</v>
      </c>
      <c r="H1303" s="2" t="s">
        <v>2527</v>
      </c>
      <c r="I1303" s="1" t="s">
        <v>1</v>
      </c>
      <c r="J1303" s="1" t="s">
        <v>1</v>
      </c>
      <c r="K1303" s="1" t="s">
        <v>1</v>
      </c>
      <c r="L1303" s="1" t="s">
        <v>1</v>
      </c>
      <c r="M1303" s="1">
        <v>0</v>
      </c>
      <c r="N1303" s="2" t="s">
        <v>1</v>
      </c>
      <c r="O1303" s="2" t="s">
        <v>2</v>
      </c>
      <c r="P1303" s="2" t="s">
        <v>1</v>
      </c>
      <c r="Q1303" s="3">
        <f t="shared" si="20"/>
        <v>57103478.079600006</v>
      </c>
      <c r="R1303" s="3">
        <v>0</v>
      </c>
      <c r="S1303" s="3">
        <v>37912823.420000002</v>
      </c>
      <c r="T1303" s="3">
        <v>0</v>
      </c>
      <c r="U1303" s="3" t="s">
        <v>0</v>
      </c>
      <c r="V1303" s="3">
        <v>0</v>
      </c>
      <c r="W1303" s="3">
        <v>16543667.810000001</v>
      </c>
      <c r="X1303" s="3" t="s">
        <v>0</v>
      </c>
      <c r="Y1303" s="3">
        <v>2646986.8496000003</v>
      </c>
      <c r="Z1303" s="3">
        <v>0</v>
      </c>
      <c r="AA1303" s="2" t="s">
        <v>0</v>
      </c>
      <c r="AB1303" s="1">
        <v>0</v>
      </c>
      <c r="AC1303" s="1">
        <v>0</v>
      </c>
      <c r="AD1303" s="2" t="s">
        <v>0</v>
      </c>
      <c r="AE1303" s="1">
        <v>0</v>
      </c>
    </row>
    <row r="1304" spans="1:31" hidden="1" x14ac:dyDescent="0.25">
      <c r="A1304" s="2" t="s">
        <v>642</v>
      </c>
      <c r="B1304" s="51">
        <v>43970</v>
      </c>
      <c r="C1304" s="2" t="s">
        <v>53</v>
      </c>
      <c r="D1304" s="2" t="s">
        <v>107</v>
      </c>
      <c r="E1304" s="2" t="s">
        <v>572</v>
      </c>
      <c r="F1304" s="2" t="s">
        <v>2500</v>
      </c>
      <c r="G1304" s="2" t="s">
        <v>4</v>
      </c>
      <c r="H1304" s="2" t="s">
        <v>2528</v>
      </c>
      <c r="I1304" s="1" t="s">
        <v>1</v>
      </c>
      <c r="J1304" s="1" t="s">
        <v>1</v>
      </c>
      <c r="K1304" s="1" t="s">
        <v>1</v>
      </c>
      <c r="L1304" s="1" t="s">
        <v>1</v>
      </c>
      <c r="M1304" s="1">
        <v>0</v>
      </c>
      <c r="N1304" s="2" t="s">
        <v>1</v>
      </c>
      <c r="O1304" s="2" t="s">
        <v>2</v>
      </c>
      <c r="P1304" s="2" t="s">
        <v>1</v>
      </c>
      <c r="Q1304" s="3">
        <f t="shared" si="20"/>
        <v>30854439.795349997</v>
      </c>
      <c r="R1304" s="3">
        <v>0</v>
      </c>
      <c r="S1304" s="3">
        <v>23005441.790949997</v>
      </c>
      <c r="T1304" s="3">
        <v>0</v>
      </c>
      <c r="U1304" s="3" t="s">
        <v>0</v>
      </c>
      <c r="V1304" s="3">
        <v>0</v>
      </c>
      <c r="W1304" s="3">
        <v>6766377.5899999999</v>
      </c>
      <c r="X1304" s="3" t="s">
        <v>0</v>
      </c>
      <c r="Y1304" s="3">
        <v>1082620.4143999999</v>
      </c>
      <c r="Z1304" s="3">
        <v>0</v>
      </c>
      <c r="AA1304" s="2" t="s">
        <v>0</v>
      </c>
      <c r="AB1304" s="1">
        <v>0</v>
      </c>
      <c r="AC1304" s="1">
        <v>0</v>
      </c>
      <c r="AD1304" s="2" t="s">
        <v>0</v>
      </c>
      <c r="AE1304" s="1">
        <v>0</v>
      </c>
    </row>
    <row r="1305" spans="1:31" hidden="1" x14ac:dyDescent="0.25">
      <c r="A1305" s="2" t="s">
        <v>640</v>
      </c>
      <c r="B1305" s="51">
        <v>43970</v>
      </c>
      <c r="C1305" s="2" t="s">
        <v>53</v>
      </c>
      <c r="D1305" s="2" t="s">
        <v>107</v>
      </c>
      <c r="E1305" s="2" t="s">
        <v>572</v>
      </c>
      <c r="F1305" s="2" t="s">
        <v>2500</v>
      </c>
      <c r="G1305" s="2" t="s">
        <v>4</v>
      </c>
      <c r="H1305" s="2" t="s">
        <v>2529</v>
      </c>
      <c r="I1305" s="1" t="s">
        <v>1</v>
      </c>
      <c r="J1305" s="1" t="s">
        <v>1</v>
      </c>
      <c r="K1305" s="1" t="s">
        <v>1</v>
      </c>
      <c r="L1305" s="1" t="s">
        <v>1</v>
      </c>
      <c r="M1305" s="1">
        <v>0</v>
      </c>
      <c r="N1305" s="2" t="s">
        <v>1</v>
      </c>
      <c r="O1305" s="2" t="s">
        <v>1636</v>
      </c>
      <c r="P1305" s="2" t="s">
        <v>1637</v>
      </c>
      <c r="Q1305" s="3">
        <f t="shared" si="20"/>
        <v>1349000</v>
      </c>
      <c r="R1305" s="3">
        <v>0</v>
      </c>
      <c r="S1305" s="3">
        <v>1349000</v>
      </c>
      <c r="T1305" s="3">
        <v>0</v>
      </c>
      <c r="U1305" s="3" t="s">
        <v>0</v>
      </c>
      <c r="V1305" s="3">
        <v>0</v>
      </c>
      <c r="W1305" s="3">
        <v>0</v>
      </c>
      <c r="X1305" s="3" t="s">
        <v>0</v>
      </c>
      <c r="Y1305" s="3">
        <v>0</v>
      </c>
      <c r="Z1305" s="3">
        <v>0</v>
      </c>
      <c r="AA1305" s="2" t="s">
        <v>0</v>
      </c>
      <c r="AB1305" s="1">
        <v>0</v>
      </c>
      <c r="AC1305" s="1">
        <v>0</v>
      </c>
      <c r="AD1305" s="2" t="s">
        <v>0</v>
      </c>
      <c r="AE1305" s="1">
        <v>0</v>
      </c>
    </row>
    <row r="1306" spans="1:31" hidden="1" x14ac:dyDescent="0.25">
      <c r="A1306" s="2" t="s">
        <v>637</v>
      </c>
      <c r="B1306" s="51">
        <v>43970</v>
      </c>
      <c r="C1306" s="2" t="s">
        <v>53</v>
      </c>
      <c r="D1306" s="2" t="s">
        <v>107</v>
      </c>
      <c r="E1306" s="2" t="s">
        <v>572</v>
      </c>
      <c r="F1306" s="2" t="s">
        <v>2500</v>
      </c>
      <c r="G1306" s="2" t="s">
        <v>4</v>
      </c>
      <c r="H1306" s="2" t="s">
        <v>2530</v>
      </c>
      <c r="I1306" s="1" t="s">
        <v>1</v>
      </c>
      <c r="J1306" s="1" t="s">
        <v>1</v>
      </c>
      <c r="K1306" s="1" t="s">
        <v>1</v>
      </c>
      <c r="L1306" s="1" t="s">
        <v>1</v>
      </c>
      <c r="M1306" s="1">
        <v>0</v>
      </c>
      <c r="N1306" s="2" t="s">
        <v>1</v>
      </c>
      <c r="O1306" s="2" t="s">
        <v>2</v>
      </c>
      <c r="P1306" s="2" t="s">
        <v>1</v>
      </c>
      <c r="Q1306" s="3">
        <f t="shared" si="20"/>
        <v>37147761.670549996</v>
      </c>
      <c r="R1306" s="3">
        <v>0</v>
      </c>
      <c r="S1306" s="3">
        <v>26067031.494549997</v>
      </c>
      <c r="T1306" s="3">
        <v>0</v>
      </c>
      <c r="U1306" s="3" t="s">
        <v>0</v>
      </c>
      <c r="V1306" s="3">
        <v>0</v>
      </c>
      <c r="W1306" s="3">
        <v>9552353.5999999996</v>
      </c>
      <c r="X1306" s="3" t="s">
        <v>0</v>
      </c>
      <c r="Y1306" s="3">
        <v>1528376.5759999999</v>
      </c>
      <c r="Z1306" s="3">
        <v>0</v>
      </c>
      <c r="AA1306" s="2" t="s">
        <v>0</v>
      </c>
      <c r="AB1306" s="1">
        <v>0</v>
      </c>
      <c r="AC1306" s="1">
        <v>0</v>
      </c>
      <c r="AD1306" s="2" t="s">
        <v>0</v>
      </c>
      <c r="AE1306" s="1">
        <v>0</v>
      </c>
    </row>
    <row r="1307" spans="1:31" hidden="1" x14ac:dyDescent="0.25">
      <c r="A1307" s="2" t="s">
        <v>635</v>
      </c>
      <c r="B1307" s="51">
        <v>43970</v>
      </c>
      <c r="C1307" s="2" t="s">
        <v>8</v>
      </c>
      <c r="D1307" s="2" t="s">
        <v>88</v>
      </c>
      <c r="E1307" s="2" t="s">
        <v>569</v>
      </c>
      <c r="F1307" s="2" t="s">
        <v>1350</v>
      </c>
      <c r="G1307" s="2" t="s">
        <v>4</v>
      </c>
      <c r="H1307" s="2" t="s">
        <v>2531</v>
      </c>
      <c r="I1307" s="1" t="s">
        <v>1</v>
      </c>
      <c r="J1307" s="1" t="s">
        <v>1</v>
      </c>
      <c r="K1307" s="1" t="s">
        <v>1</v>
      </c>
      <c r="L1307" s="1" t="s">
        <v>1</v>
      </c>
      <c r="M1307" s="1">
        <v>0</v>
      </c>
      <c r="N1307" s="2" t="s">
        <v>1</v>
      </c>
      <c r="O1307" s="2" t="s">
        <v>2</v>
      </c>
      <c r="P1307" s="2" t="s">
        <v>1</v>
      </c>
      <c r="Q1307" s="3">
        <f t="shared" si="20"/>
        <v>62921671.690800004</v>
      </c>
      <c r="R1307" s="3">
        <v>0</v>
      </c>
      <c r="S1307" s="3">
        <v>45713304.700000003</v>
      </c>
      <c r="T1307" s="3">
        <v>0</v>
      </c>
      <c r="U1307" s="3" t="s">
        <v>0</v>
      </c>
      <c r="V1307" s="3">
        <v>0</v>
      </c>
      <c r="W1307" s="3">
        <v>14834799.130000001</v>
      </c>
      <c r="X1307" s="3"/>
      <c r="Y1307" s="3">
        <v>2373567.8608000004</v>
      </c>
      <c r="Z1307" s="3">
        <v>0</v>
      </c>
      <c r="AA1307" s="2" t="s">
        <v>0</v>
      </c>
      <c r="AB1307" s="1">
        <v>0</v>
      </c>
      <c r="AC1307" s="1">
        <v>0</v>
      </c>
      <c r="AD1307" s="2" t="s">
        <v>0</v>
      </c>
      <c r="AE1307" s="1">
        <v>0</v>
      </c>
    </row>
    <row r="1308" spans="1:31" hidden="1" x14ac:dyDescent="0.25">
      <c r="A1308" s="2" t="s">
        <v>633</v>
      </c>
      <c r="B1308" s="51">
        <v>43970</v>
      </c>
      <c r="C1308" s="2" t="s">
        <v>8</v>
      </c>
      <c r="D1308" s="2" t="s">
        <v>88</v>
      </c>
      <c r="E1308" s="2" t="s">
        <v>563</v>
      </c>
      <c r="F1308" s="2" t="s">
        <v>2532</v>
      </c>
      <c r="G1308" s="2" t="s">
        <v>4</v>
      </c>
      <c r="H1308" s="2" t="s">
        <v>2533</v>
      </c>
      <c r="I1308" s="1" t="s">
        <v>1</v>
      </c>
      <c r="J1308" s="1" t="s">
        <v>1</v>
      </c>
      <c r="K1308" s="1" t="s">
        <v>1</v>
      </c>
      <c r="L1308" s="1" t="s">
        <v>1</v>
      </c>
      <c r="M1308" s="1">
        <v>0</v>
      </c>
      <c r="N1308" s="2" t="s">
        <v>1</v>
      </c>
      <c r="O1308" s="2" t="s">
        <v>2</v>
      </c>
      <c r="P1308" s="2" t="s">
        <v>1</v>
      </c>
      <c r="Q1308" s="3">
        <f t="shared" si="20"/>
        <v>26828774.079999998</v>
      </c>
      <c r="R1308" s="3">
        <v>0</v>
      </c>
      <c r="S1308" s="3">
        <v>26828774.079999998</v>
      </c>
      <c r="T1308" s="3">
        <v>0</v>
      </c>
      <c r="U1308" s="3" t="s">
        <v>0</v>
      </c>
      <c r="V1308" s="3">
        <v>0</v>
      </c>
      <c r="W1308" s="3">
        <v>0</v>
      </c>
      <c r="X1308" s="3"/>
      <c r="Y1308" s="3">
        <v>0</v>
      </c>
      <c r="Z1308" s="3">
        <v>0</v>
      </c>
      <c r="AA1308" s="2" t="s">
        <v>0</v>
      </c>
      <c r="AB1308" s="1">
        <v>0</v>
      </c>
      <c r="AC1308" s="1">
        <v>0</v>
      </c>
      <c r="AD1308" s="2" t="s">
        <v>0</v>
      </c>
      <c r="AE1308" s="1">
        <v>0</v>
      </c>
    </row>
    <row r="1309" spans="1:31" hidden="1" x14ac:dyDescent="0.25">
      <c r="A1309" s="2" t="s">
        <v>631</v>
      </c>
      <c r="B1309" s="51">
        <v>43970</v>
      </c>
      <c r="C1309" s="2" t="s">
        <v>71</v>
      </c>
      <c r="D1309" s="2" t="s">
        <v>88</v>
      </c>
      <c r="E1309" s="2" t="s">
        <v>566</v>
      </c>
      <c r="F1309" s="2" t="s">
        <v>2534</v>
      </c>
      <c r="G1309" s="2" t="s">
        <v>4</v>
      </c>
      <c r="H1309" s="2" t="s">
        <v>2535</v>
      </c>
      <c r="I1309" s="1" t="s">
        <v>1</v>
      </c>
      <c r="J1309" s="1" t="s">
        <v>1</v>
      </c>
      <c r="K1309" s="1" t="s">
        <v>1</v>
      </c>
      <c r="L1309" s="1" t="s">
        <v>1</v>
      </c>
      <c r="M1309" s="1">
        <v>0</v>
      </c>
      <c r="N1309" s="2" t="s">
        <v>1</v>
      </c>
      <c r="O1309" s="2" t="s">
        <v>2</v>
      </c>
      <c r="P1309" s="2" t="s">
        <v>1</v>
      </c>
      <c r="Q1309" s="3">
        <f t="shared" si="20"/>
        <v>19672362.561000001</v>
      </c>
      <c r="R1309" s="3">
        <v>0</v>
      </c>
      <c r="S1309" s="3">
        <v>18751090.561000001</v>
      </c>
      <c r="T1309" s="3">
        <v>0</v>
      </c>
      <c r="U1309" s="3" t="s">
        <v>0</v>
      </c>
      <c r="V1309" s="3">
        <v>0</v>
      </c>
      <c r="W1309" s="3">
        <v>794200</v>
      </c>
      <c r="X1309" s="3" t="s">
        <v>0</v>
      </c>
      <c r="Y1309" s="3">
        <v>127072</v>
      </c>
      <c r="Z1309" s="3">
        <v>0</v>
      </c>
      <c r="AA1309" s="2" t="s">
        <v>0</v>
      </c>
      <c r="AB1309" s="1">
        <v>0</v>
      </c>
      <c r="AC1309" s="1">
        <v>0</v>
      </c>
      <c r="AD1309" s="2" t="s">
        <v>0</v>
      </c>
      <c r="AE1309" s="1">
        <v>0</v>
      </c>
    </row>
    <row r="1310" spans="1:31" hidden="1" x14ac:dyDescent="0.25">
      <c r="A1310" s="2" t="s">
        <v>627</v>
      </c>
      <c r="B1310" s="51">
        <v>43970</v>
      </c>
      <c r="C1310" s="2" t="s">
        <v>53</v>
      </c>
      <c r="D1310" s="2" t="s">
        <v>88</v>
      </c>
      <c r="E1310" s="2" t="s">
        <v>558</v>
      </c>
      <c r="F1310" s="2" t="s">
        <v>2536</v>
      </c>
      <c r="G1310" s="2" t="s">
        <v>4</v>
      </c>
      <c r="H1310" s="2" t="s">
        <v>2501</v>
      </c>
      <c r="I1310" s="1"/>
      <c r="J1310" s="1"/>
      <c r="K1310" s="1"/>
      <c r="L1310" s="1"/>
      <c r="M1310" s="1">
        <v>0</v>
      </c>
      <c r="N1310" s="2"/>
      <c r="O1310" s="2" t="s">
        <v>249</v>
      </c>
      <c r="P1310" s="2"/>
      <c r="Q1310" s="3">
        <f t="shared" si="20"/>
        <v>0</v>
      </c>
      <c r="R1310" s="3">
        <v>0</v>
      </c>
      <c r="S1310" s="3">
        <v>0</v>
      </c>
      <c r="T1310" s="3">
        <v>0</v>
      </c>
      <c r="U1310" s="3">
        <v>0</v>
      </c>
      <c r="V1310" s="3">
        <v>0</v>
      </c>
      <c r="W1310" s="3">
        <v>0</v>
      </c>
      <c r="X1310" s="3" t="s">
        <v>2140</v>
      </c>
      <c r="Y1310" s="3">
        <v>0</v>
      </c>
      <c r="Z1310" s="3"/>
      <c r="AA1310" s="2"/>
      <c r="AB1310" s="1">
        <v>0</v>
      </c>
      <c r="AC1310" s="1">
        <v>0</v>
      </c>
      <c r="AD1310" s="2"/>
      <c r="AE1310" s="1">
        <v>0</v>
      </c>
    </row>
    <row r="1311" spans="1:31" hidden="1" x14ac:dyDescent="0.25">
      <c r="A1311" s="2" t="s">
        <v>625</v>
      </c>
      <c r="B1311" s="51">
        <v>43970</v>
      </c>
      <c r="C1311" s="2" t="s">
        <v>8</v>
      </c>
      <c r="D1311" s="2" t="s">
        <v>78</v>
      </c>
      <c r="E1311" s="2" t="s">
        <v>555</v>
      </c>
      <c r="F1311" s="2" t="s">
        <v>2537</v>
      </c>
      <c r="G1311" s="2" t="s">
        <v>4</v>
      </c>
      <c r="H1311" s="2" t="s">
        <v>2538</v>
      </c>
      <c r="I1311" s="1" t="s">
        <v>1</v>
      </c>
      <c r="J1311" s="1" t="s">
        <v>1</v>
      </c>
      <c r="K1311" s="1" t="s">
        <v>1</v>
      </c>
      <c r="L1311" s="1" t="s">
        <v>1</v>
      </c>
      <c r="M1311" s="1">
        <v>0</v>
      </c>
      <c r="N1311" s="2" t="s">
        <v>1</v>
      </c>
      <c r="O1311" s="2" t="s">
        <v>2</v>
      </c>
      <c r="P1311" s="2" t="s">
        <v>1</v>
      </c>
      <c r="Q1311" s="3">
        <f t="shared" si="20"/>
        <v>61205716.039999999</v>
      </c>
      <c r="R1311" s="3">
        <v>0</v>
      </c>
      <c r="S1311" s="3">
        <v>46563227.149999999</v>
      </c>
      <c r="T1311" s="3">
        <v>0</v>
      </c>
      <c r="U1311" s="3" t="s">
        <v>0</v>
      </c>
      <c r="V1311" s="3">
        <v>0</v>
      </c>
      <c r="W1311" s="3">
        <v>12622835.25</v>
      </c>
      <c r="X1311" s="3"/>
      <c r="Y1311" s="3">
        <v>2019653.6400000001</v>
      </c>
      <c r="Z1311" s="3">
        <v>0</v>
      </c>
      <c r="AA1311" s="2" t="s">
        <v>0</v>
      </c>
      <c r="AB1311" s="1">
        <v>0</v>
      </c>
      <c r="AC1311" s="1">
        <v>0</v>
      </c>
      <c r="AD1311" s="2" t="s">
        <v>0</v>
      </c>
      <c r="AE1311" s="1">
        <v>0</v>
      </c>
    </row>
    <row r="1312" spans="1:31" hidden="1" x14ac:dyDescent="0.25">
      <c r="A1312" s="2" t="s">
        <v>623</v>
      </c>
      <c r="B1312" s="51">
        <v>43970</v>
      </c>
      <c r="C1312" s="2" t="s">
        <v>71</v>
      </c>
      <c r="D1312" s="2" t="s">
        <v>78</v>
      </c>
      <c r="E1312" s="2" t="s">
        <v>551</v>
      </c>
      <c r="F1312" s="2" t="s">
        <v>2439</v>
      </c>
      <c r="G1312" s="2" t="s">
        <v>4</v>
      </c>
      <c r="H1312" s="2" t="s">
        <v>2539</v>
      </c>
      <c r="I1312" s="1" t="s">
        <v>1</v>
      </c>
      <c r="J1312" s="1" t="s">
        <v>1</v>
      </c>
      <c r="K1312" s="1" t="s">
        <v>1</v>
      </c>
      <c r="L1312" s="1" t="s">
        <v>1</v>
      </c>
      <c r="M1312" s="1">
        <v>0</v>
      </c>
      <c r="N1312" s="2" t="s">
        <v>1</v>
      </c>
      <c r="O1312" s="2" t="s">
        <v>2</v>
      </c>
      <c r="P1312" s="2" t="s">
        <v>1</v>
      </c>
      <c r="Q1312" s="3">
        <f t="shared" si="20"/>
        <v>17227518.282749999</v>
      </c>
      <c r="R1312" s="3">
        <v>0</v>
      </c>
      <c r="S1312" s="3">
        <v>14834336.481149999</v>
      </c>
      <c r="T1312" s="3">
        <v>0</v>
      </c>
      <c r="U1312" s="3" t="s">
        <v>0</v>
      </c>
      <c r="V1312" s="3">
        <v>0</v>
      </c>
      <c r="W1312" s="3">
        <v>2063087.76</v>
      </c>
      <c r="X1312" s="3" t="s">
        <v>0</v>
      </c>
      <c r="Y1312" s="3">
        <v>330094.0416</v>
      </c>
      <c r="Z1312" s="3">
        <v>0</v>
      </c>
      <c r="AA1312" s="2" t="s">
        <v>0</v>
      </c>
      <c r="AB1312" s="1">
        <v>0</v>
      </c>
      <c r="AC1312" s="1">
        <v>0</v>
      </c>
      <c r="AD1312" s="2" t="s">
        <v>0</v>
      </c>
      <c r="AE1312" s="1">
        <v>0</v>
      </c>
    </row>
    <row r="1313" spans="1:31" hidden="1" x14ac:dyDescent="0.25">
      <c r="A1313" s="2" t="s">
        <v>619</v>
      </c>
      <c r="B1313" s="51">
        <v>43970</v>
      </c>
      <c r="C1313" s="2" t="s">
        <v>53</v>
      </c>
      <c r="D1313" s="2" t="s">
        <v>78</v>
      </c>
      <c r="E1313" s="2" t="s">
        <v>6</v>
      </c>
      <c r="F1313" s="2" t="s">
        <v>2391</v>
      </c>
      <c r="G1313" s="2" t="s">
        <v>4</v>
      </c>
      <c r="H1313" s="2" t="s">
        <v>2540</v>
      </c>
      <c r="I1313" s="1" t="s">
        <v>1</v>
      </c>
      <c r="J1313" s="1" t="s">
        <v>1</v>
      </c>
      <c r="K1313" s="1" t="s">
        <v>1</v>
      </c>
      <c r="L1313" s="1" t="s">
        <v>1</v>
      </c>
      <c r="M1313" s="1">
        <v>0</v>
      </c>
      <c r="N1313" s="2" t="s">
        <v>1</v>
      </c>
      <c r="O1313" s="2" t="s">
        <v>2</v>
      </c>
      <c r="P1313" s="2" t="s">
        <v>1</v>
      </c>
      <c r="Q1313" s="3">
        <f t="shared" si="20"/>
        <v>76353266.409200013</v>
      </c>
      <c r="R1313" s="3">
        <v>0</v>
      </c>
      <c r="S1313" s="3">
        <v>55357743.517200008</v>
      </c>
      <c r="T1313" s="3">
        <v>0</v>
      </c>
      <c r="U1313" s="3" t="s">
        <v>0</v>
      </c>
      <c r="V1313" s="3">
        <v>0</v>
      </c>
      <c r="W1313" s="3">
        <v>18099588.699999999</v>
      </c>
      <c r="X1313" s="3" t="s">
        <v>0</v>
      </c>
      <c r="Y1313" s="3">
        <v>2895934.1919999998</v>
      </c>
      <c r="Z1313" s="3">
        <v>0</v>
      </c>
      <c r="AA1313" s="2" t="s">
        <v>0</v>
      </c>
      <c r="AB1313" s="1">
        <v>0</v>
      </c>
      <c r="AC1313" s="1">
        <v>0</v>
      </c>
      <c r="AD1313" s="2" t="s">
        <v>0</v>
      </c>
      <c r="AE1313" s="1">
        <v>0</v>
      </c>
    </row>
    <row r="1314" spans="1:31" hidden="1" x14ac:dyDescent="0.25">
      <c r="A1314" s="2" t="s">
        <v>616</v>
      </c>
      <c r="B1314" s="51">
        <v>43970</v>
      </c>
      <c r="C1314" s="2" t="s">
        <v>8</v>
      </c>
      <c r="D1314" s="2" t="s">
        <v>67</v>
      </c>
      <c r="E1314" s="2" t="s">
        <v>542</v>
      </c>
      <c r="F1314" s="2" t="s">
        <v>2398</v>
      </c>
      <c r="G1314" s="2" t="s">
        <v>4</v>
      </c>
      <c r="H1314" s="2" t="s">
        <v>2541</v>
      </c>
      <c r="I1314" s="1" t="s">
        <v>1</v>
      </c>
      <c r="J1314" s="1" t="s">
        <v>1</v>
      </c>
      <c r="K1314" s="1" t="s">
        <v>1</v>
      </c>
      <c r="L1314" s="1" t="s">
        <v>1</v>
      </c>
      <c r="M1314" s="1">
        <v>0</v>
      </c>
      <c r="N1314" s="2" t="s">
        <v>1</v>
      </c>
      <c r="O1314" s="2" t="s">
        <v>2</v>
      </c>
      <c r="P1314" s="2" t="s">
        <v>1</v>
      </c>
      <c r="Q1314" s="3">
        <f t="shared" si="20"/>
        <v>94999563.124400005</v>
      </c>
      <c r="R1314" s="3">
        <v>0</v>
      </c>
      <c r="S1314" s="3">
        <v>61582589.840000004</v>
      </c>
      <c r="T1314" s="3">
        <v>0</v>
      </c>
      <c r="U1314" s="3" t="s">
        <v>0</v>
      </c>
      <c r="V1314" s="3">
        <v>0</v>
      </c>
      <c r="W1314" s="3">
        <v>28807735.59</v>
      </c>
      <c r="X1314" s="3"/>
      <c r="Y1314" s="3">
        <v>4609237.6944000004</v>
      </c>
      <c r="Z1314" s="3">
        <v>0</v>
      </c>
      <c r="AA1314" s="2" t="s">
        <v>0</v>
      </c>
      <c r="AB1314" s="1">
        <v>0</v>
      </c>
      <c r="AC1314" s="1">
        <v>0</v>
      </c>
      <c r="AD1314" s="2" t="s">
        <v>0</v>
      </c>
      <c r="AE1314" s="1">
        <v>0</v>
      </c>
    </row>
    <row r="1315" spans="1:31" hidden="1" x14ac:dyDescent="0.25">
      <c r="A1315" s="2" t="s">
        <v>614</v>
      </c>
      <c r="B1315" s="51">
        <v>43970</v>
      </c>
      <c r="C1315" s="2" t="s">
        <v>53</v>
      </c>
      <c r="D1315" s="2" t="s">
        <v>67</v>
      </c>
      <c r="E1315" s="2" t="s">
        <v>66</v>
      </c>
      <c r="F1315" s="2" t="s">
        <v>2339</v>
      </c>
      <c r="G1315" s="2" t="s">
        <v>4</v>
      </c>
      <c r="H1315" s="2" t="s">
        <v>2509</v>
      </c>
      <c r="I1315" s="1"/>
      <c r="J1315" s="1"/>
      <c r="K1315" s="1"/>
      <c r="L1315" s="1"/>
      <c r="M1315" s="1">
        <v>0</v>
      </c>
      <c r="N1315" s="2"/>
      <c r="O1315" s="2" t="s">
        <v>249</v>
      </c>
      <c r="P1315" s="2"/>
      <c r="Q1315" s="3">
        <f t="shared" si="20"/>
        <v>0</v>
      </c>
      <c r="R1315" s="3">
        <v>0</v>
      </c>
      <c r="S1315" s="3">
        <v>0</v>
      </c>
      <c r="T1315" s="3">
        <v>0</v>
      </c>
      <c r="U1315" s="3">
        <v>0</v>
      </c>
      <c r="V1315" s="3">
        <v>0</v>
      </c>
      <c r="W1315" s="3">
        <v>0</v>
      </c>
      <c r="X1315" s="3"/>
      <c r="Y1315" s="3">
        <v>0</v>
      </c>
      <c r="Z1315" s="3"/>
      <c r="AA1315" s="2"/>
      <c r="AB1315" s="1">
        <v>0</v>
      </c>
      <c r="AC1315" s="1">
        <v>0</v>
      </c>
      <c r="AD1315" s="2"/>
      <c r="AE1315" s="1">
        <v>0</v>
      </c>
    </row>
    <row r="1316" spans="1:31" hidden="1" x14ac:dyDescent="0.25">
      <c r="A1316" s="2" t="s">
        <v>610</v>
      </c>
      <c r="B1316" s="51">
        <v>43970</v>
      </c>
      <c r="C1316" s="2" t="s">
        <v>8</v>
      </c>
      <c r="D1316" s="2" t="s">
        <v>52</v>
      </c>
      <c r="E1316" s="2" t="s">
        <v>530</v>
      </c>
      <c r="F1316" s="2" t="s">
        <v>2202</v>
      </c>
      <c r="G1316" s="2" t="s">
        <v>4</v>
      </c>
      <c r="H1316" s="2" t="s">
        <v>2542</v>
      </c>
      <c r="I1316" s="1" t="s">
        <v>1</v>
      </c>
      <c r="J1316" s="1" t="s">
        <v>1</v>
      </c>
      <c r="K1316" s="1" t="s">
        <v>1</v>
      </c>
      <c r="L1316" s="1" t="s">
        <v>1</v>
      </c>
      <c r="M1316" s="1">
        <v>0</v>
      </c>
      <c r="N1316" s="2" t="s">
        <v>1</v>
      </c>
      <c r="O1316" s="2" t="s">
        <v>2</v>
      </c>
      <c r="P1316" s="2" t="s">
        <v>1</v>
      </c>
      <c r="Q1316" s="3">
        <f t="shared" si="20"/>
        <v>67347652.995199993</v>
      </c>
      <c r="R1316" s="3">
        <v>0</v>
      </c>
      <c r="S1316" s="3">
        <v>44840333.689999998</v>
      </c>
      <c r="T1316" s="3">
        <v>0</v>
      </c>
      <c r="U1316" s="3" t="s">
        <v>0</v>
      </c>
      <c r="V1316" s="3">
        <v>0</v>
      </c>
      <c r="W1316" s="3">
        <v>19402861.469999999</v>
      </c>
      <c r="X1316" s="3"/>
      <c r="Y1316" s="3">
        <v>3104457.8352000001</v>
      </c>
      <c r="Z1316" s="3">
        <v>0</v>
      </c>
      <c r="AA1316" s="2" t="s">
        <v>0</v>
      </c>
      <c r="AB1316" s="1">
        <v>0</v>
      </c>
      <c r="AC1316" s="1">
        <v>0</v>
      </c>
      <c r="AD1316" s="2" t="s">
        <v>0</v>
      </c>
      <c r="AE1316" s="1">
        <v>0</v>
      </c>
    </row>
    <row r="1317" spans="1:31" hidden="1" x14ac:dyDescent="0.25">
      <c r="A1317" s="2" t="s">
        <v>607</v>
      </c>
      <c r="B1317" s="51">
        <v>43970</v>
      </c>
      <c r="C1317" s="2" t="s">
        <v>53</v>
      </c>
      <c r="D1317" s="2" t="s">
        <v>52</v>
      </c>
      <c r="E1317" s="2" t="s">
        <v>651</v>
      </c>
      <c r="F1317" s="2" t="s">
        <v>2251</v>
      </c>
      <c r="G1317" s="2" t="s">
        <v>4</v>
      </c>
      <c r="H1317" s="2" t="s">
        <v>2543</v>
      </c>
      <c r="I1317" s="1" t="s">
        <v>1</v>
      </c>
      <c r="J1317" s="1" t="s">
        <v>1</v>
      </c>
      <c r="K1317" s="1" t="s">
        <v>1</v>
      </c>
      <c r="L1317" s="1" t="s">
        <v>1</v>
      </c>
      <c r="M1317" s="1">
        <v>0</v>
      </c>
      <c r="N1317" s="2" t="s">
        <v>1</v>
      </c>
      <c r="O1317" s="2" t="s">
        <v>2</v>
      </c>
      <c r="P1317" s="2" t="s">
        <v>1</v>
      </c>
      <c r="Q1317" s="3">
        <f t="shared" si="20"/>
        <v>96336326.21709998</v>
      </c>
      <c r="R1317" s="3">
        <v>0</v>
      </c>
      <c r="S1317" s="3">
        <v>68157932.003099978</v>
      </c>
      <c r="T1317" s="3">
        <v>0</v>
      </c>
      <c r="U1317" s="3" t="s">
        <v>0</v>
      </c>
      <c r="V1317" s="3">
        <v>0</v>
      </c>
      <c r="W1317" s="3">
        <v>24291719.150000002</v>
      </c>
      <c r="X1317" s="3" t="s">
        <v>13</v>
      </c>
      <c r="Y1317" s="3">
        <v>3886675.0640000002</v>
      </c>
      <c r="Z1317" s="3">
        <v>0</v>
      </c>
      <c r="AA1317" s="2" t="s">
        <v>0</v>
      </c>
      <c r="AB1317" s="1">
        <v>0</v>
      </c>
      <c r="AC1317" s="1">
        <v>0</v>
      </c>
      <c r="AD1317" s="2" t="s">
        <v>0</v>
      </c>
      <c r="AE1317" s="1">
        <v>0</v>
      </c>
    </row>
    <row r="1318" spans="1:31" hidden="1" x14ac:dyDescent="0.25">
      <c r="A1318" s="2" t="s">
        <v>605</v>
      </c>
      <c r="B1318" s="51">
        <v>43970</v>
      </c>
      <c r="C1318" s="2" t="s">
        <v>8</v>
      </c>
      <c r="D1318" s="2" t="s">
        <v>48</v>
      </c>
      <c r="E1318" s="50" t="s">
        <v>520</v>
      </c>
      <c r="F1318" s="2" t="s">
        <v>1864</v>
      </c>
      <c r="G1318" s="2" t="s">
        <v>4</v>
      </c>
      <c r="H1318" s="2" t="s">
        <v>2544</v>
      </c>
      <c r="I1318" s="1" t="s">
        <v>1</v>
      </c>
      <c r="J1318" s="1" t="s">
        <v>1</v>
      </c>
      <c r="K1318" s="1" t="s">
        <v>1</v>
      </c>
      <c r="L1318" s="1" t="s">
        <v>1</v>
      </c>
      <c r="M1318" s="1">
        <v>0</v>
      </c>
      <c r="N1318" s="2" t="s">
        <v>1</v>
      </c>
      <c r="O1318" s="2" t="s">
        <v>2</v>
      </c>
      <c r="P1318" s="2" t="s">
        <v>1</v>
      </c>
      <c r="Q1318" s="3">
        <f t="shared" si="20"/>
        <v>39099404.8376</v>
      </c>
      <c r="R1318" s="3">
        <v>0</v>
      </c>
      <c r="S1318" s="3">
        <v>31908684.77</v>
      </c>
      <c r="T1318" s="3">
        <v>0</v>
      </c>
      <c r="U1318" s="3" t="s">
        <v>0</v>
      </c>
      <c r="V1318" s="3">
        <v>0</v>
      </c>
      <c r="W1318" s="3">
        <v>6198896.6100000003</v>
      </c>
      <c r="X1318" s="3"/>
      <c r="Y1318" s="3">
        <v>991823.45760000008</v>
      </c>
      <c r="Z1318" s="3">
        <v>0</v>
      </c>
      <c r="AA1318" s="2" t="s">
        <v>0</v>
      </c>
      <c r="AB1318" s="1">
        <v>0</v>
      </c>
      <c r="AC1318" s="1">
        <v>0</v>
      </c>
      <c r="AD1318" s="2" t="s">
        <v>0</v>
      </c>
      <c r="AE1318" s="1">
        <v>0</v>
      </c>
    </row>
    <row r="1319" spans="1:31" hidden="1" x14ac:dyDescent="0.25">
      <c r="A1319" s="2" t="s">
        <v>603</v>
      </c>
      <c r="B1319" s="51">
        <v>43970</v>
      </c>
      <c r="C1319" s="2" t="s">
        <v>53</v>
      </c>
      <c r="D1319" s="2" t="s">
        <v>48</v>
      </c>
      <c r="E1319" s="2" t="s">
        <v>1830</v>
      </c>
      <c r="F1319" s="2" t="s">
        <v>77</v>
      </c>
      <c r="G1319" s="2" t="s">
        <v>4</v>
      </c>
      <c r="H1319" s="2" t="s">
        <v>2545</v>
      </c>
      <c r="I1319" s="1"/>
      <c r="J1319" s="1"/>
      <c r="K1319" s="1"/>
      <c r="L1319" s="1"/>
      <c r="M1319" s="1">
        <v>0</v>
      </c>
      <c r="N1319" s="2"/>
      <c r="O1319" s="2" t="s">
        <v>249</v>
      </c>
      <c r="P1319" s="2"/>
      <c r="Q1319" s="3">
        <f t="shared" si="20"/>
        <v>0</v>
      </c>
      <c r="R1319" s="3">
        <v>0</v>
      </c>
      <c r="S1319" s="3">
        <v>0</v>
      </c>
      <c r="T1319" s="3">
        <v>0</v>
      </c>
      <c r="U1319" s="3">
        <v>0</v>
      </c>
      <c r="V1319" s="3">
        <v>0</v>
      </c>
      <c r="W1319" s="3">
        <v>0</v>
      </c>
      <c r="X1319" s="3"/>
      <c r="Y1319" s="3">
        <v>0</v>
      </c>
      <c r="Z1319" s="3"/>
      <c r="AA1319" s="2"/>
      <c r="AB1319" s="1">
        <v>0</v>
      </c>
      <c r="AC1319" s="1">
        <v>0</v>
      </c>
      <c r="AD1319" s="2"/>
      <c r="AE1319" s="1">
        <v>0</v>
      </c>
    </row>
    <row r="1320" spans="1:31" hidden="1" x14ac:dyDescent="0.25">
      <c r="A1320" s="2" t="s">
        <v>600</v>
      </c>
      <c r="B1320" s="51">
        <v>43970</v>
      </c>
      <c r="C1320" s="2" t="s">
        <v>8</v>
      </c>
      <c r="D1320" s="2" t="s">
        <v>44</v>
      </c>
      <c r="E1320" s="2" t="s">
        <v>516</v>
      </c>
      <c r="F1320" s="2" t="s">
        <v>918</v>
      </c>
      <c r="G1320" s="2" t="s">
        <v>4</v>
      </c>
      <c r="H1320" s="2" t="s">
        <v>2546</v>
      </c>
      <c r="I1320" s="1" t="s">
        <v>1</v>
      </c>
      <c r="J1320" s="1" t="s">
        <v>1</v>
      </c>
      <c r="K1320" s="1" t="s">
        <v>1</v>
      </c>
      <c r="L1320" s="1" t="s">
        <v>1</v>
      </c>
      <c r="M1320" s="1">
        <v>0</v>
      </c>
      <c r="N1320" s="2" t="s">
        <v>1</v>
      </c>
      <c r="O1320" s="2" t="s">
        <v>2</v>
      </c>
      <c r="P1320" s="2" t="s">
        <v>1</v>
      </c>
      <c r="Q1320" s="3">
        <f t="shared" si="20"/>
        <v>54047320.613600001</v>
      </c>
      <c r="R1320" s="3">
        <v>0</v>
      </c>
      <c r="S1320" s="3">
        <v>38686163.920000002</v>
      </c>
      <c r="T1320" s="3">
        <v>0</v>
      </c>
      <c r="U1320" s="3" t="s">
        <v>0</v>
      </c>
      <c r="V1320" s="3">
        <v>0</v>
      </c>
      <c r="W1320" s="3">
        <v>13242376.460000001</v>
      </c>
      <c r="X1320" s="3"/>
      <c r="Y1320" s="3">
        <v>2118780.2336000004</v>
      </c>
      <c r="Z1320" s="3">
        <v>0</v>
      </c>
      <c r="AA1320" s="2" t="s">
        <v>0</v>
      </c>
      <c r="AB1320" s="1">
        <v>0</v>
      </c>
      <c r="AC1320" s="1">
        <v>0</v>
      </c>
      <c r="AD1320" s="2" t="s">
        <v>0</v>
      </c>
      <c r="AE1320" s="1">
        <v>0</v>
      </c>
    </row>
    <row r="1321" spans="1:31" hidden="1" x14ac:dyDescent="0.25">
      <c r="A1321" s="2" t="s">
        <v>597</v>
      </c>
      <c r="B1321" s="51">
        <v>43970</v>
      </c>
      <c r="C1321" s="2" t="s">
        <v>8</v>
      </c>
      <c r="D1321" s="2" t="s">
        <v>40</v>
      </c>
      <c r="E1321" s="2" t="s">
        <v>500</v>
      </c>
      <c r="F1321" s="2" t="s">
        <v>1350</v>
      </c>
      <c r="G1321" s="2" t="s">
        <v>4</v>
      </c>
      <c r="H1321" s="2" t="s">
        <v>2547</v>
      </c>
      <c r="I1321" s="1" t="s">
        <v>1</v>
      </c>
      <c r="J1321" s="1" t="s">
        <v>1</v>
      </c>
      <c r="K1321" s="1" t="s">
        <v>1</v>
      </c>
      <c r="L1321" s="1" t="s">
        <v>1</v>
      </c>
      <c r="M1321" s="1">
        <v>0</v>
      </c>
      <c r="N1321" s="2" t="s">
        <v>1</v>
      </c>
      <c r="O1321" s="2" t="s">
        <v>2</v>
      </c>
      <c r="P1321" s="2" t="s">
        <v>1</v>
      </c>
      <c r="Q1321" s="3">
        <f t="shared" si="20"/>
        <v>56166209.817599997</v>
      </c>
      <c r="R1321" s="3">
        <v>0</v>
      </c>
      <c r="S1321" s="3">
        <v>40554863.280000001</v>
      </c>
      <c r="T1321" s="3">
        <v>0</v>
      </c>
      <c r="U1321" s="3" t="s">
        <v>0</v>
      </c>
      <c r="V1321" s="3">
        <v>0</v>
      </c>
      <c r="W1321" s="3">
        <v>13458057.359999999</v>
      </c>
      <c r="X1321" s="3"/>
      <c r="Y1321" s="3">
        <v>2153289.1776000001</v>
      </c>
      <c r="Z1321" s="3">
        <v>0</v>
      </c>
      <c r="AA1321" s="2" t="s">
        <v>0</v>
      </c>
      <c r="AB1321" s="1">
        <v>0</v>
      </c>
      <c r="AC1321" s="1">
        <v>0</v>
      </c>
      <c r="AD1321" s="2" t="s">
        <v>0</v>
      </c>
      <c r="AE1321" s="1">
        <v>0</v>
      </c>
    </row>
    <row r="1322" spans="1:31" hidden="1" x14ac:dyDescent="0.25">
      <c r="A1322" s="2" t="s">
        <v>593</v>
      </c>
      <c r="B1322" s="51">
        <v>43970</v>
      </c>
      <c r="C1322" s="2" t="s">
        <v>8</v>
      </c>
      <c r="D1322" s="2" t="s">
        <v>36</v>
      </c>
      <c r="E1322" s="2" t="s">
        <v>497</v>
      </c>
      <c r="F1322" s="2" t="s">
        <v>2337</v>
      </c>
      <c r="G1322" s="2" t="s">
        <v>4</v>
      </c>
      <c r="H1322" s="2" t="s">
        <v>2548</v>
      </c>
      <c r="I1322" s="1" t="s">
        <v>1</v>
      </c>
      <c r="J1322" s="1" t="s">
        <v>1</v>
      </c>
      <c r="K1322" s="1" t="s">
        <v>1</v>
      </c>
      <c r="L1322" s="1" t="s">
        <v>1</v>
      </c>
      <c r="M1322" s="1">
        <v>0</v>
      </c>
      <c r="N1322" s="2" t="s">
        <v>1</v>
      </c>
      <c r="O1322" s="2" t="s">
        <v>2</v>
      </c>
      <c r="P1322" s="2" t="s">
        <v>1</v>
      </c>
      <c r="Q1322" s="3">
        <f t="shared" si="20"/>
        <v>37171662.106400006</v>
      </c>
      <c r="R1322" s="3">
        <v>0</v>
      </c>
      <c r="S1322" s="3">
        <v>30966681.120000001</v>
      </c>
      <c r="T1322" s="3">
        <v>0</v>
      </c>
      <c r="U1322" s="3" t="s">
        <v>0</v>
      </c>
      <c r="V1322" s="3">
        <v>0</v>
      </c>
      <c r="W1322" s="3">
        <v>5349121.54</v>
      </c>
      <c r="X1322" s="3"/>
      <c r="Y1322" s="3">
        <v>855859.44640000002</v>
      </c>
      <c r="Z1322" s="3">
        <v>0</v>
      </c>
      <c r="AA1322" s="2" t="s">
        <v>0</v>
      </c>
      <c r="AB1322" s="1">
        <v>0</v>
      </c>
      <c r="AC1322" s="1">
        <v>0</v>
      </c>
      <c r="AD1322" s="2" t="s">
        <v>0</v>
      </c>
      <c r="AE1322" s="1">
        <v>0</v>
      </c>
    </row>
    <row r="1323" spans="1:31" hidden="1" x14ac:dyDescent="0.25">
      <c r="A1323" s="2" t="s">
        <v>591</v>
      </c>
      <c r="B1323" s="51">
        <v>43970</v>
      </c>
      <c r="C1323" s="2" t="s">
        <v>8</v>
      </c>
      <c r="D1323" s="2" t="s">
        <v>32</v>
      </c>
      <c r="E1323" s="2" t="s">
        <v>493</v>
      </c>
      <c r="F1323" s="2" t="s">
        <v>2549</v>
      </c>
      <c r="G1323" s="2" t="s">
        <v>4</v>
      </c>
      <c r="H1323" s="2" t="s">
        <v>2550</v>
      </c>
      <c r="I1323" s="1" t="s">
        <v>1</v>
      </c>
      <c r="J1323" s="1" t="s">
        <v>1</v>
      </c>
      <c r="K1323" s="1" t="s">
        <v>1</v>
      </c>
      <c r="L1323" s="1" t="s">
        <v>1</v>
      </c>
      <c r="M1323" s="1">
        <v>0</v>
      </c>
      <c r="N1323" s="2" t="s">
        <v>1</v>
      </c>
      <c r="O1323" s="2" t="s">
        <v>2</v>
      </c>
      <c r="P1323" s="2" t="s">
        <v>1</v>
      </c>
      <c r="Q1323" s="3">
        <f t="shared" si="20"/>
        <v>37614482.156400003</v>
      </c>
      <c r="R1323" s="3">
        <v>0</v>
      </c>
      <c r="S1323" s="3">
        <v>29151643.239999998</v>
      </c>
      <c r="T1323" s="3">
        <v>0</v>
      </c>
      <c r="U1323" s="3" t="s">
        <v>0</v>
      </c>
      <c r="V1323" s="3">
        <v>0</v>
      </c>
      <c r="W1323" s="3">
        <v>7295550.79</v>
      </c>
      <c r="X1323" s="3"/>
      <c r="Y1323" s="3">
        <v>1167288.1264</v>
      </c>
      <c r="Z1323" s="3">
        <v>0</v>
      </c>
      <c r="AA1323" s="2" t="s">
        <v>0</v>
      </c>
      <c r="AB1323" s="1">
        <v>0</v>
      </c>
      <c r="AC1323" s="1">
        <v>0</v>
      </c>
      <c r="AD1323" s="2" t="s">
        <v>0</v>
      </c>
      <c r="AE1323" s="1">
        <v>0</v>
      </c>
    </row>
    <row r="1324" spans="1:31" hidden="1" x14ac:dyDescent="0.25">
      <c r="A1324" s="2" t="s">
        <v>587</v>
      </c>
      <c r="B1324" s="51">
        <v>43970</v>
      </c>
      <c r="C1324" s="2" t="s">
        <v>8</v>
      </c>
      <c r="D1324" s="2" t="s">
        <v>26</v>
      </c>
      <c r="E1324" s="2" t="s">
        <v>489</v>
      </c>
      <c r="F1324" s="2" t="s">
        <v>2551</v>
      </c>
      <c r="G1324" s="2" t="s">
        <v>4</v>
      </c>
      <c r="H1324" s="2" t="s">
        <v>2552</v>
      </c>
      <c r="I1324" s="1" t="s">
        <v>1</v>
      </c>
      <c r="J1324" s="1" t="s">
        <v>1</v>
      </c>
      <c r="K1324" s="1" t="s">
        <v>1</v>
      </c>
      <c r="L1324" s="1" t="s">
        <v>1</v>
      </c>
      <c r="M1324" s="1">
        <v>0</v>
      </c>
      <c r="N1324" s="2" t="s">
        <v>1</v>
      </c>
      <c r="O1324" s="2" t="s">
        <v>2</v>
      </c>
      <c r="P1324" s="2" t="s">
        <v>1</v>
      </c>
      <c r="Q1324" s="3">
        <f t="shared" si="20"/>
        <v>14137710.528200001</v>
      </c>
      <c r="R1324" s="3">
        <v>0</v>
      </c>
      <c r="S1324" s="3">
        <v>12197167.327</v>
      </c>
      <c r="T1324" s="3">
        <v>0</v>
      </c>
      <c r="U1324" s="3" t="s">
        <v>0</v>
      </c>
      <c r="V1324" s="3">
        <v>0</v>
      </c>
      <c r="W1324" s="3">
        <v>1672882.07</v>
      </c>
      <c r="X1324" s="3" t="s">
        <v>0</v>
      </c>
      <c r="Y1324" s="3">
        <v>267661.1312</v>
      </c>
      <c r="Z1324" s="3">
        <v>0</v>
      </c>
      <c r="AA1324" s="2" t="s">
        <v>0</v>
      </c>
      <c r="AB1324" s="1">
        <v>0</v>
      </c>
      <c r="AC1324" s="1">
        <v>0</v>
      </c>
      <c r="AD1324" s="2" t="s">
        <v>0</v>
      </c>
      <c r="AE1324" s="1">
        <v>0</v>
      </c>
    </row>
    <row r="1325" spans="1:31" hidden="1" x14ac:dyDescent="0.25">
      <c r="A1325" s="2" t="s">
        <v>585</v>
      </c>
      <c r="B1325" s="51">
        <v>43970</v>
      </c>
      <c r="C1325" s="2" t="s">
        <v>8</v>
      </c>
      <c r="D1325" s="2" t="s">
        <v>26</v>
      </c>
      <c r="E1325" s="2" t="s">
        <v>489</v>
      </c>
      <c r="F1325" s="2" t="s">
        <v>2551</v>
      </c>
      <c r="G1325" s="2" t="s">
        <v>4</v>
      </c>
      <c r="H1325" s="2" t="s">
        <v>2553</v>
      </c>
      <c r="I1325" s="1" t="s">
        <v>1</v>
      </c>
      <c r="J1325" s="1" t="s">
        <v>1</v>
      </c>
      <c r="K1325" s="1" t="s">
        <v>1</v>
      </c>
      <c r="L1325" s="1" t="s">
        <v>1</v>
      </c>
      <c r="M1325" s="1">
        <v>0</v>
      </c>
      <c r="N1325" s="2" t="s">
        <v>1</v>
      </c>
      <c r="O1325" s="2" t="s">
        <v>2554</v>
      </c>
      <c r="P1325" s="2" t="s">
        <v>2555</v>
      </c>
      <c r="Q1325" s="3">
        <f t="shared" si="20"/>
        <v>171000</v>
      </c>
      <c r="R1325" s="3">
        <v>0</v>
      </c>
      <c r="S1325" s="3">
        <v>171000</v>
      </c>
      <c r="T1325" s="3">
        <v>0</v>
      </c>
      <c r="U1325" s="3" t="s">
        <v>0</v>
      </c>
      <c r="V1325" s="3">
        <v>0</v>
      </c>
      <c r="W1325" s="3">
        <v>0</v>
      </c>
      <c r="X1325" s="3" t="s">
        <v>0</v>
      </c>
      <c r="Y1325" s="3">
        <v>0</v>
      </c>
      <c r="Z1325" s="3">
        <v>0</v>
      </c>
      <c r="AA1325" s="2" t="s">
        <v>0</v>
      </c>
      <c r="AB1325" s="1">
        <v>0</v>
      </c>
      <c r="AC1325" s="1">
        <v>0</v>
      </c>
      <c r="AD1325" s="2" t="s">
        <v>0</v>
      </c>
      <c r="AE1325" s="1">
        <v>0</v>
      </c>
    </row>
    <row r="1326" spans="1:31" hidden="1" x14ac:dyDescent="0.25">
      <c r="A1326" s="2" t="s">
        <v>581</v>
      </c>
      <c r="B1326" s="51">
        <v>43970</v>
      </c>
      <c r="C1326" s="2" t="s">
        <v>8</v>
      </c>
      <c r="D1326" s="2" t="s">
        <v>26</v>
      </c>
      <c r="E1326" s="2" t="s">
        <v>489</v>
      </c>
      <c r="F1326" s="2" t="s">
        <v>2551</v>
      </c>
      <c r="G1326" s="2" t="s">
        <v>4</v>
      </c>
      <c r="H1326" s="2" t="s">
        <v>2556</v>
      </c>
      <c r="I1326" s="1" t="s">
        <v>1</v>
      </c>
      <c r="J1326" s="1" t="s">
        <v>1</v>
      </c>
      <c r="K1326" s="1" t="s">
        <v>1</v>
      </c>
      <c r="L1326" s="1" t="s">
        <v>1</v>
      </c>
      <c r="M1326" s="1">
        <v>0</v>
      </c>
      <c r="N1326" s="2" t="s">
        <v>1</v>
      </c>
      <c r="O1326" s="2" t="s">
        <v>2</v>
      </c>
      <c r="P1326" s="2" t="s">
        <v>1</v>
      </c>
      <c r="Q1326" s="3">
        <f t="shared" si="20"/>
        <v>1034930.13275</v>
      </c>
      <c r="R1326" s="3">
        <v>0</v>
      </c>
      <c r="S1326" s="3">
        <v>1034930.13275</v>
      </c>
      <c r="T1326" s="3">
        <v>0</v>
      </c>
      <c r="U1326" s="3" t="s">
        <v>0</v>
      </c>
      <c r="V1326" s="3">
        <v>0</v>
      </c>
      <c r="W1326" s="3">
        <v>0</v>
      </c>
      <c r="X1326" s="3" t="s">
        <v>0</v>
      </c>
      <c r="Y1326" s="3">
        <v>0</v>
      </c>
      <c r="Z1326" s="3">
        <v>0</v>
      </c>
      <c r="AA1326" s="2" t="s">
        <v>0</v>
      </c>
      <c r="AB1326" s="1">
        <v>0</v>
      </c>
      <c r="AC1326" s="1">
        <v>0</v>
      </c>
      <c r="AD1326" s="2" t="s">
        <v>0</v>
      </c>
      <c r="AE1326" s="1">
        <v>0</v>
      </c>
    </row>
    <row r="1327" spans="1:31" hidden="1" x14ac:dyDescent="0.25">
      <c r="A1327" s="2" t="s">
        <v>579</v>
      </c>
      <c r="B1327" s="51">
        <v>43970</v>
      </c>
      <c r="C1327" s="2" t="s">
        <v>8</v>
      </c>
      <c r="D1327" s="2" t="s">
        <v>16</v>
      </c>
      <c r="E1327" s="2" t="s">
        <v>483</v>
      </c>
      <c r="F1327" s="2" t="s">
        <v>2557</v>
      </c>
      <c r="G1327" s="2" t="s">
        <v>4</v>
      </c>
      <c r="H1327" s="2" t="s">
        <v>2558</v>
      </c>
      <c r="I1327" s="1" t="s">
        <v>1</v>
      </c>
      <c r="J1327" s="1" t="s">
        <v>1</v>
      </c>
      <c r="K1327" s="1" t="s">
        <v>1</v>
      </c>
      <c r="L1327" s="1" t="s">
        <v>1</v>
      </c>
      <c r="M1327" s="1">
        <v>0</v>
      </c>
      <c r="N1327" s="2" t="s">
        <v>1</v>
      </c>
      <c r="O1327" s="2" t="s">
        <v>2</v>
      </c>
      <c r="P1327" s="2" t="s">
        <v>1</v>
      </c>
      <c r="Q1327" s="3">
        <f t="shared" si="20"/>
        <v>2883876.4507999998</v>
      </c>
      <c r="R1327" s="3">
        <v>0</v>
      </c>
      <c r="S1327" s="3">
        <v>1849020</v>
      </c>
      <c r="T1327" s="3">
        <v>0</v>
      </c>
      <c r="U1327" s="3" t="s">
        <v>0</v>
      </c>
      <c r="V1327" s="3">
        <v>0</v>
      </c>
      <c r="W1327" s="3">
        <v>892117.63</v>
      </c>
      <c r="X1327" s="3"/>
      <c r="Y1327" s="3">
        <v>142738.82080000002</v>
      </c>
      <c r="Z1327" s="3">
        <v>0</v>
      </c>
      <c r="AA1327" s="2" t="s">
        <v>0</v>
      </c>
      <c r="AB1327" s="1">
        <v>0</v>
      </c>
      <c r="AC1327" s="1">
        <v>0</v>
      </c>
      <c r="AD1327" s="2" t="s">
        <v>0</v>
      </c>
      <c r="AE1327" s="1">
        <v>0</v>
      </c>
    </row>
    <row r="1328" spans="1:31" hidden="1" x14ac:dyDescent="0.25">
      <c r="A1328" s="2" t="s">
        <v>577</v>
      </c>
      <c r="B1328" s="51">
        <v>43970</v>
      </c>
      <c r="C1328" s="2" t="s">
        <v>8</v>
      </c>
      <c r="D1328" s="2" t="s">
        <v>1048</v>
      </c>
      <c r="E1328" s="2" t="s">
        <v>538</v>
      </c>
      <c r="F1328" s="2" t="s">
        <v>1199</v>
      </c>
      <c r="G1328" s="2" t="s">
        <v>4</v>
      </c>
      <c r="H1328" s="2" t="s">
        <v>2559</v>
      </c>
      <c r="I1328" s="1" t="s">
        <v>1</v>
      </c>
      <c r="J1328" s="1" t="s">
        <v>1</v>
      </c>
      <c r="K1328" s="1" t="s">
        <v>1</v>
      </c>
      <c r="L1328" s="1" t="s">
        <v>1</v>
      </c>
      <c r="M1328" s="1">
        <v>0</v>
      </c>
      <c r="N1328" s="2" t="s">
        <v>1</v>
      </c>
      <c r="O1328" s="2" t="s">
        <v>2</v>
      </c>
      <c r="P1328" s="2" t="s">
        <v>1</v>
      </c>
      <c r="Q1328" s="3">
        <f t="shared" si="20"/>
        <v>13269742.7961</v>
      </c>
      <c r="R1328" s="3">
        <v>0</v>
      </c>
      <c r="S1328" s="3">
        <v>10811096.2785</v>
      </c>
      <c r="T1328" s="3">
        <v>0</v>
      </c>
      <c r="U1328" s="3" t="s">
        <v>0</v>
      </c>
      <c r="V1328" s="3">
        <v>0</v>
      </c>
      <c r="W1328" s="3">
        <v>2119522.86</v>
      </c>
      <c r="X1328" s="3" t="s">
        <v>0</v>
      </c>
      <c r="Y1328" s="3">
        <v>339123.65759999998</v>
      </c>
      <c r="Z1328" s="3">
        <v>0</v>
      </c>
      <c r="AA1328" s="2" t="s">
        <v>0</v>
      </c>
      <c r="AB1328" s="1">
        <v>0</v>
      </c>
      <c r="AC1328" s="1">
        <v>0</v>
      </c>
      <c r="AD1328" s="2" t="s">
        <v>0</v>
      </c>
      <c r="AE1328" s="1">
        <v>0</v>
      </c>
    </row>
    <row r="1329" spans="1:31" hidden="1" x14ac:dyDescent="0.25">
      <c r="A1329" s="2" t="s">
        <v>573</v>
      </c>
      <c r="B1329" s="51">
        <v>43970</v>
      </c>
      <c r="C1329" s="2" t="s">
        <v>8</v>
      </c>
      <c r="D1329" s="2" t="s">
        <v>11</v>
      </c>
      <c r="E1329" s="2" t="s">
        <v>476</v>
      </c>
      <c r="F1329" s="2" t="s">
        <v>2560</v>
      </c>
      <c r="G1329" s="2" t="s">
        <v>4</v>
      </c>
      <c r="H1329" s="2" t="s">
        <v>2561</v>
      </c>
      <c r="I1329" s="1" t="s">
        <v>1</v>
      </c>
      <c r="J1329" s="1" t="s">
        <v>1</v>
      </c>
      <c r="K1329" s="1" t="s">
        <v>1</v>
      </c>
      <c r="L1329" s="1" t="s">
        <v>1</v>
      </c>
      <c r="M1329" s="1">
        <v>0</v>
      </c>
      <c r="N1329" s="2" t="s">
        <v>1</v>
      </c>
      <c r="O1329" s="2" t="s">
        <v>2</v>
      </c>
      <c r="P1329" s="2" t="s">
        <v>1</v>
      </c>
      <c r="Q1329" s="3">
        <f t="shared" si="20"/>
        <v>790704</v>
      </c>
      <c r="R1329" s="3">
        <v>0</v>
      </c>
      <c r="S1329" s="3">
        <v>402800</v>
      </c>
      <c r="T1329" s="3">
        <v>0</v>
      </c>
      <c r="U1329" s="3" t="s">
        <v>0</v>
      </c>
      <c r="V1329" s="3">
        <v>0</v>
      </c>
      <c r="W1329" s="3">
        <v>334400</v>
      </c>
      <c r="X1329" s="3"/>
      <c r="Y1329" s="3">
        <v>53504</v>
      </c>
      <c r="Z1329" s="3">
        <v>0</v>
      </c>
      <c r="AA1329" s="2" t="s">
        <v>0</v>
      </c>
      <c r="AB1329" s="1">
        <v>0</v>
      </c>
      <c r="AC1329" s="1">
        <v>0</v>
      </c>
      <c r="AD1329" s="2" t="s">
        <v>0</v>
      </c>
      <c r="AE1329" s="1">
        <v>0</v>
      </c>
    </row>
    <row r="1330" spans="1:31" hidden="1" x14ac:dyDescent="0.25">
      <c r="A1330" s="2" t="s">
        <v>570</v>
      </c>
      <c r="B1330" s="51">
        <v>43970</v>
      </c>
      <c r="C1330" s="2" t="s">
        <v>8</v>
      </c>
      <c r="D1330" s="2" t="s">
        <v>7</v>
      </c>
      <c r="E1330" s="2" t="s">
        <v>471</v>
      </c>
      <c r="F1330" s="2" t="s">
        <v>392</v>
      </c>
      <c r="G1330" s="2" t="s">
        <v>4</v>
      </c>
      <c r="H1330" s="2" t="s">
        <v>2562</v>
      </c>
      <c r="I1330" s="1" t="s">
        <v>1</v>
      </c>
      <c r="J1330" s="1" t="s">
        <v>1</v>
      </c>
      <c r="K1330" s="1" t="s">
        <v>1</v>
      </c>
      <c r="L1330" s="1" t="s">
        <v>1</v>
      </c>
      <c r="M1330" s="1">
        <v>0</v>
      </c>
      <c r="N1330" s="2" t="s">
        <v>1</v>
      </c>
      <c r="O1330" s="2" t="s">
        <v>2</v>
      </c>
      <c r="P1330" s="2" t="s">
        <v>1</v>
      </c>
      <c r="Q1330" s="3">
        <f t="shared" si="20"/>
        <v>64630278.614400007</v>
      </c>
      <c r="R1330" s="3">
        <v>0</v>
      </c>
      <c r="S1330" s="3">
        <v>54368576.890000001</v>
      </c>
      <c r="T1330" s="3">
        <v>0</v>
      </c>
      <c r="U1330" s="3" t="s">
        <v>0</v>
      </c>
      <c r="V1330" s="3">
        <v>0</v>
      </c>
      <c r="W1330" s="3">
        <v>8846294.5899999999</v>
      </c>
      <c r="X1330" s="3"/>
      <c r="Y1330" s="3">
        <v>1415407.1344000001</v>
      </c>
      <c r="Z1330" s="3">
        <v>0</v>
      </c>
      <c r="AA1330" s="2" t="s">
        <v>0</v>
      </c>
      <c r="AB1330" s="1">
        <v>0</v>
      </c>
      <c r="AC1330" s="1">
        <v>0</v>
      </c>
      <c r="AD1330" s="2" t="s">
        <v>0</v>
      </c>
      <c r="AE1330" s="1">
        <v>0</v>
      </c>
    </row>
    <row r="1331" spans="1:31" hidden="1" x14ac:dyDescent="0.25">
      <c r="A1331" s="2" t="s">
        <v>567</v>
      </c>
      <c r="B1331" s="51">
        <v>43971</v>
      </c>
      <c r="C1331" s="2" t="s">
        <v>8</v>
      </c>
      <c r="D1331" s="2" t="s">
        <v>107</v>
      </c>
      <c r="E1331" s="2" t="s">
        <v>596</v>
      </c>
      <c r="F1331" s="2" t="s">
        <v>1792</v>
      </c>
      <c r="G1331" s="2" t="s">
        <v>4</v>
      </c>
      <c r="H1331" s="2" t="s">
        <v>2563</v>
      </c>
      <c r="I1331" s="1" t="s">
        <v>1</v>
      </c>
      <c r="J1331" s="1" t="s">
        <v>1</v>
      </c>
      <c r="K1331" s="1" t="s">
        <v>1</v>
      </c>
      <c r="L1331" s="1" t="s">
        <v>1</v>
      </c>
      <c r="M1331" s="1">
        <v>0</v>
      </c>
      <c r="N1331" s="2" t="s">
        <v>1</v>
      </c>
      <c r="O1331" s="2" t="s">
        <v>2</v>
      </c>
      <c r="P1331" s="2" t="s">
        <v>1</v>
      </c>
      <c r="Q1331" s="3">
        <f t="shared" si="20"/>
        <v>58188068.524399996</v>
      </c>
      <c r="R1331" s="3">
        <v>0</v>
      </c>
      <c r="S1331" s="3">
        <v>50364758.43</v>
      </c>
      <c r="T1331" s="3">
        <v>0</v>
      </c>
      <c r="U1331" s="3" t="s">
        <v>0</v>
      </c>
      <c r="V1331" s="3">
        <v>0</v>
      </c>
      <c r="W1331" s="3">
        <v>6744232.8399999999</v>
      </c>
      <c r="X1331" s="3" t="s">
        <v>13</v>
      </c>
      <c r="Y1331" s="3">
        <v>1079077.2544</v>
      </c>
      <c r="Z1331" s="3">
        <v>0</v>
      </c>
      <c r="AA1331" s="2" t="s">
        <v>0</v>
      </c>
      <c r="AB1331" s="1">
        <v>0</v>
      </c>
      <c r="AC1331" s="1">
        <v>0</v>
      </c>
      <c r="AD1331" s="2" t="s">
        <v>0</v>
      </c>
      <c r="AE1331" s="1">
        <v>0</v>
      </c>
    </row>
    <row r="1332" spans="1:31" hidden="1" x14ac:dyDescent="0.25">
      <c r="A1332" s="2" t="s">
        <v>564</v>
      </c>
      <c r="B1332" s="51">
        <v>43971</v>
      </c>
      <c r="C1332" s="2" t="s">
        <v>53</v>
      </c>
      <c r="D1332" s="2" t="s">
        <v>107</v>
      </c>
      <c r="E1332" s="2" t="s">
        <v>572</v>
      </c>
      <c r="F1332" s="2" t="s">
        <v>2536</v>
      </c>
      <c r="G1332" s="2" t="s">
        <v>4</v>
      </c>
      <c r="H1332" s="2" t="s">
        <v>2564</v>
      </c>
      <c r="I1332" s="1" t="s">
        <v>1</v>
      </c>
      <c r="J1332" s="1" t="s">
        <v>1</v>
      </c>
      <c r="K1332" s="1" t="s">
        <v>1</v>
      </c>
      <c r="L1332" s="1" t="s">
        <v>1</v>
      </c>
      <c r="M1332" s="1">
        <v>0</v>
      </c>
      <c r="N1332" s="2" t="s">
        <v>1</v>
      </c>
      <c r="O1332" s="2" t="s">
        <v>2</v>
      </c>
      <c r="P1332" s="2" t="s">
        <v>1</v>
      </c>
      <c r="Q1332" s="3">
        <f t="shared" si="20"/>
        <v>82387842.018100023</v>
      </c>
      <c r="R1332" s="3">
        <v>0</v>
      </c>
      <c r="S1332" s="3">
        <v>60667650.050900027</v>
      </c>
      <c r="T1332" s="3">
        <v>0</v>
      </c>
      <c r="U1332" s="3" t="s">
        <v>0</v>
      </c>
      <c r="V1332" s="3">
        <v>0</v>
      </c>
      <c r="W1332" s="3">
        <v>18724303.419999998</v>
      </c>
      <c r="X1332" s="3" t="s">
        <v>0</v>
      </c>
      <c r="Y1332" s="3">
        <v>2995888.5471999999</v>
      </c>
      <c r="Z1332" s="3">
        <v>0</v>
      </c>
      <c r="AA1332" s="2" t="s">
        <v>0</v>
      </c>
      <c r="AB1332" s="1">
        <v>0</v>
      </c>
      <c r="AC1332" s="1">
        <v>0</v>
      </c>
      <c r="AD1332" s="2" t="s">
        <v>0</v>
      </c>
      <c r="AE1332" s="1">
        <v>0</v>
      </c>
    </row>
    <row r="1333" spans="1:31" hidden="1" x14ac:dyDescent="0.25">
      <c r="A1333" s="2" t="s">
        <v>561</v>
      </c>
      <c r="B1333" s="51">
        <v>43971</v>
      </c>
      <c r="C1333" s="2" t="s">
        <v>8</v>
      </c>
      <c r="D1333" s="2" t="s">
        <v>88</v>
      </c>
      <c r="E1333" s="2" t="s">
        <v>569</v>
      </c>
      <c r="F1333" s="2" t="s">
        <v>1308</v>
      </c>
      <c r="G1333" s="2" t="s">
        <v>4</v>
      </c>
      <c r="H1333" s="2" t="s">
        <v>2565</v>
      </c>
      <c r="I1333" s="1" t="s">
        <v>1</v>
      </c>
      <c r="J1333" s="1" t="s">
        <v>1</v>
      </c>
      <c r="K1333" s="1" t="s">
        <v>1</v>
      </c>
      <c r="L1333" s="1" t="s">
        <v>1</v>
      </c>
      <c r="M1333" s="1">
        <v>0</v>
      </c>
      <c r="N1333" s="2" t="s">
        <v>1</v>
      </c>
      <c r="O1333" s="2" t="s">
        <v>2</v>
      </c>
      <c r="P1333" s="2" t="s">
        <v>1</v>
      </c>
      <c r="Q1333" s="3">
        <f t="shared" si="20"/>
        <v>62712401.387199998</v>
      </c>
      <c r="R1333" s="3">
        <v>0</v>
      </c>
      <c r="S1333" s="3">
        <v>47868054.609999999</v>
      </c>
      <c r="T1333" s="3">
        <v>0</v>
      </c>
      <c r="U1333" s="3" t="s">
        <v>0</v>
      </c>
      <c r="V1333" s="3">
        <v>0</v>
      </c>
      <c r="W1333" s="3">
        <v>12796850.67</v>
      </c>
      <c r="X1333" s="3"/>
      <c r="Y1333" s="3">
        <v>2047496.1072</v>
      </c>
      <c r="Z1333" s="3">
        <v>0</v>
      </c>
      <c r="AA1333" s="2" t="s">
        <v>0</v>
      </c>
      <c r="AB1333" s="1">
        <v>0</v>
      </c>
      <c r="AC1333" s="1">
        <v>0</v>
      </c>
      <c r="AD1333" s="2" t="s">
        <v>0</v>
      </c>
      <c r="AE1333" s="1">
        <v>0</v>
      </c>
    </row>
    <row r="1334" spans="1:31" hidden="1" x14ac:dyDescent="0.25">
      <c r="A1334" s="2" t="s">
        <v>559</v>
      </c>
      <c r="B1334" s="51">
        <v>43971</v>
      </c>
      <c r="C1334" s="2" t="s">
        <v>8</v>
      </c>
      <c r="D1334" s="2" t="s">
        <v>88</v>
      </c>
      <c r="E1334" s="2" t="s">
        <v>563</v>
      </c>
      <c r="F1334" s="2" t="s">
        <v>2566</v>
      </c>
      <c r="G1334" s="2" t="s">
        <v>4</v>
      </c>
      <c r="H1334" s="2" t="s">
        <v>2567</v>
      </c>
      <c r="I1334" s="1" t="s">
        <v>1</v>
      </c>
      <c r="J1334" s="1" t="s">
        <v>1</v>
      </c>
      <c r="K1334" s="1" t="s">
        <v>1</v>
      </c>
      <c r="L1334" s="1" t="s">
        <v>1</v>
      </c>
      <c r="M1334" s="1">
        <v>0</v>
      </c>
      <c r="N1334" s="2" t="s">
        <v>1</v>
      </c>
      <c r="O1334" s="2" t="s">
        <v>2</v>
      </c>
      <c r="P1334" s="2" t="s">
        <v>1</v>
      </c>
      <c r="Q1334" s="3">
        <f t="shared" si="20"/>
        <v>30581473.469999999</v>
      </c>
      <c r="R1334" s="3">
        <v>0</v>
      </c>
      <c r="S1334" s="3">
        <v>30581473.469999999</v>
      </c>
      <c r="T1334" s="3">
        <v>0</v>
      </c>
      <c r="U1334" s="3" t="s">
        <v>0</v>
      </c>
      <c r="V1334" s="3">
        <v>0</v>
      </c>
      <c r="W1334" s="3"/>
      <c r="X1334" s="3"/>
      <c r="Y1334" s="3">
        <v>0</v>
      </c>
      <c r="Z1334" s="3">
        <v>0</v>
      </c>
      <c r="AA1334" s="2" t="s">
        <v>0</v>
      </c>
      <c r="AB1334" s="1">
        <v>0</v>
      </c>
      <c r="AC1334" s="1">
        <v>0</v>
      </c>
      <c r="AD1334" s="2" t="s">
        <v>0</v>
      </c>
      <c r="AE1334" s="1">
        <v>0</v>
      </c>
    </row>
    <row r="1335" spans="1:31" hidden="1" x14ac:dyDescent="0.25">
      <c r="A1335" s="2" t="s">
        <v>556</v>
      </c>
      <c r="B1335" s="51">
        <v>43971</v>
      </c>
      <c r="C1335" s="2" t="s">
        <v>71</v>
      </c>
      <c r="D1335" s="2" t="s">
        <v>88</v>
      </c>
      <c r="E1335" s="2" t="s">
        <v>566</v>
      </c>
      <c r="F1335" s="2" t="s">
        <v>2568</v>
      </c>
      <c r="G1335" s="2" t="s">
        <v>4</v>
      </c>
      <c r="H1335" s="2" t="s">
        <v>2569</v>
      </c>
      <c r="I1335" s="1" t="s">
        <v>1</v>
      </c>
      <c r="J1335" s="1" t="s">
        <v>1</v>
      </c>
      <c r="K1335" s="1" t="s">
        <v>1</v>
      </c>
      <c r="L1335" s="1" t="s">
        <v>1</v>
      </c>
      <c r="M1335" s="1">
        <v>0</v>
      </c>
      <c r="N1335" s="2" t="s">
        <v>1</v>
      </c>
      <c r="O1335" s="2" t="s">
        <v>2</v>
      </c>
      <c r="P1335" s="2" t="s">
        <v>1</v>
      </c>
      <c r="Q1335" s="3">
        <f t="shared" si="20"/>
        <v>21357730.62565</v>
      </c>
      <c r="R1335" s="3">
        <v>0</v>
      </c>
      <c r="S1335" s="3">
        <v>18163664.825649999</v>
      </c>
      <c r="T1335" s="3">
        <v>0</v>
      </c>
      <c r="U1335" s="3" t="s">
        <v>0</v>
      </c>
      <c r="V1335" s="3">
        <v>0</v>
      </c>
      <c r="W1335" s="3">
        <v>2753505</v>
      </c>
      <c r="X1335" s="3" t="s">
        <v>0</v>
      </c>
      <c r="Y1335" s="3">
        <v>440560.8</v>
      </c>
      <c r="Z1335" s="3">
        <v>0</v>
      </c>
      <c r="AA1335" s="2" t="s">
        <v>0</v>
      </c>
      <c r="AB1335" s="1">
        <v>0</v>
      </c>
      <c r="AC1335" s="1">
        <v>0</v>
      </c>
      <c r="AD1335" s="2" t="s">
        <v>0</v>
      </c>
      <c r="AE1335" s="1">
        <v>0</v>
      </c>
    </row>
    <row r="1336" spans="1:31" hidden="1" x14ac:dyDescent="0.25">
      <c r="A1336" s="2" t="s">
        <v>552</v>
      </c>
      <c r="B1336" s="51">
        <v>43971</v>
      </c>
      <c r="C1336" s="2" t="s">
        <v>53</v>
      </c>
      <c r="D1336" s="2" t="s">
        <v>88</v>
      </c>
      <c r="E1336" s="2" t="s">
        <v>558</v>
      </c>
      <c r="F1336" s="2" t="s">
        <v>2570</v>
      </c>
      <c r="G1336" s="2" t="s">
        <v>4</v>
      </c>
      <c r="H1336" s="2" t="s">
        <v>2571</v>
      </c>
      <c r="I1336" s="1" t="s">
        <v>1</v>
      </c>
      <c r="J1336" s="1" t="s">
        <v>1</v>
      </c>
      <c r="K1336" s="1" t="s">
        <v>1</v>
      </c>
      <c r="L1336" s="1" t="s">
        <v>1</v>
      </c>
      <c r="M1336" s="1">
        <v>0</v>
      </c>
      <c r="N1336" s="2" t="s">
        <v>1</v>
      </c>
      <c r="O1336" s="2" t="s">
        <v>2</v>
      </c>
      <c r="P1336" s="2" t="s">
        <v>1</v>
      </c>
      <c r="Q1336" s="3">
        <f t="shared" si="20"/>
        <v>21952192.335900001</v>
      </c>
      <c r="R1336" s="3">
        <v>0</v>
      </c>
      <c r="S1336" s="3">
        <v>15044375.997299999</v>
      </c>
      <c r="T1336" s="3">
        <v>0</v>
      </c>
      <c r="U1336" s="3" t="s">
        <v>0</v>
      </c>
      <c r="V1336" s="3">
        <v>0</v>
      </c>
      <c r="W1336" s="3">
        <v>5955014.0850000009</v>
      </c>
      <c r="X1336" s="3" t="s">
        <v>13</v>
      </c>
      <c r="Y1336" s="3">
        <v>952802.25360000017</v>
      </c>
      <c r="Z1336" s="3">
        <v>0</v>
      </c>
      <c r="AA1336" s="2" t="s">
        <v>0</v>
      </c>
      <c r="AB1336" s="1">
        <v>0</v>
      </c>
      <c r="AC1336" s="1">
        <v>0</v>
      </c>
      <c r="AD1336" s="2" t="s">
        <v>0</v>
      </c>
      <c r="AE1336" s="1">
        <v>0</v>
      </c>
    </row>
    <row r="1337" spans="1:31" hidden="1" x14ac:dyDescent="0.25">
      <c r="A1337" s="2" t="s">
        <v>548</v>
      </c>
      <c r="B1337" s="51">
        <v>43971</v>
      </c>
      <c r="C1337" s="2" t="s">
        <v>8</v>
      </c>
      <c r="D1337" s="2" t="s">
        <v>78</v>
      </c>
      <c r="E1337" s="2" t="s">
        <v>555</v>
      </c>
      <c r="F1337" s="2" t="s">
        <v>2572</v>
      </c>
      <c r="G1337" s="2" t="s">
        <v>4</v>
      </c>
      <c r="H1337" s="2" t="s">
        <v>2573</v>
      </c>
      <c r="I1337" s="1" t="s">
        <v>1</v>
      </c>
      <c r="J1337" s="1" t="s">
        <v>1</v>
      </c>
      <c r="K1337" s="1" t="s">
        <v>1</v>
      </c>
      <c r="L1337" s="1" t="s">
        <v>1</v>
      </c>
      <c r="M1337" s="1">
        <v>0</v>
      </c>
      <c r="N1337" s="2" t="s">
        <v>1</v>
      </c>
      <c r="O1337" s="2" t="s">
        <v>2</v>
      </c>
      <c r="P1337" s="2" t="s">
        <v>1</v>
      </c>
      <c r="Q1337" s="3">
        <f t="shared" si="20"/>
        <v>38466464.705200002</v>
      </c>
      <c r="R1337" s="3">
        <v>0</v>
      </c>
      <c r="S1337" s="3">
        <v>33021993.43</v>
      </c>
      <c r="T1337" s="3">
        <v>0</v>
      </c>
      <c r="U1337" s="3" t="s">
        <v>0</v>
      </c>
      <c r="V1337" s="3">
        <v>0</v>
      </c>
      <c r="W1337" s="3">
        <v>4693509.72</v>
      </c>
      <c r="X1337" s="3"/>
      <c r="Y1337" s="3">
        <v>750961.55519999994</v>
      </c>
      <c r="Z1337" s="3">
        <v>0</v>
      </c>
      <c r="AA1337" s="2" t="s">
        <v>0</v>
      </c>
      <c r="AB1337" s="1">
        <v>0</v>
      </c>
      <c r="AC1337" s="1">
        <v>0</v>
      </c>
      <c r="AD1337" s="2" t="s">
        <v>0</v>
      </c>
      <c r="AE1337" s="1">
        <v>0</v>
      </c>
    </row>
    <row r="1338" spans="1:31" hidden="1" x14ac:dyDescent="0.25">
      <c r="A1338" s="2" t="s">
        <v>545</v>
      </c>
      <c r="B1338" s="51">
        <v>43971</v>
      </c>
      <c r="C1338" s="2" t="s">
        <v>71</v>
      </c>
      <c r="D1338" s="2" t="s">
        <v>78</v>
      </c>
      <c r="E1338" s="2" t="s">
        <v>551</v>
      </c>
      <c r="F1338" s="2" t="s">
        <v>2451</v>
      </c>
      <c r="G1338" s="2" t="s">
        <v>4</v>
      </c>
      <c r="H1338" s="2" t="s">
        <v>2574</v>
      </c>
      <c r="I1338" s="1" t="s">
        <v>1</v>
      </c>
      <c r="J1338" s="1" t="s">
        <v>1</v>
      </c>
      <c r="K1338" s="1" t="s">
        <v>1</v>
      </c>
      <c r="L1338" s="1" t="s">
        <v>1</v>
      </c>
      <c r="M1338" s="1">
        <v>0</v>
      </c>
      <c r="N1338" s="2" t="s">
        <v>1</v>
      </c>
      <c r="O1338" s="2" t="s">
        <v>2</v>
      </c>
      <c r="P1338" s="2" t="s">
        <v>1</v>
      </c>
      <c r="Q1338" s="3">
        <f t="shared" si="20"/>
        <v>14871178.299849998</v>
      </c>
      <c r="R1338" s="3">
        <v>0</v>
      </c>
      <c r="S1338" s="3">
        <v>14168581.495849999</v>
      </c>
      <c r="T1338" s="3">
        <v>0</v>
      </c>
      <c r="U1338" s="3" t="s">
        <v>0</v>
      </c>
      <c r="V1338" s="3">
        <v>0</v>
      </c>
      <c r="W1338" s="3">
        <v>605686.9</v>
      </c>
      <c r="X1338" s="3" t="s">
        <v>0</v>
      </c>
      <c r="Y1338" s="3">
        <v>96909.90400000001</v>
      </c>
      <c r="Z1338" s="3">
        <v>0</v>
      </c>
      <c r="AA1338" s="2" t="s">
        <v>0</v>
      </c>
      <c r="AB1338" s="1">
        <v>0</v>
      </c>
      <c r="AC1338" s="1">
        <v>0</v>
      </c>
      <c r="AD1338" s="2" t="s">
        <v>0</v>
      </c>
      <c r="AE1338" s="1">
        <v>0</v>
      </c>
    </row>
    <row r="1339" spans="1:31" hidden="1" x14ac:dyDescent="0.25">
      <c r="A1339" s="2" t="s">
        <v>543</v>
      </c>
      <c r="B1339" s="51">
        <v>43971</v>
      </c>
      <c r="C1339" s="2" t="s">
        <v>53</v>
      </c>
      <c r="D1339" s="2" t="s">
        <v>78</v>
      </c>
      <c r="E1339" s="2" t="s">
        <v>6</v>
      </c>
      <c r="F1339" s="2" t="s">
        <v>2500</v>
      </c>
      <c r="G1339" s="2" t="s">
        <v>4</v>
      </c>
      <c r="H1339" s="2" t="s">
        <v>2575</v>
      </c>
      <c r="I1339" s="1" t="s">
        <v>1</v>
      </c>
      <c r="J1339" s="1" t="s">
        <v>1</v>
      </c>
      <c r="K1339" s="1" t="s">
        <v>1</v>
      </c>
      <c r="L1339" s="1" t="s">
        <v>1</v>
      </c>
      <c r="M1339" s="1">
        <v>0</v>
      </c>
      <c r="N1339" s="2" t="s">
        <v>1</v>
      </c>
      <c r="O1339" s="2" t="s">
        <v>2</v>
      </c>
      <c r="P1339" s="2" t="s">
        <v>1</v>
      </c>
      <c r="Q1339" s="3">
        <f t="shared" si="20"/>
        <v>51017944.522800006</v>
      </c>
      <c r="R1339" s="3">
        <v>0</v>
      </c>
      <c r="S1339" s="3">
        <v>43251879.407600008</v>
      </c>
      <c r="T1339" s="3">
        <v>0</v>
      </c>
      <c r="U1339" s="3" t="s">
        <v>0</v>
      </c>
      <c r="V1339" s="3">
        <v>0</v>
      </c>
      <c r="W1339" s="3">
        <v>6694883.7199999997</v>
      </c>
      <c r="X1339" s="3" t="s">
        <v>0</v>
      </c>
      <c r="Y1339" s="3">
        <v>1071181.3951999999</v>
      </c>
      <c r="Z1339" s="3">
        <v>0</v>
      </c>
      <c r="AA1339" s="2" t="s">
        <v>0</v>
      </c>
      <c r="AB1339" s="1">
        <v>0</v>
      </c>
      <c r="AC1339" s="1">
        <v>0</v>
      </c>
      <c r="AD1339" s="2" t="s">
        <v>0</v>
      </c>
      <c r="AE1339" s="1">
        <v>0</v>
      </c>
    </row>
    <row r="1340" spans="1:31" hidden="1" x14ac:dyDescent="0.25">
      <c r="A1340" s="2" t="s">
        <v>539</v>
      </c>
      <c r="B1340" s="51">
        <v>43971</v>
      </c>
      <c r="C1340" s="2" t="s">
        <v>53</v>
      </c>
      <c r="D1340" s="2" t="s">
        <v>78</v>
      </c>
      <c r="E1340" s="2" t="s">
        <v>6</v>
      </c>
      <c r="F1340" s="2" t="s">
        <v>2500</v>
      </c>
      <c r="G1340" s="2" t="s">
        <v>4</v>
      </c>
      <c r="H1340" s="2" t="s">
        <v>2576</v>
      </c>
      <c r="I1340" s="1" t="s">
        <v>1</v>
      </c>
      <c r="J1340" s="1" t="s">
        <v>1</v>
      </c>
      <c r="K1340" s="1" t="s">
        <v>1</v>
      </c>
      <c r="L1340" s="1" t="s">
        <v>1</v>
      </c>
      <c r="M1340" s="1">
        <v>0</v>
      </c>
      <c r="N1340" s="2" t="s">
        <v>1</v>
      </c>
      <c r="O1340" s="2" t="s">
        <v>2577</v>
      </c>
      <c r="P1340" s="2" t="s">
        <v>2578</v>
      </c>
      <c r="Q1340" s="3">
        <f t="shared" si="20"/>
        <v>6091234.8800000008</v>
      </c>
      <c r="R1340" s="3">
        <v>0</v>
      </c>
      <c r="S1340" s="3">
        <v>5464991.4800000004</v>
      </c>
      <c r="T1340" s="3">
        <v>539865</v>
      </c>
      <c r="U1340" s="3" t="s">
        <v>13</v>
      </c>
      <c r="V1340" s="3">
        <v>86378.4</v>
      </c>
      <c r="W1340" s="3">
        <v>0</v>
      </c>
      <c r="X1340" s="3" t="s">
        <v>0</v>
      </c>
      <c r="Y1340" s="3">
        <v>0</v>
      </c>
      <c r="Z1340" s="3">
        <v>0</v>
      </c>
      <c r="AA1340" s="2" t="s">
        <v>0</v>
      </c>
      <c r="AB1340" s="1">
        <v>0</v>
      </c>
      <c r="AC1340" s="1">
        <v>0</v>
      </c>
      <c r="AD1340" s="2" t="s">
        <v>0</v>
      </c>
      <c r="AE1340" s="1">
        <v>0</v>
      </c>
    </row>
    <row r="1341" spans="1:31" hidden="1" x14ac:dyDescent="0.25">
      <c r="A1341" s="2" t="s">
        <v>535</v>
      </c>
      <c r="B1341" s="51">
        <v>43971</v>
      </c>
      <c r="C1341" s="2" t="s">
        <v>53</v>
      </c>
      <c r="D1341" s="2" t="s">
        <v>78</v>
      </c>
      <c r="E1341" s="2" t="s">
        <v>6</v>
      </c>
      <c r="F1341" s="2" t="s">
        <v>2500</v>
      </c>
      <c r="G1341" s="2" t="s">
        <v>4</v>
      </c>
      <c r="H1341" s="2" t="s">
        <v>2579</v>
      </c>
      <c r="I1341" s="1" t="s">
        <v>1</v>
      </c>
      <c r="J1341" s="1" t="s">
        <v>1</v>
      </c>
      <c r="K1341" s="1" t="s">
        <v>1</v>
      </c>
      <c r="L1341" s="1" t="s">
        <v>1</v>
      </c>
      <c r="M1341" s="1">
        <v>0</v>
      </c>
      <c r="N1341" s="2" t="s">
        <v>1</v>
      </c>
      <c r="O1341" s="2" t="s">
        <v>2</v>
      </c>
      <c r="P1341" s="2" t="s">
        <v>1</v>
      </c>
      <c r="Q1341" s="3">
        <f t="shared" si="20"/>
        <v>15032613.234000003</v>
      </c>
      <c r="R1341" s="3">
        <v>0</v>
      </c>
      <c r="S1341" s="3">
        <v>12924017.283200003</v>
      </c>
      <c r="T1341" s="3">
        <v>0</v>
      </c>
      <c r="U1341" s="3" t="s">
        <v>0</v>
      </c>
      <c r="V1341" s="3">
        <v>0</v>
      </c>
      <c r="W1341" s="3">
        <v>1817755.13</v>
      </c>
      <c r="X1341" s="3" t="s">
        <v>13</v>
      </c>
      <c r="Y1341" s="3">
        <v>290840.82079999999</v>
      </c>
      <c r="Z1341" s="3">
        <v>0</v>
      </c>
      <c r="AA1341" s="2" t="s">
        <v>0</v>
      </c>
      <c r="AB1341" s="1">
        <v>0</v>
      </c>
      <c r="AC1341" s="1">
        <v>0</v>
      </c>
      <c r="AD1341" s="2" t="s">
        <v>0</v>
      </c>
      <c r="AE1341" s="1">
        <v>0</v>
      </c>
    </row>
    <row r="1342" spans="1:31" hidden="1" x14ac:dyDescent="0.25">
      <c r="A1342" s="2" t="s">
        <v>533</v>
      </c>
      <c r="B1342" s="51">
        <v>43971</v>
      </c>
      <c r="C1342" s="2" t="s">
        <v>8</v>
      </c>
      <c r="D1342" s="2" t="s">
        <v>67</v>
      </c>
      <c r="E1342" s="2" t="s">
        <v>542</v>
      </c>
      <c r="F1342" s="2" t="s">
        <v>2496</v>
      </c>
      <c r="G1342" s="2" t="s">
        <v>4</v>
      </c>
      <c r="H1342" s="2" t="s">
        <v>2580</v>
      </c>
      <c r="I1342" s="1" t="s">
        <v>1</v>
      </c>
      <c r="J1342" s="1" t="s">
        <v>1</v>
      </c>
      <c r="K1342" s="1" t="s">
        <v>1</v>
      </c>
      <c r="L1342" s="1" t="s">
        <v>1</v>
      </c>
      <c r="M1342" s="1">
        <v>0</v>
      </c>
      <c r="N1342" s="2" t="s">
        <v>1</v>
      </c>
      <c r="O1342" s="2" t="s">
        <v>2</v>
      </c>
      <c r="P1342" s="2" t="s">
        <v>1</v>
      </c>
      <c r="Q1342" s="3">
        <f t="shared" si="20"/>
        <v>37324937.553200006</v>
      </c>
      <c r="R1342" s="3">
        <v>0</v>
      </c>
      <c r="S1342" s="3">
        <v>30771739.960000001</v>
      </c>
      <c r="T1342" s="3">
        <v>0</v>
      </c>
      <c r="U1342" s="3" t="s">
        <v>0</v>
      </c>
      <c r="V1342" s="3">
        <v>0</v>
      </c>
      <c r="W1342" s="3">
        <v>5649308.2699999996</v>
      </c>
      <c r="X1342" s="3"/>
      <c r="Y1342" s="3">
        <v>903889.32319999998</v>
      </c>
      <c r="Z1342" s="3">
        <v>0</v>
      </c>
      <c r="AA1342" s="2" t="s">
        <v>0</v>
      </c>
      <c r="AB1342" s="1">
        <v>0</v>
      </c>
      <c r="AC1342" s="1">
        <v>0</v>
      </c>
      <c r="AD1342" s="2" t="s">
        <v>0</v>
      </c>
      <c r="AE1342" s="1">
        <v>0</v>
      </c>
    </row>
    <row r="1343" spans="1:31" hidden="1" x14ac:dyDescent="0.25">
      <c r="A1343" s="2" t="s">
        <v>531</v>
      </c>
      <c r="B1343" s="51">
        <v>43971</v>
      </c>
      <c r="C1343" s="2" t="s">
        <v>53</v>
      </c>
      <c r="D1343" s="2" t="s">
        <v>67</v>
      </c>
      <c r="E1343" s="2" t="s">
        <v>66</v>
      </c>
      <c r="F1343" s="2" t="s">
        <v>2391</v>
      </c>
      <c r="G1343" s="2" t="s">
        <v>4</v>
      </c>
      <c r="H1343" s="2" t="s">
        <v>2509</v>
      </c>
      <c r="I1343" s="1"/>
      <c r="J1343" s="1"/>
      <c r="K1343" s="1"/>
      <c r="L1343" s="1"/>
      <c r="M1343" s="1">
        <v>0</v>
      </c>
      <c r="N1343" s="2"/>
      <c r="O1343" s="2" t="s">
        <v>249</v>
      </c>
      <c r="P1343" s="2"/>
      <c r="Q1343" s="3">
        <f t="shared" si="20"/>
        <v>0</v>
      </c>
      <c r="R1343" s="3">
        <v>0</v>
      </c>
      <c r="S1343" s="3">
        <v>0</v>
      </c>
      <c r="T1343" s="3">
        <v>0</v>
      </c>
      <c r="U1343" s="3">
        <v>0</v>
      </c>
      <c r="V1343" s="3">
        <v>0</v>
      </c>
      <c r="W1343" s="3">
        <v>0</v>
      </c>
      <c r="X1343" s="3"/>
      <c r="Y1343" s="3">
        <v>0</v>
      </c>
      <c r="Z1343" s="3"/>
      <c r="AA1343" s="2"/>
      <c r="AB1343" s="1">
        <v>0</v>
      </c>
      <c r="AC1343" s="1">
        <v>0</v>
      </c>
      <c r="AD1343" s="2"/>
      <c r="AE1343" s="1">
        <v>0</v>
      </c>
    </row>
    <row r="1344" spans="1:31" hidden="1" x14ac:dyDescent="0.25">
      <c r="A1344" s="2" t="s">
        <v>527</v>
      </c>
      <c r="B1344" s="51">
        <v>43971</v>
      </c>
      <c r="C1344" s="2" t="s">
        <v>8</v>
      </c>
      <c r="D1344" s="2" t="s">
        <v>52</v>
      </c>
      <c r="E1344" s="2" t="s">
        <v>530</v>
      </c>
      <c r="F1344" s="2" t="s">
        <v>2253</v>
      </c>
      <c r="G1344" s="2" t="s">
        <v>4</v>
      </c>
      <c r="H1344" s="2" t="s">
        <v>2581</v>
      </c>
      <c r="I1344" s="1" t="s">
        <v>1</v>
      </c>
      <c r="J1344" s="1" t="s">
        <v>1</v>
      </c>
      <c r="K1344" s="1" t="s">
        <v>1</v>
      </c>
      <c r="L1344" s="1" t="s">
        <v>1</v>
      </c>
      <c r="M1344" s="1">
        <v>0</v>
      </c>
      <c r="N1344" s="2" t="s">
        <v>1</v>
      </c>
      <c r="O1344" s="2" t="s">
        <v>2</v>
      </c>
      <c r="P1344" s="2" t="s">
        <v>1</v>
      </c>
      <c r="Q1344" s="3">
        <f t="shared" si="20"/>
        <v>98941222.926799998</v>
      </c>
      <c r="R1344" s="3">
        <v>0</v>
      </c>
      <c r="S1344" s="3">
        <v>75320678</v>
      </c>
      <c r="T1344" s="3">
        <v>0</v>
      </c>
      <c r="U1344" s="3" t="s">
        <v>0</v>
      </c>
      <c r="V1344" s="3">
        <v>0</v>
      </c>
      <c r="W1344" s="3">
        <v>20362538.73</v>
      </c>
      <c r="X1344" s="3"/>
      <c r="Y1344" s="3">
        <v>3258006.1968</v>
      </c>
      <c r="Z1344" s="3">
        <v>0</v>
      </c>
      <c r="AA1344" s="2" t="s">
        <v>0</v>
      </c>
      <c r="AB1344" s="1">
        <v>0</v>
      </c>
      <c r="AC1344" s="1">
        <v>0</v>
      </c>
      <c r="AD1344" s="2" t="s">
        <v>0</v>
      </c>
      <c r="AE1344" s="1">
        <v>0</v>
      </c>
    </row>
    <row r="1345" spans="1:31" hidden="1" x14ac:dyDescent="0.25">
      <c r="A1345" s="2" t="s">
        <v>525</v>
      </c>
      <c r="B1345" s="51">
        <v>43971</v>
      </c>
      <c r="C1345" s="2" t="s">
        <v>53</v>
      </c>
      <c r="D1345" s="2" t="s">
        <v>52</v>
      </c>
      <c r="E1345" s="2" t="s">
        <v>651</v>
      </c>
      <c r="F1345" s="2" t="s">
        <v>2286</v>
      </c>
      <c r="G1345" s="2" t="s">
        <v>4</v>
      </c>
      <c r="H1345" s="2" t="s">
        <v>2582</v>
      </c>
      <c r="I1345" s="1"/>
      <c r="J1345" s="1"/>
      <c r="K1345" s="1"/>
      <c r="L1345" s="1"/>
      <c r="M1345" s="1">
        <v>0</v>
      </c>
      <c r="N1345" s="2"/>
      <c r="O1345" s="2" t="s">
        <v>249</v>
      </c>
      <c r="P1345" s="2"/>
      <c r="Q1345" s="3">
        <f t="shared" si="20"/>
        <v>0</v>
      </c>
      <c r="R1345" s="3">
        <v>0</v>
      </c>
      <c r="S1345" s="3">
        <v>0</v>
      </c>
      <c r="T1345" s="3">
        <v>0</v>
      </c>
      <c r="U1345" s="3">
        <v>0</v>
      </c>
      <c r="V1345" s="3">
        <v>0</v>
      </c>
      <c r="W1345" s="3">
        <v>0</v>
      </c>
      <c r="X1345" s="3"/>
      <c r="Y1345" s="3">
        <v>0</v>
      </c>
      <c r="Z1345" s="3"/>
      <c r="AA1345" s="2"/>
      <c r="AB1345" s="1">
        <v>0</v>
      </c>
      <c r="AC1345" s="1">
        <v>0</v>
      </c>
      <c r="AD1345" s="2"/>
      <c r="AE1345" s="1">
        <v>0</v>
      </c>
    </row>
    <row r="1346" spans="1:31" hidden="1" x14ac:dyDescent="0.25">
      <c r="A1346" s="2" t="s">
        <v>521</v>
      </c>
      <c r="B1346" s="51">
        <v>43971</v>
      </c>
      <c r="C1346" s="2" t="s">
        <v>8</v>
      </c>
      <c r="D1346" s="2" t="s">
        <v>48</v>
      </c>
      <c r="E1346" s="50" t="s">
        <v>520</v>
      </c>
      <c r="F1346" s="2" t="s">
        <v>1919</v>
      </c>
      <c r="G1346" s="2" t="s">
        <v>4</v>
      </c>
      <c r="H1346" s="2" t="s">
        <v>2583</v>
      </c>
      <c r="I1346" s="1" t="s">
        <v>1</v>
      </c>
      <c r="J1346" s="1" t="s">
        <v>1</v>
      </c>
      <c r="K1346" s="1" t="s">
        <v>1</v>
      </c>
      <c r="L1346" s="1" t="s">
        <v>1</v>
      </c>
      <c r="M1346" s="1">
        <v>0</v>
      </c>
      <c r="N1346" s="2" t="s">
        <v>1</v>
      </c>
      <c r="O1346" s="2" t="s">
        <v>2</v>
      </c>
      <c r="P1346" s="2" t="s">
        <v>1</v>
      </c>
      <c r="Q1346" s="3">
        <f t="shared" si="20"/>
        <v>38213342.742799997</v>
      </c>
      <c r="R1346" s="3">
        <v>0</v>
      </c>
      <c r="S1346" s="3">
        <v>31202879.170000002</v>
      </c>
      <c r="T1346" s="3">
        <v>0</v>
      </c>
      <c r="U1346" s="3" t="s">
        <v>0</v>
      </c>
      <c r="V1346" s="3">
        <v>0</v>
      </c>
      <c r="W1346" s="3">
        <v>6043503.0800000001</v>
      </c>
      <c r="X1346" s="3"/>
      <c r="Y1346" s="3">
        <v>966960.49280000001</v>
      </c>
      <c r="Z1346" s="3">
        <v>0</v>
      </c>
      <c r="AA1346" s="2" t="s">
        <v>0</v>
      </c>
      <c r="AB1346" s="1">
        <v>0</v>
      </c>
      <c r="AC1346" s="1">
        <v>0</v>
      </c>
      <c r="AD1346" s="2" t="s">
        <v>0</v>
      </c>
      <c r="AE1346" s="1">
        <v>0</v>
      </c>
    </row>
    <row r="1347" spans="1:31" hidden="1" x14ac:dyDescent="0.25">
      <c r="A1347" s="2" t="s">
        <v>517</v>
      </c>
      <c r="B1347" s="51">
        <v>43971</v>
      </c>
      <c r="C1347" s="2" t="s">
        <v>53</v>
      </c>
      <c r="D1347" s="2" t="s">
        <v>48</v>
      </c>
      <c r="E1347" s="2" t="s">
        <v>1830</v>
      </c>
      <c r="F1347" s="2" t="s">
        <v>65</v>
      </c>
      <c r="G1347" s="2" t="s">
        <v>4</v>
      </c>
      <c r="H1347" s="2" t="s">
        <v>2584</v>
      </c>
      <c r="I1347" s="1" t="s">
        <v>1</v>
      </c>
      <c r="J1347" s="1" t="s">
        <v>1</v>
      </c>
      <c r="K1347" s="1" t="s">
        <v>1</v>
      </c>
      <c r="L1347" s="1" t="s">
        <v>1</v>
      </c>
      <c r="M1347" s="1">
        <v>0</v>
      </c>
      <c r="N1347" s="2" t="s">
        <v>1</v>
      </c>
      <c r="O1347" s="2" t="s">
        <v>2</v>
      </c>
      <c r="P1347" s="2" t="s">
        <v>1</v>
      </c>
      <c r="Q1347" s="3">
        <f t="shared" ref="Q1347:Q1410" si="21">SUM(R1347:AE1347)</f>
        <v>65533444.891549997</v>
      </c>
      <c r="R1347" s="3">
        <v>0</v>
      </c>
      <c r="S1347" s="3">
        <v>42816265.862549998</v>
      </c>
      <c r="T1347" s="3">
        <v>0</v>
      </c>
      <c r="U1347" s="3" t="s">
        <v>0</v>
      </c>
      <c r="V1347" s="3">
        <v>0</v>
      </c>
      <c r="W1347" s="3">
        <v>19583775.024999999</v>
      </c>
      <c r="X1347" s="3" t="s">
        <v>13</v>
      </c>
      <c r="Y1347" s="3">
        <v>3133404.0039999997</v>
      </c>
      <c r="Z1347" s="3">
        <v>0</v>
      </c>
      <c r="AA1347" s="2" t="s">
        <v>0</v>
      </c>
      <c r="AB1347" s="1">
        <v>0</v>
      </c>
      <c r="AC1347" s="1">
        <v>0</v>
      </c>
      <c r="AD1347" s="2" t="s">
        <v>0</v>
      </c>
      <c r="AE1347" s="1">
        <v>0</v>
      </c>
    </row>
    <row r="1348" spans="1:31" hidden="1" x14ac:dyDescent="0.25">
      <c r="A1348" s="2" t="s">
        <v>513</v>
      </c>
      <c r="B1348" s="51">
        <v>43971</v>
      </c>
      <c r="C1348" s="2" t="s">
        <v>8</v>
      </c>
      <c r="D1348" s="2" t="s">
        <v>44</v>
      </c>
      <c r="E1348" s="2" t="s">
        <v>516</v>
      </c>
      <c r="F1348" s="2" t="s">
        <v>878</v>
      </c>
      <c r="G1348" s="2" t="s">
        <v>4</v>
      </c>
      <c r="H1348" s="2" t="s">
        <v>2585</v>
      </c>
      <c r="I1348" s="1" t="s">
        <v>1</v>
      </c>
      <c r="J1348" s="1" t="s">
        <v>1</v>
      </c>
      <c r="K1348" s="1" t="s">
        <v>1</v>
      </c>
      <c r="L1348" s="1" t="s">
        <v>1</v>
      </c>
      <c r="M1348" s="1">
        <v>0</v>
      </c>
      <c r="N1348" s="2" t="s">
        <v>1</v>
      </c>
      <c r="O1348" s="2" t="s">
        <v>2</v>
      </c>
      <c r="P1348" s="2" t="s">
        <v>1</v>
      </c>
      <c r="Q1348" s="3">
        <f t="shared" si="21"/>
        <v>40873448.9388</v>
      </c>
      <c r="R1348" s="3">
        <v>0</v>
      </c>
      <c r="S1348" s="3">
        <v>28007527.68</v>
      </c>
      <c r="T1348" s="3">
        <v>0</v>
      </c>
      <c r="U1348" s="3" t="s">
        <v>0</v>
      </c>
      <c r="V1348" s="3">
        <v>0</v>
      </c>
      <c r="W1348" s="3">
        <v>11091311.43</v>
      </c>
      <c r="X1348" s="3"/>
      <c r="Y1348" s="3">
        <v>1774609.8288</v>
      </c>
      <c r="Z1348" s="3">
        <v>0</v>
      </c>
      <c r="AA1348" s="2" t="s">
        <v>0</v>
      </c>
      <c r="AB1348" s="1">
        <v>0</v>
      </c>
      <c r="AC1348" s="1">
        <v>0</v>
      </c>
      <c r="AD1348" s="2" t="s">
        <v>0</v>
      </c>
      <c r="AE1348" s="1">
        <v>0</v>
      </c>
    </row>
    <row r="1349" spans="1:31" hidden="1" x14ac:dyDescent="0.25">
      <c r="A1349" s="2" t="s">
        <v>511</v>
      </c>
      <c r="B1349" s="51">
        <v>43971</v>
      </c>
      <c r="C1349" s="2" t="s">
        <v>8</v>
      </c>
      <c r="D1349" s="2" t="s">
        <v>40</v>
      </c>
      <c r="E1349" s="2" t="s">
        <v>500</v>
      </c>
      <c r="F1349" s="2" t="s">
        <v>1308</v>
      </c>
      <c r="G1349" s="2" t="s">
        <v>4</v>
      </c>
      <c r="H1349" s="2" t="s">
        <v>2586</v>
      </c>
      <c r="I1349" s="1" t="s">
        <v>1</v>
      </c>
      <c r="J1349" s="1" t="s">
        <v>1</v>
      </c>
      <c r="K1349" s="1" t="s">
        <v>1</v>
      </c>
      <c r="L1349" s="1" t="s">
        <v>1</v>
      </c>
      <c r="M1349" s="1">
        <v>0</v>
      </c>
      <c r="N1349" s="2" t="s">
        <v>1</v>
      </c>
      <c r="O1349" s="2" t="s">
        <v>2</v>
      </c>
      <c r="P1349" s="2" t="s">
        <v>1</v>
      </c>
      <c r="Q1349" s="3">
        <f t="shared" si="21"/>
        <v>41818339.402799994</v>
      </c>
      <c r="R1349" s="3">
        <v>0</v>
      </c>
      <c r="S1349" s="3">
        <v>31177650.899999999</v>
      </c>
      <c r="T1349" s="3">
        <v>0</v>
      </c>
      <c r="U1349" s="3" t="s">
        <v>0</v>
      </c>
      <c r="V1349" s="3">
        <v>0</v>
      </c>
      <c r="W1349" s="3">
        <v>9173007.3300000001</v>
      </c>
      <c r="X1349" s="3"/>
      <c r="Y1349" s="3">
        <v>1467681.1728000001</v>
      </c>
      <c r="Z1349" s="3">
        <v>0</v>
      </c>
      <c r="AA1349" s="2" t="s">
        <v>0</v>
      </c>
      <c r="AB1349" s="1">
        <v>0</v>
      </c>
      <c r="AC1349" s="1">
        <v>0</v>
      </c>
      <c r="AD1349" s="2" t="s">
        <v>0</v>
      </c>
      <c r="AE1349" s="1">
        <v>0</v>
      </c>
    </row>
    <row r="1350" spans="1:31" hidden="1" x14ac:dyDescent="0.25">
      <c r="A1350" s="2" t="s">
        <v>507</v>
      </c>
      <c r="B1350" s="51">
        <v>43971</v>
      </c>
      <c r="C1350" s="2" t="s">
        <v>8</v>
      </c>
      <c r="D1350" s="2" t="s">
        <v>36</v>
      </c>
      <c r="E1350" s="2" t="s">
        <v>497</v>
      </c>
      <c r="F1350" s="2" t="s">
        <v>2368</v>
      </c>
      <c r="G1350" s="2" t="s">
        <v>4</v>
      </c>
      <c r="H1350" s="2" t="s">
        <v>2587</v>
      </c>
      <c r="I1350" s="1" t="s">
        <v>1</v>
      </c>
      <c r="J1350" s="1" t="s">
        <v>1</v>
      </c>
      <c r="K1350" s="1" t="s">
        <v>1</v>
      </c>
      <c r="L1350" s="1" t="s">
        <v>1</v>
      </c>
      <c r="M1350" s="1">
        <v>0</v>
      </c>
      <c r="N1350" s="2" t="s">
        <v>1</v>
      </c>
      <c r="O1350" s="2" t="s">
        <v>2</v>
      </c>
      <c r="P1350" s="2" t="s">
        <v>1</v>
      </c>
      <c r="Q1350" s="3">
        <f t="shared" si="21"/>
        <v>8448220.6899999995</v>
      </c>
      <c r="R1350" s="3">
        <v>0</v>
      </c>
      <c r="S1350" s="3">
        <v>5754772.0300000003</v>
      </c>
      <c r="T1350" s="3">
        <v>0</v>
      </c>
      <c r="U1350" s="3" t="s">
        <v>0</v>
      </c>
      <c r="V1350" s="3">
        <v>0</v>
      </c>
      <c r="W1350" s="3">
        <v>2321938.5</v>
      </c>
      <c r="X1350" s="3"/>
      <c r="Y1350" s="3">
        <v>371510.16000000003</v>
      </c>
      <c r="Z1350" s="3">
        <v>0</v>
      </c>
      <c r="AA1350" s="2" t="s">
        <v>0</v>
      </c>
      <c r="AB1350" s="1">
        <v>0</v>
      </c>
      <c r="AC1350" s="1">
        <v>0</v>
      </c>
      <c r="AD1350" s="2" t="s">
        <v>0</v>
      </c>
      <c r="AE1350" s="1">
        <v>0</v>
      </c>
    </row>
    <row r="1351" spans="1:31" hidden="1" x14ac:dyDescent="0.25">
      <c r="A1351" s="2" t="s">
        <v>505</v>
      </c>
      <c r="B1351" s="51">
        <v>43971</v>
      </c>
      <c r="C1351" s="2" t="s">
        <v>8</v>
      </c>
      <c r="D1351" s="2" t="s">
        <v>32</v>
      </c>
      <c r="E1351" s="2" t="s">
        <v>493</v>
      </c>
      <c r="F1351" s="2" t="s">
        <v>2588</v>
      </c>
      <c r="G1351" s="2" t="s">
        <v>4</v>
      </c>
      <c r="H1351" s="2" t="s">
        <v>2589</v>
      </c>
      <c r="I1351" s="1" t="s">
        <v>1</v>
      </c>
      <c r="J1351" s="1" t="s">
        <v>1</v>
      </c>
      <c r="K1351" s="1" t="s">
        <v>1</v>
      </c>
      <c r="L1351" s="1" t="s">
        <v>1</v>
      </c>
      <c r="M1351" s="1">
        <v>0</v>
      </c>
      <c r="N1351" s="2" t="s">
        <v>1</v>
      </c>
      <c r="O1351" s="2" t="s">
        <v>2</v>
      </c>
      <c r="P1351" s="2" t="s">
        <v>1</v>
      </c>
      <c r="Q1351" s="3">
        <f t="shared" si="21"/>
        <v>23495407.1796</v>
      </c>
      <c r="R1351" s="3">
        <v>0</v>
      </c>
      <c r="S1351" s="3">
        <v>15569816.439999999</v>
      </c>
      <c r="T1351" s="3">
        <v>0</v>
      </c>
      <c r="U1351" s="3" t="s">
        <v>0</v>
      </c>
      <c r="V1351" s="3">
        <v>0</v>
      </c>
      <c r="W1351" s="3">
        <v>6832405.8099999996</v>
      </c>
      <c r="X1351" s="3"/>
      <c r="Y1351" s="3">
        <v>1093184.9295999999</v>
      </c>
      <c r="Z1351" s="3">
        <v>0</v>
      </c>
      <c r="AA1351" s="2" t="s">
        <v>0</v>
      </c>
      <c r="AB1351" s="1">
        <v>0</v>
      </c>
      <c r="AC1351" s="1">
        <v>0</v>
      </c>
      <c r="AD1351" s="2" t="s">
        <v>0</v>
      </c>
      <c r="AE1351" s="1">
        <v>0</v>
      </c>
    </row>
    <row r="1352" spans="1:31" hidden="1" x14ac:dyDescent="0.25">
      <c r="A1352" s="2" t="s">
        <v>501</v>
      </c>
      <c r="B1352" s="51">
        <v>43971</v>
      </c>
      <c r="C1352" s="2" t="s">
        <v>8</v>
      </c>
      <c r="D1352" s="2" t="s">
        <v>26</v>
      </c>
      <c r="E1352" s="2" t="s">
        <v>489</v>
      </c>
      <c r="F1352" s="2" t="s">
        <v>2590</v>
      </c>
      <c r="G1352" s="2" t="s">
        <v>4</v>
      </c>
      <c r="H1352" s="2" t="s">
        <v>2140</v>
      </c>
      <c r="I1352" s="1" t="s">
        <v>1</v>
      </c>
      <c r="J1352" s="1" t="s">
        <v>1</v>
      </c>
      <c r="K1352" s="1" t="s">
        <v>1</v>
      </c>
      <c r="L1352" s="1" t="s">
        <v>1</v>
      </c>
      <c r="M1352" s="1">
        <v>0</v>
      </c>
      <c r="N1352" s="2" t="s">
        <v>1</v>
      </c>
      <c r="O1352" s="2" t="s">
        <v>2591</v>
      </c>
      <c r="P1352" s="2" t="s">
        <v>2592</v>
      </c>
      <c r="Q1352" s="3">
        <f t="shared" si="21"/>
        <v>488858.4</v>
      </c>
      <c r="R1352" s="3">
        <v>0</v>
      </c>
      <c r="S1352" s="3">
        <v>488858.4</v>
      </c>
      <c r="T1352" s="3">
        <v>0</v>
      </c>
      <c r="U1352" s="3" t="s">
        <v>0</v>
      </c>
      <c r="V1352" s="3">
        <v>0</v>
      </c>
      <c r="W1352" s="3">
        <v>0</v>
      </c>
      <c r="X1352" s="3" t="s">
        <v>0</v>
      </c>
      <c r="Y1352" s="3">
        <v>0</v>
      </c>
      <c r="Z1352" s="3">
        <v>0</v>
      </c>
      <c r="AA1352" s="2" t="s">
        <v>0</v>
      </c>
      <c r="AB1352" s="1">
        <v>0</v>
      </c>
      <c r="AC1352" s="1">
        <v>0</v>
      </c>
      <c r="AD1352" s="2" t="s">
        <v>0</v>
      </c>
      <c r="AE1352" s="1">
        <v>0</v>
      </c>
    </row>
    <row r="1353" spans="1:31" hidden="1" x14ac:dyDescent="0.25">
      <c r="A1353" s="2" t="s">
        <v>498</v>
      </c>
      <c r="B1353" s="51">
        <v>43971</v>
      </c>
      <c r="C1353" s="2" t="s">
        <v>8</v>
      </c>
      <c r="D1353" s="2" t="s">
        <v>26</v>
      </c>
      <c r="E1353" s="2" t="s">
        <v>489</v>
      </c>
      <c r="F1353" s="2" t="s">
        <v>2590</v>
      </c>
      <c r="G1353" s="2" t="s">
        <v>4</v>
      </c>
      <c r="H1353" s="2" t="s">
        <v>2593</v>
      </c>
      <c r="I1353" s="1" t="s">
        <v>1</v>
      </c>
      <c r="J1353" s="1" t="s">
        <v>1</v>
      </c>
      <c r="K1353" s="1" t="s">
        <v>1</v>
      </c>
      <c r="L1353" s="1" t="s">
        <v>1</v>
      </c>
      <c r="M1353" s="1">
        <v>0</v>
      </c>
      <c r="N1353" s="2" t="s">
        <v>1</v>
      </c>
      <c r="O1353" s="2" t="s">
        <v>2</v>
      </c>
      <c r="P1353" s="2" t="s">
        <v>1</v>
      </c>
      <c r="Q1353" s="3">
        <f t="shared" si="21"/>
        <v>15039401.092025999</v>
      </c>
      <c r="R1353" s="3">
        <v>0</v>
      </c>
      <c r="S1353" s="3">
        <v>12992291.348849999</v>
      </c>
      <c r="T1353" s="3">
        <v>0</v>
      </c>
      <c r="U1353" s="3" t="s">
        <v>0</v>
      </c>
      <c r="V1353" s="3">
        <v>0</v>
      </c>
      <c r="W1353" s="3">
        <v>1764749.7786000001</v>
      </c>
      <c r="X1353" s="3" t="s">
        <v>0</v>
      </c>
      <c r="Y1353" s="3">
        <v>282359.964576</v>
      </c>
      <c r="Z1353" s="3">
        <v>0</v>
      </c>
      <c r="AA1353" s="2" t="s">
        <v>0</v>
      </c>
      <c r="AB1353" s="1">
        <v>0</v>
      </c>
      <c r="AC1353" s="1">
        <v>0</v>
      </c>
      <c r="AD1353" s="2" t="s">
        <v>0</v>
      </c>
      <c r="AE1353" s="1">
        <v>0</v>
      </c>
    </row>
    <row r="1354" spans="1:31" hidden="1" x14ac:dyDescent="0.25">
      <c r="A1354" s="2" t="s">
        <v>494</v>
      </c>
      <c r="B1354" s="51">
        <v>43971</v>
      </c>
      <c r="C1354" s="2" t="s">
        <v>8</v>
      </c>
      <c r="D1354" s="2" t="s">
        <v>26</v>
      </c>
      <c r="E1354" s="2" t="s">
        <v>489</v>
      </c>
      <c r="F1354" s="2" t="s">
        <v>2590</v>
      </c>
      <c r="G1354" s="2" t="s">
        <v>4</v>
      </c>
      <c r="H1354" s="2" t="s">
        <v>2594</v>
      </c>
      <c r="I1354" s="1" t="s">
        <v>1</v>
      </c>
      <c r="J1354" s="1" t="s">
        <v>1</v>
      </c>
      <c r="K1354" s="1" t="s">
        <v>1</v>
      </c>
      <c r="L1354" s="1" t="s">
        <v>1</v>
      </c>
      <c r="M1354" s="1">
        <v>0</v>
      </c>
      <c r="N1354" s="2" t="s">
        <v>1</v>
      </c>
      <c r="O1354" s="2" t="s">
        <v>2</v>
      </c>
      <c r="P1354" s="2" t="s">
        <v>1</v>
      </c>
      <c r="Q1354" s="3">
        <f t="shared" si="21"/>
        <v>19939271.226302002</v>
      </c>
      <c r="R1354" s="3">
        <v>0</v>
      </c>
      <c r="S1354" s="3">
        <v>14536375.931950003</v>
      </c>
      <c r="T1354" s="3">
        <v>0</v>
      </c>
      <c r="U1354" s="3" t="s">
        <v>0</v>
      </c>
      <c r="V1354" s="3">
        <v>0</v>
      </c>
      <c r="W1354" s="3">
        <v>4657668.3571999995</v>
      </c>
      <c r="X1354" s="3" t="s">
        <v>13</v>
      </c>
      <c r="Y1354" s="3">
        <v>745226.93715199991</v>
      </c>
      <c r="Z1354" s="3">
        <v>0</v>
      </c>
      <c r="AA1354" s="2" t="s">
        <v>0</v>
      </c>
      <c r="AB1354" s="1">
        <v>0</v>
      </c>
      <c r="AC1354" s="1">
        <v>0</v>
      </c>
      <c r="AD1354" s="2" t="s">
        <v>0</v>
      </c>
      <c r="AE1354" s="1">
        <v>0</v>
      </c>
    </row>
    <row r="1355" spans="1:31" hidden="1" x14ac:dyDescent="0.25">
      <c r="A1355" s="2" t="s">
        <v>490</v>
      </c>
      <c r="B1355" s="51">
        <v>43971</v>
      </c>
      <c r="C1355" s="2" t="s">
        <v>8</v>
      </c>
      <c r="D1355" s="2" t="s">
        <v>26</v>
      </c>
      <c r="E1355" s="2" t="s">
        <v>489</v>
      </c>
      <c r="F1355" s="2" t="s">
        <v>2590</v>
      </c>
      <c r="G1355" s="2" t="s">
        <v>24</v>
      </c>
      <c r="H1355" s="2" t="s">
        <v>1</v>
      </c>
      <c r="I1355" s="1" t="s">
        <v>2595</v>
      </c>
      <c r="J1355" s="1" t="s">
        <v>1</v>
      </c>
      <c r="K1355" s="1" t="s">
        <v>2596</v>
      </c>
      <c r="L1355" s="1" t="s">
        <v>2597</v>
      </c>
      <c r="M1355" s="1">
        <v>46697</v>
      </c>
      <c r="N1355" s="2" t="s">
        <v>20</v>
      </c>
      <c r="O1355" s="2" t="s">
        <v>2598</v>
      </c>
      <c r="P1355" s="2" t="s">
        <v>2599</v>
      </c>
      <c r="Q1355" s="3">
        <f t="shared" si="21"/>
        <v>-125775</v>
      </c>
      <c r="R1355" s="3">
        <v>0</v>
      </c>
      <c r="S1355" s="3">
        <v>-125775</v>
      </c>
      <c r="T1355" s="3">
        <v>0</v>
      </c>
      <c r="U1355" s="3" t="s">
        <v>0</v>
      </c>
      <c r="V1355" s="3">
        <v>0</v>
      </c>
      <c r="W1355" s="3">
        <v>0</v>
      </c>
      <c r="X1355" s="3" t="s">
        <v>0</v>
      </c>
      <c r="Y1355" s="3">
        <v>0</v>
      </c>
      <c r="Z1355" s="3">
        <v>0</v>
      </c>
      <c r="AA1355" s="2" t="s">
        <v>0</v>
      </c>
      <c r="AB1355" s="1">
        <v>0</v>
      </c>
      <c r="AC1355" s="1">
        <v>0</v>
      </c>
      <c r="AD1355" s="2" t="s">
        <v>0</v>
      </c>
      <c r="AE1355" s="1">
        <v>0</v>
      </c>
    </row>
    <row r="1356" spans="1:31" hidden="1" x14ac:dyDescent="0.25">
      <c r="A1356" s="2" t="s">
        <v>486</v>
      </c>
      <c r="B1356" s="51">
        <v>43971</v>
      </c>
      <c r="C1356" s="2" t="s">
        <v>8</v>
      </c>
      <c r="D1356" s="2" t="s">
        <v>16</v>
      </c>
      <c r="E1356" s="2" t="s">
        <v>483</v>
      </c>
      <c r="F1356" s="2" t="s">
        <v>2600</v>
      </c>
      <c r="G1356" s="2" t="s">
        <v>4</v>
      </c>
      <c r="H1356" s="2" t="s">
        <v>2601</v>
      </c>
      <c r="I1356" s="1" t="s">
        <v>1</v>
      </c>
      <c r="J1356" s="1" t="s">
        <v>1</v>
      </c>
      <c r="K1356" s="1" t="s">
        <v>1</v>
      </c>
      <c r="L1356" s="1" t="s">
        <v>1</v>
      </c>
      <c r="M1356" s="1">
        <v>0</v>
      </c>
      <c r="N1356" s="2" t="s">
        <v>1</v>
      </c>
      <c r="O1356" s="2" t="s">
        <v>249</v>
      </c>
      <c r="P1356" s="2" t="s">
        <v>1</v>
      </c>
      <c r="Q1356" s="3">
        <f t="shared" si="21"/>
        <v>0</v>
      </c>
      <c r="R1356" s="3">
        <v>0</v>
      </c>
      <c r="S1356" s="3">
        <v>0</v>
      </c>
      <c r="T1356" s="3">
        <v>0</v>
      </c>
      <c r="U1356" s="3" t="s">
        <v>0</v>
      </c>
      <c r="V1356" s="3">
        <v>0</v>
      </c>
      <c r="W1356" s="3">
        <v>0</v>
      </c>
      <c r="X1356" s="3"/>
      <c r="Y1356" s="3">
        <v>0</v>
      </c>
      <c r="Z1356" s="3">
        <v>0</v>
      </c>
      <c r="AA1356" s="2" t="s">
        <v>0</v>
      </c>
      <c r="AB1356" s="1">
        <v>0</v>
      </c>
      <c r="AC1356" s="1">
        <v>0</v>
      </c>
      <c r="AD1356" s="2" t="s">
        <v>0</v>
      </c>
      <c r="AE1356" s="1">
        <v>0</v>
      </c>
    </row>
    <row r="1357" spans="1:31" hidden="1" x14ac:dyDescent="0.25">
      <c r="A1357" s="2" t="s">
        <v>484</v>
      </c>
      <c r="B1357" s="51">
        <v>43971</v>
      </c>
      <c r="C1357" s="2" t="s">
        <v>8</v>
      </c>
      <c r="D1357" s="2" t="s">
        <v>1048</v>
      </c>
      <c r="E1357" s="2" t="s">
        <v>538</v>
      </c>
      <c r="F1357" s="2" t="s">
        <v>1157</v>
      </c>
      <c r="G1357" s="2" t="s">
        <v>4</v>
      </c>
      <c r="H1357" s="2" t="s">
        <v>2602</v>
      </c>
      <c r="I1357" s="1" t="s">
        <v>1</v>
      </c>
      <c r="J1357" s="1" t="s">
        <v>1</v>
      </c>
      <c r="K1357" s="1" t="s">
        <v>1</v>
      </c>
      <c r="L1357" s="1" t="s">
        <v>1</v>
      </c>
      <c r="M1357" s="1">
        <v>0</v>
      </c>
      <c r="N1357" s="2" t="s">
        <v>1</v>
      </c>
      <c r="O1357" s="2" t="s">
        <v>2</v>
      </c>
      <c r="P1357" s="2" t="s">
        <v>1</v>
      </c>
      <c r="Q1357" s="3">
        <f t="shared" si="21"/>
        <v>6391992.3407000005</v>
      </c>
      <c r="R1357" s="3">
        <v>0</v>
      </c>
      <c r="S1357" s="3">
        <v>5682624.7327000005</v>
      </c>
      <c r="T1357" s="3">
        <v>0</v>
      </c>
      <c r="U1357" s="3" t="s">
        <v>0</v>
      </c>
      <c r="V1357" s="3">
        <v>0</v>
      </c>
      <c r="W1357" s="3">
        <v>611523.80000000005</v>
      </c>
      <c r="X1357" s="3" t="s">
        <v>0</v>
      </c>
      <c r="Y1357" s="3">
        <v>97843.808000000005</v>
      </c>
      <c r="Z1357" s="3">
        <v>0</v>
      </c>
      <c r="AA1357" s="2" t="s">
        <v>0</v>
      </c>
      <c r="AB1357" s="1">
        <v>0</v>
      </c>
      <c r="AC1357" s="1">
        <v>0</v>
      </c>
      <c r="AD1357" s="2" t="s">
        <v>0</v>
      </c>
      <c r="AE1357" s="1">
        <v>0</v>
      </c>
    </row>
    <row r="1358" spans="1:31" hidden="1" x14ac:dyDescent="0.25">
      <c r="A1358" s="2" t="s">
        <v>477</v>
      </c>
      <c r="B1358" s="51">
        <v>43971</v>
      </c>
      <c r="C1358" s="2" t="s">
        <v>8</v>
      </c>
      <c r="D1358" s="2" t="s">
        <v>11</v>
      </c>
      <c r="E1358" s="2" t="s">
        <v>476</v>
      </c>
      <c r="F1358" s="2" t="s">
        <v>2603</v>
      </c>
      <c r="G1358" s="2" t="s">
        <v>4</v>
      </c>
      <c r="H1358" s="2" t="s">
        <v>2561</v>
      </c>
      <c r="I1358" s="1" t="s">
        <v>1</v>
      </c>
      <c r="J1358" s="1" t="s">
        <v>1</v>
      </c>
      <c r="K1358" s="1" t="s">
        <v>1</v>
      </c>
      <c r="L1358" s="1" t="s">
        <v>1</v>
      </c>
      <c r="M1358" s="1">
        <v>0</v>
      </c>
      <c r="N1358" s="2" t="s">
        <v>1</v>
      </c>
      <c r="O1358" s="2" t="s">
        <v>249</v>
      </c>
      <c r="P1358" s="2" t="s">
        <v>1</v>
      </c>
      <c r="Q1358" s="3">
        <f t="shared" si="21"/>
        <v>0</v>
      </c>
      <c r="R1358" s="3">
        <v>0</v>
      </c>
      <c r="S1358" s="3">
        <v>0</v>
      </c>
      <c r="T1358" s="3">
        <v>0</v>
      </c>
      <c r="U1358" s="3" t="s">
        <v>0</v>
      </c>
      <c r="V1358" s="3">
        <v>0</v>
      </c>
      <c r="W1358" s="3">
        <v>0</v>
      </c>
      <c r="X1358" s="3"/>
      <c r="Y1358" s="3">
        <v>0</v>
      </c>
      <c r="Z1358" s="3">
        <v>0</v>
      </c>
      <c r="AA1358" s="2" t="s">
        <v>0</v>
      </c>
      <c r="AB1358" s="1">
        <v>0</v>
      </c>
      <c r="AC1358" s="1">
        <v>0</v>
      </c>
      <c r="AD1358" s="2" t="s">
        <v>0</v>
      </c>
      <c r="AE1358" s="1">
        <v>0</v>
      </c>
    </row>
    <row r="1359" spans="1:31" hidden="1" x14ac:dyDescent="0.25">
      <c r="A1359" s="2" t="s">
        <v>473</v>
      </c>
      <c r="B1359" s="51">
        <v>43971</v>
      </c>
      <c r="C1359" s="2" t="s">
        <v>8</v>
      </c>
      <c r="D1359" s="2" t="s">
        <v>7</v>
      </c>
      <c r="E1359" s="2" t="s">
        <v>471</v>
      </c>
      <c r="F1359" s="2" t="s">
        <v>280</v>
      </c>
      <c r="G1359" s="2" t="s">
        <v>4</v>
      </c>
      <c r="H1359" s="2" t="s">
        <v>2604</v>
      </c>
      <c r="I1359" s="1" t="s">
        <v>1</v>
      </c>
      <c r="J1359" s="1" t="s">
        <v>1</v>
      </c>
      <c r="K1359" s="1" t="s">
        <v>1</v>
      </c>
      <c r="L1359" s="1" t="s">
        <v>1</v>
      </c>
      <c r="M1359" s="1">
        <v>0</v>
      </c>
      <c r="N1359" s="2" t="s">
        <v>1</v>
      </c>
      <c r="O1359" s="2" t="s">
        <v>2</v>
      </c>
      <c r="P1359" s="2" t="s">
        <v>1</v>
      </c>
      <c r="Q1359" s="3">
        <f t="shared" si="21"/>
        <v>38040990.955200002</v>
      </c>
      <c r="R1359" s="3">
        <v>0</v>
      </c>
      <c r="S1359" s="3">
        <v>31656060.41</v>
      </c>
      <c r="T1359" s="3">
        <v>0</v>
      </c>
      <c r="U1359" s="3" t="s">
        <v>0</v>
      </c>
      <c r="V1359" s="3">
        <v>0</v>
      </c>
      <c r="W1359" s="3">
        <v>5504250.4699999997</v>
      </c>
      <c r="X1359" s="3"/>
      <c r="Y1359" s="3">
        <v>880680.07519999996</v>
      </c>
      <c r="Z1359" s="3">
        <v>0</v>
      </c>
      <c r="AA1359" s="2" t="s">
        <v>0</v>
      </c>
      <c r="AB1359" s="1">
        <v>0</v>
      </c>
      <c r="AC1359" s="1">
        <v>0</v>
      </c>
      <c r="AD1359" s="2" t="s">
        <v>0</v>
      </c>
      <c r="AE1359" s="1">
        <v>0</v>
      </c>
    </row>
    <row r="1360" spans="1:31" hidden="1" x14ac:dyDescent="0.25">
      <c r="A1360" s="2" t="s">
        <v>468</v>
      </c>
      <c r="B1360" s="51">
        <v>43972</v>
      </c>
      <c r="C1360" s="2" t="s">
        <v>8</v>
      </c>
      <c r="D1360" s="2" t="s">
        <v>107</v>
      </c>
      <c r="E1360" s="2" t="s">
        <v>596</v>
      </c>
      <c r="F1360" s="2" t="s">
        <v>1525</v>
      </c>
      <c r="G1360" s="2" t="s">
        <v>4</v>
      </c>
      <c r="H1360" s="2" t="s">
        <v>2605</v>
      </c>
      <c r="I1360" s="1" t="s">
        <v>1</v>
      </c>
      <c r="J1360" s="1" t="s">
        <v>1</v>
      </c>
      <c r="K1360" s="1" t="s">
        <v>1</v>
      </c>
      <c r="L1360" s="1" t="s">
        <v>1</v>
      </c>
      <c r="M1360" s="1">
        <v>0</v>
      </c>
      <c r="N1360" s="2" t="s">
        <v>1</v>
      </c>
      <c r="O1360" s="2" t="s">
        <v>2</v>
      </c>
      <c r="P1360" s="2" t="s">
        <v>1</v>
      </c>
      <c r="Q1360" s="3">
        <f t="shared" si="21"/>
        <v>46297345.023199998</v>
      </c>
      <c r="R1360" s="3">
        <v>0</v>
      </c>
      <c r="S1360" s="3">
        <v>36961211.729999997</v>
      </c>
      <c r="T1360" s="3">
        <v>0</v>
      </c>
      <c r="U1360" s="3" t="s">
        <v>0</v>
      </c>
      <c r="V1360" s="3">
        <v>0</v>
      </c>
      <c r="W1360" s="3">
        <v>8048390.7699999996</v>
      </c>
      <c r="X1360" s="3" t="s">
        <v>0</v>
      </c>
      <c r="Y1360" s="3">
        <v>1287742.5231999999</v>
      </c>
      <c r="Z1360" s="3">
        <v>0</v>
      </c>
      <c r="AA1360" s="2" t="s">
        <v>0</v>
      </c>
      <c r="AB1360" s="1">
        <v>0</v>
      </c>
      <c r="AC1360" s="1">
        <v>0</v>
      </c>
      <c r="AD1360" s="2" t="s">
        <v>0</v>
      </c>
      <c r="AE1360" s="1">
        <v>0</v>
      </c>
    </row>
    <row r="1361" spans="1:31" hidden="1" x14ac:dyDescent="0.25">
      <c r="A1361" s="2" t="s">
        <v>465</v>
      </c>
      <c r="B1361" s="51">
        <v>43972</v>
      </c>
      <c r="C1361" s="2" t="s">
        <v>53</v>
      </c>
      <c r="D1361" s="2" t="s">
        <v>107</v>
      </c>
      <c r="E1361" s="2" t="s">
        <v>572</v>
      </c>
      <c r="F1361" s="2" t="s">
        <v>2570</v>
      </c>
      <c r="G1361" s="2" t="s">
        <v>4</v>
      </c>
      <c r="H1361" s="2" t="s">
        <v>2606</v>
      </c>
      <c r="I1361" s="1" t="s">
        <v>1</v>
      </c>
      <c r="J1361" s="1" t="s">
        <v>1</v>
      </c>
      <c r="K1361" s="1" t="s">
        <v>1</v>
      </c>
      <c r="L1361" s="1" t="s">
        <v>1</v>
      </c>
      <c r="M1361" s="1">
        <v>0</v>
      </c>
      <c r="N1361" s="2" t="s">
        <v>1</v>
      </c>
      <c r="O1361" s="2" t="s">
        <v>2</v>
      </c>
      <c r="P1361" s="2" t="s">
        <v>1</v>
      </c>
      <c r="Q1361" s="3">
        <f t="shared" si="21"/>
        <v>60651141.365100004</v>
      </c>
      <c r="R1361" s="3">
        <v>0</v>
      </c>
      <c r="S1361" s="3">
        <v>48469124.107700005</v>
      </c>
      <c r="T1361" s="3">
        <v>0</v>
      </c>
      <c r="U1361" s="3" t="s">
        <v>0</v>
      </c>
      <c r="V1361" s="3">
        <v>0</v>
      </c>
      <c r="W1361" s="3">
        <v>10501739.015000001</v>
      </c>
      <c r="X1361" s="3" t="s">
        <v>0</v>
      </c>
      <c r="Y1361" s="3">
        <v>1680278.2424000001</v>
      </c>
      <c r="Z1361" s="3">
        <v>0</v>
      </c>
      <c r="AA1361" s="2" t="s">
        <v>0</v>
      </c>
      <c r="AB1361" s="1">
        <v>0</v>
      </c>
      <c r="AC1361" s="1">
        <v>0</v>
      </c>
      <c r="AD1361" s="2" t="s">
        <v>0</v>
      </c>
      <c r="AE1361" s="1">
        <v>0</v>
      </c>
    </row>
    <row r="1362" spans="1:31" hidden="1" x14ac:dyDescent="0.25">
      <c r="A1362" s="2" t="s">
        <v>463</v>
      </c>
      <c r="B1362" s="51">
        <v>43972</v>
      </c>
      <c r="C1362" s="2" t="s">
        <v>8</v>
      </c>
      <c r="D1362" s="2" t="s">
        <v>88</v>
      </c>
      <c r="E1362" s="2" t="s">
        <v>569</v>
      </c>
      <c r="F1362" s="2" t="s">
        <v>1269</v>
      </c>
      <c r="G1362" s="2" t="s">
        <v>4</v>
      </c>
      <c r="H1362" s="2" t="s">
        <v>2607</v>
      </c>
      <c r="I1362" s="1" t="s">
        <v>1</v>
      </c>
      <c r="J1362" s="1" t="s">
        <v>1</v>
      </c>
      <c r="K1362" s="1" t="s">
        <v>1</v>
      </c>
      <c r="L1362" s="1" t="s">
        <v>1</v>
      </c>
      <c r="M1362" s="1">
        <v>0</v>
      </c>
      <c r="N1362" s="2" t="s">
        <v>1</v>
      </c>
      <c r="O1362" s="2" t="s">
        <v>2</v>
      </c>
      <c r="P1362" s="2" t="s">
        <v>1</v>
      </c>
      <c r="Q1362" s="3">
        <f t="shared" si="21"/>
        <v>49702066.313600004</v>
      </c>
      <c r="R1362" s="3">
        <v>0</v>
      </c>
      <c r="S1362" s="3">
        <v>44580584.289999999</v>
      </c>
      <c r="T1362" s="3">
        <v>0</v>
      </c>
      <c r="U1362" s="3" t="s">
        <v>0</v>
      </c>
      <c r="V1362" s="3">
        <v>0</v>
      </c>
      <c r="W1362" s="3">
        <v>4415070.71</v>
      </c>
      <c r="X1362" s="3"/>
      <c r="Y1362" s="3">
        <v>706411.31359999999</v>
      </c>
      <c r="Z1362" s="3">
        <v>0</v>
      </c>
      <c r="AA1362" s="2" t="s">
        <v>0</v>
      </c>
      <c r="AB1362" s="1">
        <v>0</v>
      </c>
      <c r="AC1362" s="1">
        <v>0</v>
      </c>
      <c r="AD1362" s="2" t="s">
        <v>0</v>
      </c>
      <c r="AE1362" s="1">
        <v>0</v>
      </c>
    </row>
    <row r="1363" spans="1:31" hidden="1" x14ac:dyDescent="0.25">
      <c r="A1363" s="2" t="s">
        <v>459</v>
      </c>
      <c r="B1363" s="51">
        <v>43972</v>
      </c>
      <c r="C1363" s="2" t="s">
        <v>8</v>
      </c>
      <c r="D1363" s="2" t="s">
        <v>88</v>
      </c>
      <c r="E1363" s="2" t="s">
        <v>563</v>
      </c>
      <c r="F1363" s="2" t="s">
        <v>2608</v>
      </c>
      <c r="G1363" s="2" t="s">
        <v>4</v>
      </c>
      <c r="H1363" s="2" t="s">
        <v>2609</v>
      </c>
      <c r="I1363" s="1" t="s">
        <v>1</v>
      </c>
      <c r="J1363" s="1" t="s">
        <v>1</v>
      </c>
      <c r="K1363" s="1" t="s">
        <v>1</v>
      </c>
      <c r="L1363" s="1" t="s">
        <v>1</v>
      </c>
      <c r="M1363" s="1">
        <v>0</v>
      </c>
      <c r="N1363" s="2" t="s">
        <v>1</v>
      </c>
      <c r="O1363" s="2" t="s">
        <v>2</v>
      </c>
      <c r="P1363" s="2" t="s">
        <v>1</v>
      </c>
      <c r="Q1363" s="3">
        <f t="shared" si="21"/>
        <v>13725172</v>
      </c>
      <c r="R1363" s="3">
        <v>0</v>
      </c>
      <c r="S1363" s="3">
        <v>13725172</v>
      </c>
      <c r="T1363" s="3">
        <v>0</v>
      </c>
      <c r="U1363" s="3" t="s">
        <v>0</v>
      </c>
      <c r="V1363" s="3">
        <v>0</v>
      </c>
      <c r="W1363" s="3"/>
      <c r="X1363" s="3"/>
      <c r="Y1363" s="3">
        <v>0</v>
      </c>
      <c r="Z1363" s="3">
        <v>0</v>
      </c>
      <c r="AA1363" s="2" t="s">
        <v>0</v>
      </c>
      <c r="AB1363" s="1">
        <v>0</v>
      </c>
      <c r="AC1363" s="1">
        <v>0</v>
      </c>
      <c r="AD1363" s="2" t="s">
        <v>0</v>
      </c>
      <c r="AE1363" s="1">
        <v>0</v>
      </c>
    </row>
    <row r="1364" spans="1:31" hidden="1" x14ac:dyDescent="0.25">
      <c r="A1364" s="2" t="s">
        <v>457</v>
      </c>
      <c r="B1364" s="51">
        <v>43972</v>
      </c>
      <c r="C1364" s="2" t="s">
        <v>71</v>
      </c>
      <c r="D1364" s="2" t="s">
        <v>88</v>
      </c>
      <c r="E1364" s="2" t="s">
        <v>566</v>
      </c>
      <c r="F1364" s="2" t="s">
        <v>2610</v>
      </c>
      <c r="G1364" s="2" t="s">
        <v>4</v>
      </c>
      <c r="H1364" s="2" t="s">
        <v>2611</v>
      </c>
      <c r="I1364" s="1" t="s">
        <v>1</v>
      </c>
      <c r="J1364" s="1" t="s">
        <v>1</v>
      </c>
      <c r="K1364" s="1" t="s">
        <v>1</v>
      </c>
      <c r="L1364" s="1" t="s">
        <v>1</v>
      </c>
      <c r="M1364" s="1">
        <v>0</v>
      </c>
      <c r="N1364" s="2" t="s">
        <v>1</v>
      </c>
      <c r="O1364" s="2" t="s">
        <v>2</v>
      </c>
      <c r="P1364" s="2" t="s">
        <v>1</v>
      </c>
      <c r="Q1364" s="3">
        <f t="shared" si="21"/>
        <v>20579123.949600004</v>
      </c>
      <c r="R1364" s="3">
        <v>0</v>
      </c>
      <c r="S1364" s="3">
        <v>18192383.964400005</v>
      </c>
      <c r="T1364" s="3">
        <v>0</v>
      </c>
      <c r="U1364" s="3" t="s">
        <v>0</v>
      </c>
      <c r="V1364" s="3">
        <v>0</v>
      </c>
      <c r="W1364" s="3">
        <v>2057534.47</v>
      </c>
      <c r="X1364" s="3" t="s">
        <v>0</v>
      </c>
      <c r="Y1364" s="3">
        <v>329205.51520000002</v>
      </c>
      <c r="Z1364" s="3">
        <v>0</v>
      </c>
      <c r="AA1364" s="2" t="s">
        <v>0</v>
      </c>
      <c r="AB1364" s="1">
        <v>0</v>
      </c>
      <c r="AC1364" s="1">
        <v>0</v>
      </c>
      <c r="AD1364" s="2" t="s">
        <v>0</v>
      </c>
      <c r="AE1364" s="1">
        <v>0</v>
      </c>
    </row>
    <row r="1365" spans="1:31" hidden="1" x14ac:dyDescent="0.25">
      <c r="A1365" s="2" t="s">
        <v>455</v>
      </c>
      <c r="B1365" s="51">
        <v>43972</v>
      </c>
      <c r="C1365" s="2" t="s">
        <v>53</v>
      </c>
      <c r="D1365" s="2" t="s">
        <v>88</v>
      </c>
      <c r="E1365" s="2" t="s">
        <v>558</v>
      </c>
      <c r="F1365" s="2" t="s">
        <v>2612</v>
      </c>
      <c r="G1365" s="2" t="s">
        <v>4</v>
      </c>
      <c r="H1365" s="2" t="s">
        <v>2613</v>
      </c>
      <c r="I1365" s="1"/>
      <c r="J1365" s="1"/>
      <c r="K1365" s="1"/>
      <c r="L1365" s="1"/>
      <c r="M1365" s="1">
        <v>0</v>
      </c>
      <c r="N1365" s="2"/>
      <c r="O1365" s="2" t="s">
        <v>249</v>
      </c>
      <c r="P1365" s="2"/>
      <c r="Q1365" s="3">
        <f t="shared" si="21"/>
        <v>0</v>
      </c>
      <c r="R1365" s="3">
        <v>0</v>
      </c>
      <c r="S1365" s="3">
        <v>0</v>
      </c>
      <c r="T1365" s="3">
        <v>0</v>
      </c>
      <c r="U1365" s="3" t="s">
        <v>0</v>
      </c>
      <c r="V1365" s="3">
        <v>0</v>
      </c>
      <c r="W1365" s="3">
        <v>0</v>
      </c>
      <c r="X1365" s="3"/>
      <c r="Y1365" s="3">
        <v>0</v>
      </c>
      <c r="Z1365" s="3"/>
      <c r="AA1365" s="2"/>
      <c r="AB1365" s="1">
        <v>0</v>
      </c>
      <c r="AC1365" s="1">
        <v>0</v>
      </c>
      <c r="AD1365" s="2"/>
      <c r="AE1365" s="1">
        <v>0</v>
      </c>
    </row>
    <row r="1366" spans="1:31" hidden="1" x14ac:dyDescent="0.25">
      <c r="A1366" s="2" t="s">
        <v>451</v>
      </c>
      <c r="B1366" s="51">
        <v>43972</v>
      </c>
      <c r="C1366" s="2" t="s">
        <v>8</v>
      </c>
      <c r="D1366" s="2" t="s">
        <v>78</v>
      </c>
      <c r="E1366" s="2" t="s">
        <v>555</v>
      </c>
      <c r="F1366" s="2" t="s">
        <v>2614</v>
      </c>
      <c r="G1366" s="2" t="s">
        <v>4</v>
      </c>
      <c r="H1366" s="2" t="s">
        <v>2615</v>
      </c>
      <c r="I1366" s="1" t="s">
        <v>1</v>
      </c>
      <c r="J1366" s="1" t="s">
        <v>1</v>
      </c>
      <c r="K1366" s="1" t="s">
        <v>1</v>
      </c>
      <c r="L1366" s="1" t="s">
        <v>1</v>
      </c>
      <c r="M1366" s="1">
        <v>0</v>
      </c>
      <c r="N1366" s="2" t="s">
        <v>1</v>
      </c>
      <c r="O1366" s="2" t="s">
        <v>2</v>
      </c>
      <c r="P1366" s="2" t="s">
        <v>1</v>
      </c>
      <c r="Q1366" s="3">
        <f t="shared" si="21"/>
        <v>36621895.295200005</v>
      </c>
      <c r="R1366" s="3">
        <v>0</v>
      </c>
      <c r="S1366" s="3">
        <v>28988801.27</v>
      </c>
      <c r="T1366" s="3">
        <v>0</v>
      </c>
      <c r="U1366" s="3" t="s">
        <v>0</v>
      </c>
      <c r="V1366" s="3">
        <v>0</v>
      </c>
      <c r="W1366" s="3">
        <v>6580253.4699999997</v>
      </c>
      <c r="X1366" s="3"/>
      <c r="Y1366" s="3">
        <v>1052840.5552000001</v>
      </c>
      <c r="Z1366" s="3">
        <v>0</v>
      </c>
      <c r="AA1366" s="2" t="s">
        <v>0</v>
      </c>
      <c r="AB1366" s="1">
        <v>0</v>
      </c>
      <c r="AC1366" s="1">
        <v>0</v>
      </c>
      <c r="AD1366" s="2" t="s">
        <v>0</v>
      </c>
      <c r="AE1366" s="1">
        <v>0</v>
      </c>
    </row>
    <row r="1367" spans="1:31" hidden="1" x14ac:dyDescent="0.25">
      <c r="A1367" s="2" t="s">
        <v>449</v>
      </c>
      <c r="B1367" s="51">
        <v>43972</v>
      </c>
      <c r="C1367" s="2" t="s">
        <v>71</v>
      </c>
      <c r="D1367" s="2" t="s">
        <v>78</v>
      </c>
      <c r="E1367" s="2" t="s">
        <v>551</v>
      </c>
      <c r="F1367" s="2" t="s">
        <v>2457</v>
      </c>
      <c r="G1367" s="2" t="s">
        <v>4</v>
      </c>
      <c r="H1367" s="2" t="s">
        <v>2616</v>
      </c>
      <c r="I1367" s="1" t="s">
        <v>1</v>
      </c>
      <c r="J1367" s="1" t="s">
        <v>1</v>
      </c>
      <c r="K1367" s="1" t="s">
        <v>1</v>
      </c>
      <c r="L1367" s="1" t="s">
        <v>1</v>
      </c>
      <c r="M1367" s="1">
        <v>0</v>
      </c>
      <c r="N1367" s="2" t="s">
        <v>1</v>
      </c>
      <c r="O1367" s="2" t="s">
        <v>2</v>
      </c>
      <c r="P1367" s="2" t="s">
        <v>1</v>
      </c>
      <c r="Q1367" s="3">
        <f t="shared" si="21"/>
        <v>22004140.156250004</v>
      </c>
      <c r="R1367" s="3">
        <v>0</v>
      </c>
      <c r="S1367" s="3">
        <v>21175882.756250005</v>
      </c>
      <c r="T1367" s="3">
        <v>0</v>
      </c>
      <c r="U1367" s="3" t="s">
        <v>0</v>
      </c>
      <c r="V1367" s="3">
        <v>0</v>
      </c>
      <c r="W1367" s="3">
        <v>714015</v>
      </c>
      <c r="X1367" s="3" t="s">
        <v>0</v>
      </c>
      <c r="Y1367" s="3">
        <v>114242.40000000001</v>
      </c>
      <c r="Z1367" s="3">
        <v>0</v>
      </c>
      <c r="AA1367" s="2" t="s">
        <v>0</v>
      </c>
      <c r="AB1367" s="1">
        <v>0</v>
      </c>
      <c r="AC1367" s="1">
        <v>0</v>
      </c>
      <c r="AD1367" s="2" t="s">
        <v>0</v>
      </c>
      <c r="AE1367" s="1">
        <v>0</v>
      </c>
    </row>
    <row r="1368" spans="1:31" hidden="1" x14ac:dyDescent="0.25">
      <c r="A1368" s="2" t="s">
        <v>446</v>
      </c>
      <c r="B1368" s="51">
        <v>43972</v>
      </c>
      <c r="C1368" s="2" t="s">
        <v>53</v>
      </c>
      <c r="D1368" s="2" t="s">
        <v>78</v>
      </c>
      <c r="E1368" s="2" t="s">
        <v>6</v>
      </c>
      <c r="F1368" s="2" t="s">
        <v>2570</v>
      </c>
      <c r="G1368" s="2" t="s">
        <v>4</v>
      </c>
      <c r="H1368" s="2" t="s">
        <v>2617</v>
      </c>
      <c r="I1368" s="1" t="s">
        <v>1</v>
      </c>
      <c r="J1368" s="1" t="s">
        <v>1</v>
      </c>
      <c r="K1368" s="1" t="s">
        <v>1</v>
      </c>
      <c r="L1368" s="1" t="s">
        <v>1</v>
      </c>
      <c r="M1368" s="1">
        <v>0</v>
      </c>
      <c r="N1368" s="2" t="s">
        <v>1</v>
      </c>
      <c r="O1368" s="2" t="s">
        <v>2</v>
      </c>
      <c r="P1368" s="2" t="s">
        <v>1</v>
      </c>
      <c r="Q1368" s="3">
        <f t="shared" si="21"/>
        <v>49932142.212600008</v>
      </c>
      <c r="R1368" s="3">
        <v>0</v>
      </c>
      <c r="S1368" s="3">
        <v>29813205.267000008</v>
      </c>
      <c r="T1368" s="3">
        <v>0</v>
      </c>
      <c r="U1368" s="3" t="s">
        <v>0</v>
      </c>
      <c r="V1368" s="3">
        <v>0</v>
      </c>
      <c r="W1368" s="3">
        <v>17343911.16</v>
      </c>
      <c r="X1368" s="3" t="s">
        <v>13</v>
      </c>
      <c r="Y1368" s="3">
        <v>2775025.7856000001</v>
      </c>
      <c r="Z1368" s="3">
        <v>0</v>
      </c>
      <c r="AA1368" s="2" t="s">
        <v>0</v>
      </c>
      <c r="AB1368" s="1">
        <v>0</v>
      </c>
      <c r="AC1368" s="1">
        <v>0</v>
      </c>
      <c r="AD1368" s="2" t="s">
        <v>0</v>
      </c>
      <c r="AE1368" s="1">
        <v>0</v>
      </c>
    </row>
    <row r="1369" spans="1:31" hidden="1" x14ac:dyDescent="0.25">
      <c r="A1369" s="2" t="s">
        <v>444</v>
      </c>
      <c r="B1369" s="51">
        <v>43972</v>
      </c>
      <c r="C1369" s="2" t="s">
        <v>8</v>
      </c>
      <c r="D1369" s="2" t="s">
        <v>67</v>
      </c>
      <c r="E1369" s="2" t="s">
        <v>542</v>
      </c>
      <c r="F1369" s="2" t="s">
        <v>2532</v>
      </c>
      <c r="G1369" s="2" t="s">
        <v>4</v>
      </c>
      <c r="H1369" s="2" t="s">
        <v>2618</v>
      </c>
      <c r="I1369" s="1" t="s">
        <v>1</v>
      </c>
      <c r="J1369" s="1" t="s">
        <v>1</v>
      </c>
      <c r="K1369" s="1" t="s">
        <v>1</v>
      </c>
      <c r="L1369" s="1" t="s">
        <v>1</v>
      </c>
      <c r="M1369" s="1">
        <v>0</v>
      </c>
      <c r="N1369" s="2" t="s">
        <v>1</v>
      </c>
      <c r="O1369" s="2" t="s">
        <v>2</v>
      </c>
      <c r="P1369" s="2" t="s">
        <v>1</v>
      </c>
      <c r="Q1369" s="3">
        <f t="shared" si="21"/>
        <v>45982933.177599996</v>
      </c>
      <c r="R1369" s="3">
        <v>0</v>
      </c>
      <c r="S1369" s="3">
        <v>36054957.049999997</v>
      </c>
      <c r="T1369" s="3">
        <v>0</v>
      </c>
      <c r="U1369" s="3" t="s">
        <v>0</v>
      </c>
      <c r="V1369" s="3">
        <v>0</v>
      </c>
      <c r="W1369" s="3">
        <v>8558600.1099999994</v>
      </c>
      <c r="X1369" s="3"/>
      <c r="Y1369" s="3">
        <v>1369376.0175999999</v>
      </c>
      <c r="Z1369" s="3">
        <v>0</v>
      </c>
      <c r="AA1369" s="2" t="s">
        <v>0</v>
      </c>
      <c r="AB1369" s="1">
        <v>0</v>
      </c>
      <c r="AC1369" s="1">
        <v>0</v>
      </c>
      <c r="AD1369" s="2" t="s">
        <v>0</v>
      </c>
      <c r="AE1369" s="1">
        <v>0</v>
      </c>
    </row>
    <row r="1370" spans="1:31" hidden="1" x14ac:dyDescent="0.25">
      <c r="A1370" s="2" t="s">
        <v>442</v>
      </c>
      <c r="B1370" s="51">
        <v>43972</v>
      </c>
      <c r="C1370" s="2" t="s">
        <v>53</v>
      </c>
      <c r="D1370" s="2" t="s">
        <v>67</v>
      </c>
      <c r="E1370" s="2" t="s">
        <v>66</v>
      </c>
      <c r="F1370" s="2" t="s">
        <v>2396</v>
      </c>
      <c r="G1370" s="2" t="s">
        <v>4</v>
      </c>
      <c r="H1370" s="2" t="s">
        <v>2619</v>
      </c>
      <c r="I1370" s="1" t="s">
        <v>1</v>
      </c>
      <c r="J1370" s="1" t="s">
        <v>1</v>
      </c>
      <c r="K1370" s="1" t="s">
        <v>1</v>
      </c>
      <c r="L1370" s="1" t="s">
        <v>1</v>
      </c>
      <c r="M1370" s="1">
        <v>0</v>
      </c>
      <c r="N1370" s="2" t="s">
        <v>1</v>
      </c>
      <c r="O1370" s="2" t="s">
        <v>2</v>
      </c>
      <c r="P1370" s="2" t="s">
        <v>1</v>
      </c>
      <c r="Q1370" s="3">
        <f t="shared" si="21"/>
        <v>23031790.667550001</v>
      </c>
      <c r="R1370" s="3">
        <v>0</v>
      </c>
      <c r="S1370" s="3">
        <v>17986116.430349998</v>
      </c>
      <c r="T1370" s="3">
        <v>0</v>
      </c>
      <c r="U1370" s="3" t="s">
        <v>0</v>
      </c>
      <c r="V1370" s="3">
        <v>0</v>
      </c>
      <c r="W1370" s="3">
        <v>4349719.17</v>
      </c>
      <c r="X1370" s="3" t="s">
        <v>13</v>
      </c>
      <c r="Y1370" s="3">
        <v>695955.06720000005</v>
      </c>
      <c r="Z1370" s="3">
        <v>0</v>
      </c>
      <c r="AA1370" s="2" t="s">
        <v>0</v>
      </c>
      <c r="AB1370" s="1">
        <v>0</v>
      </c>
      <c r="AC1370" s="1">
        <v>0</v>
      </c>
      <c r="AD1370" s="2" t="s">
        <v>0</v>
      </c>
      <c r="AE1370" s="1">
        <v>0</v>
      </c>
    </row>
    <row r="1371" spans="1:31" hidden="1" x14ac:dyDescent="0.25">
      <c r="A1371" s="2" t="s">
        <v>439</v>
      </c>
      <c r="B1371" s="51">
        <v>43972</v>
      </c>
      <c r="C1371" s="2" t="s">
        <v>8</v>
      </c>
      <c r="D1371" s="2" t="s">
        <v>52</v>
      </c>
      <c r="E1371" s="2" t="s">
        <v>530</v>
      </c>
      <c r="F1371" s="2" t="s">
        <v>2288</v>
      </c>
      <c r="G1371" s="2" t="s">
        <v>4</v>
      </c>
      <c r="H1371" s="2" t="s">
        <v>2620</v>
      </c>
      <c r="I1371" s="1" t="s">
        <v>1</v>
      </c>
      <c r="J1371" s="1" t="s">
        <v>1</v>
      </c>
      <c r="K1371" s="1" t="s">
        <v>1</v>
      </c>
      <c r="L1371" s="1" t="s">
        <v>1</v>
      </c>
      <c r="M1371" s="1">
        <v>0</v>
      </c>
      <c r="N1371" s="2" t="s">
        <v>1</v>
      </c>
      <c r="O1371" s="2" t="s">
        <v>2</v>
      </c>
      <c r="P1371" s="2" t="s">
        <v>1</v>
      </c>
      <c r="Q1371" s="3">
        <f t="shared" si="21"/>
        <v>43780539.810800001</v>
      </c>
      <c r="R1371" s="3">
        <v>0</v>
      </c>
      <c r="S1371" s="3">
        <v>36700130.789999999</v>
      </c>
      <c r="T1371" s="3">
        <v>0</v>
      </c>
      <c r="U1371" s="3" t="s">
        <v>0</v>
      </c>
      <c r="V1371" s="3">
        <v>0</v>
      </c>
      <c r="W1371" s="3">
        <v>6103800.8799999999</v>
      </c>
      <c r="X1371" s="3"/>
      <c r="Y1371" s="3">
        <v>976608.14080000005</v>
      </c>
      <c r="Z1371" s="3">
        <v>0</v>
      </c>
      <c r="AA1371" s="2" t="s">
        <v>0</v>
      </c>
      <c r="AB1371" s="1">
        <v>0</v>
      </c>
      <c r="AC1371" s="1">
        <v>0</v>
      </c>
      <c r="AD1371" s="2" t="s">
        <v>0</v>
      </c>
      <c r="AE1371" s="1">
        <v>0</v>
      </c>
    </row>
    <row r="1372" spans="1:31" hidden="1" x14ac:dyDescent="0.25">
      <c r="A1372" s="2" t="s">
        <v>436</v>
      </c>
      <c r="B1372" s="51">
        <v>43972</v>
      </c>
      <c r="C1372" s="2" t="s">
        <v>53</v>
      </c>
      <c r="D1372" s="2" t="s">
        <v>52</v>
      </c>
      <c r="E1372" s="2" t="s">
        <v>651</v>
      </c>
      <c r="F1372" s="2" t="s">
        <v>2311</v>
      </c>
      <c r="G1372" s="2" t="s">
        <v>4</v>
      </c>
      <c r="H1372" s="2" t="s">
        <v>2621</v>
      </c>
      <c r="I1372" s="1" t="s">
        <v>1</v>
      </c>
      <c r="J1372" s="1" t="s">
        <v>1</v>
      </c>
      <c r="K1372" s="1" t="s">
        <v>1</v>
      </c>
      <c r="L1372" s="1" t="s">
        <v>1</v>
      </c>
      <c r="M1372" s="1">
        <v>0</v>
      </c>
      <c r="N1372" s="2" t="s">
        <v>1</v>
      </c>
      <c r="O1372" s="2" t="s">
        <v>2</v>
      </c>
      <c r="P1372" s="2" t="s">
        <v>1</v>
      </c>
      <c r="Q1372" s="3">
        <f t="shared" si="21"/>
        <v>32698812.701099999</v>
      </c>
      <c r="R1372" s="3">
        <v>0</v>
      </c>
      <c r="S1372" s="3">
        <v>23785983.789099999</v>
      </c>
      <c r="T1372" s="3">
        <v>0</v>
      </c>
      <c r="U1372" s="3" t="s">
        <v>0</v>
      </c>
      <c r="V1372" s="3">
        <v>0</v>
      </c>
      <c r="W1372" s="3">
        <v>7683473.2000000002</v>
      </c>
      <c r="X1372" s="3" t="s">
        <v>0</v>
      </c>
      <c r="Y1372" s="3">
        <v>1229355.7120000001</v>
      </c>
      <c r="Z1372" s="3">
        <v>0</v>
      </c>
      <c r="AA1372" s="2" t="s">
        <v>0</v>
      </c>
      <c r="AB1372" s="1">
        <v>0</v>
      </c>
      <c r="AC1372" s="1">
        <v>0</v>
      </c>
      <c r="AD1372" s="2" t="s">
        <v>0</v>
      </c>
      <c r="AE1372" s="1">
        <v>0</v>
      </c>
    </row>
    <row r="1373" spans="1:31" hidden="1" x14ac:dyDescent="0.25">
      <c r="A1373" s="2" t="s">
        <v>434</v>
      </c>
      <c r="B1373" s="51">
        <v>43972</v>
      </c>
      <c r="C1373" s="2" t="s">
        <v>8</v>
      </c>
      <c r="D1373" s="2" t="s">
        <v>48</v>
      </c>
      <c r="E1373" s="50" t="s">
        <v>520</v>
      </c>
      <c r="F1373" s="2" t="s">
        <v>1970</v>
      </c>
      <c r="G1373" s="2" t="s">
        <v>4</v>
      </c>
      <c r="H1373" s="2" t="s">
        <v>2622</v>
      </c>
      <c r="I1373" s="1" t="s">
        <v>1</v>
      </c>
      <c r="J1373" s="1" t="s">
        <v>1</v>
      </c>
      <c r="K1373" s="1" t="s">
        <v>1</v>
      </c>
      <c r="L1373" s="1" t="s">
        <v>1</v>
      </c>
      <c r="M1373" s="1">
        <v>0</v>
      </c>
      <c r="N1373" s="2" t="s">
        <v>1</v>
      </c>
      <c r="O1373" s="2" t="s">
        <v>2</v>
      </c>
      <c r="P1373" s="2" t="s">
        <v>1</v>
      </c>
      <c r="Q1373" s="3">
        <f t="shared" si="21"/>
        <v>88686178.373600006</v>
      </c>
      <c r="R1373" s="3">
        <v>0</v>
      </c>
      <c r="S1373" s="3">
        <v>65915303.020000003</v>
      </c>
      <c r="T1373" s="3">
        <v>0</v>
      </c>
      <c r="U1373" s="3" t="s">
        <v>0</v>
      </c>
      <c r="V1373" s="3">
        <v>0</v>
      </c>
      <c r="W1373" s="3">
        <v>19630064.960000001</v>
      </c>
      <c r="X1373" s="3"/>
      <c r="Y1373" s="3">
        <v>3140810.3936000001</v>
      </c>
      <c r="Z1373" s="3">
        <v>0</v>
      </c>
      <c r="AA1373" s="2" t="s">
        <v>0</v>
      </c>
      <c r="AB1373" s="1">
        <v>0</v>
      </c>
      <c r="AC1373" s="1">
        <v>0</v>
      </c>
      <c r="AD1373" s="2" t="s">
        <v>0</v>
      </c>
      <c r="AE1373" s="1">
        <v>0</v>
      </c>
    </row>
    <row r="1374" spans="1:31" hidden="1" x14ac:dyDescent="0.25">
      <c r="A1374" s="2" t="s">
        <v>431</v>
      </c>
      <c r="B1374" s="51">
        <v>43972</v>
      </c>
      <c r="C1374" s="2" t="s">
        <v>53</v>
      </c>
      <c r="D1374" s="2" t="s">
        <v>48</v>
      </c>
      <c r="E1374" s="2" t="s">
        <v>1830</v>
      </c>
      <c r="F1374" s="2" t="s">
        <v>264</v>
      </c>
      <c r="G1374" s="2" t="s">
        <v>4</v>
      </c>
      <c r="H1374" s="2" t="s">
        <v>2623</v>
      </c>
      <c r="I1374" s="1"/>
      <c r="J1374" s="1"/>
      <c r="K1374" s="1"/>
      <c r="L1374" s="1"/>
      <c r="M1374" s="1">
        <v>0</v>
      </c>
      <c r="N1374" s="2"/>
      <c r="O1374" s="2" t="s">
        <v>249</v>
      </c>
      <c r="P1374" s="2"/>
      <c r="Q1374" s="3">
        <f t="shared" si="21"/>
        <v>0</v>
      </c>
      <c r="R1374" s="3">
        <v>0</v>
      </c>
      <c r="S1374" s="3">
        <v>0</v>
      </c>
      <c r="T1374" s="3">
        <v>0</v>
      </c>
      <c r="U1374" s="3" t="s">
        <v>0</v>
      </c>
      <c r="V1374" s="3">
        <v>0</v>
      </c>
      <c r="W1374" s="3">
        <v>0</v>
      </c>
      <c r="X1374" s="3"/>
      <c r="Y1374" s="3">
        <v>0</v>
      </c>
      <c r="Z1374" s="3"/>
      <c r="AA1374" s="2"/>
      <c r="AB1374" s="1">
        <v>0</v>
      </c>
      <c r="AC1374" s="1">
        <v>0</v>
      </c>
      <c r="AD1374" s="2"/>
      <c r="AE1374" s="1">
        <v>0</v>
      </c>
    </row>
    <row r="1375" spans="1:31" hidden="1" x14ac:dyDescent="0.25">
      <c r="A1375" s="2" t="s">
        <v>428</v>
      </c>
      <c r="B1375" s="51">
        <v>43972</v>
      </c>
      <c r="C1375" s="2" t="s">
        <v>8</v>
      </c>
      <c r="D1375" s="2" t="s">
        <v>44</v>
      </c>
      <c r="E1375" s="2" t="s">
        <v>516</v>
      </c>
      <c r="F1375" s="2" t="s">
        <v>820</v>
      </c>
      <c r="G1375" s="2" t="s">
        <v>4</v>
      </c>
      <c r="H1375" s="2" t="s">
        <v>2624</v>
      </c>
      <c r="I1375" s="1" t="s">
        <v>1</v>
      </c>
      <c r="J1375" s="1" t="s">
        <v>1</v>
      </c>
      <c r="K1375" s="1" t="s">
        <v>1</v>
      </c>
      <c r="L1375" s="1" t="s">
        <v>1</v>
      </c>
      <c r="M1375" s="1">
        <v>0</v>
      </c>
      <c r="N1375" s="2" t="s">
        <v>1</v>
      </c>
      <c r="O1375" s="2" t="s">
        <v>2</v>
      </c>
      <c r="P1375" s="2" t="s">
        <v>1</v>
      </c>
      <c r="Q1375" s="3">
        <f t="shared" si="21"/>
        <v>53190983.841200002</v>
      </c>
      <c r="R1375" s="3">
        <v>0</v>
      </c>
      <c r="S1375" s="3">
        <v>41914352.32</v>
      </c>
      <c r="T1375" s="3">
        <v>0</v>
      </c>
      <c r="U1375" s="3" t="s">
        <v>0</v>
      </c>
      <c r="V1375" s="3">
        <v>0</v>
      </c>
      <c r="W1375" s="3">
        <v>9721234.0700000003</v>
      </c>
      <c r="X1375" s="3"/>
      <c r="Y1375" s="3">
        <v>1555397.4512</v>
      </c>
      <c r="Z1375" s="3">
        <v>0</v>
      </c>
      <c r="AA1375" s="2" t="s">
        <v>0</v>
      </c>
      <c r="AB1375" s="1">
        <v>0</v>
      </c>
      <c r="AC1375" s="1">
        <v>0</v>
      </c>
      <c r="AD1375" s="2" t="s">
        <v>0</v>
      </c>
      <c r="AE1375" s="1">
        <v>0</v>
      </c>
    </row>
    <row r="1376" spans="1:31" hidden="1" x14ac:dyDescent="0.25">
      <c r="A1376" s="2" t="s">
        <v>425</v>
      </c>
      <c r="B1376" s="51">
        <v>43972</v>
      </c>
      <c r="C1376" s="2" t="s">
        <v>8</v>
      </c>
      <c r="D1376" s="2" t="s">
        <v>40</v>
      </c>
      <c r="E1376" s="2" t="s">
        <v>500</v>
      </c>
      <c r="F1376" s="2" t="s">
        <v>1269</v>
      </c>
      <c r="G1376" s="2" t="s">
        <v>4</v>
      </c>
      <c r="H1376" s="2" t="s">
        <v>2625</v>
      </c>
      <c r="I1376" s="1" t="s">
        <v>1</v>
      </c>
      <c r="J1376" s="1" t="s">
        <v>1</v>
      </c>
      <c r="K1376" s="1" t="s">
        <v>1</v>
      </c>
      <c r="L1376" s="1" t="s">
        <v>1</v>
      </c>
      <c r="M1376" s="1">
        <v>0</v>
      </c>
      <c r="N1376" s="2" t="s">
        <v>1</v>
      </c>
      <c r="O1376" s="2" t="s">
        <v>2</v>
      </c>
      <c r="P1376" s="2" t="s">
        <v>1</v>
      </c>
      <c r="Q1376" s="3">
        <f t="shared" si="21"/>
        <v>24316626.620400004</v>
      </c>
      <c r="R1376" s="3">
        <v>0</v>
      </c>
      <c r="S1376" s="3">
        <v>15520813.300000001</v>
      </c>
      <c r="T1376" s="3">
        <v>0</v>
      </c>
      <c r="U1376" s="3" t="s">
        <v>0</v>
      </c>
      <c r="V1376" s="3">
        <v>0</v>
      </c>
      <c r="W1376" s="3">
        <v>7582597.6900000004</v>
      </c>
      <c r="X1376" s="3"/>
      <c r="Y1376" s="3">
        <v>1213215.6304000001</v>
      </c>
      <c r="Z1376" s="3">
        <v>0</v>
      </c>
      <c r="AA1376" s="2" t="s">
        <v>0</v>
      </c>
      <c r="AB1376" s="1">
        <v>0</v>
      </c>
      <c r="AC1376" s="1">
        <v>0</v>
      </c>
      <c r="AD1376" s="2" t="s">
        <v>0</v>
      </c>
      <c r="AE1376" s="1">
        <v>0</v>
      </c>
    </row>
    <row r="1377" spans="1:31" hidden="1" x14ac:dyDescent="0.25">
      <c r="A1377" s="2" t="s">
        <v>422</v>
      </c>
      <c r="B1377" s="51">
        <v>43972</v>
      </c>
      <c r="C1377" s="2" t="s">
        <v>8</v>
      </c>
      <c r="D1377" s="2" t="s">
        <v>36</v>
      </c>
      <c r="E1377" s="2" t="s">
        <v>497</v>
      </c>
      <c r="F1377" s="2" t="s">
        <v>2400</v>
      </c>
      <c r="G1377" s="2" t="s">
        <v>4</v>
      </c>
      <c r="H1377" s="2" t="s">
        <v>2626</v>
      </c>
      <c r="I1377" s="1" t="s">
        <v>1</v>
      </c>
      <c r="J1377" s="1" t="s">
        <v>1</v>
      </c>
      <c r="K1377" s="1" t="s">
        <v>1</v>
      </c>
      <c r="L1377" s="1" t="s">
        <v>1</v>
      </c>
      <c r="M1377" s="1">
        <v>0</v>
      </c>
      <c r="N1377" s="2" t="s">
        <v>1</v>
      </c>
      <c r="O1377" s="2" t="s">
        <v>2</v>
      </c>
      <c r="P1377" s="2" t="s">
        <v>1</v>
      </c>
      <c r="Q1377" s="3">
        <f t="shared" si="21"/>
        <v>89609334.967200011</v>
      </c>
      <c r="R1377" s="3">
        <v>0</v>
      </c>
      <c r="S1377" s="3">
        <v>68804610.650000006</v>
      </c>
      <c r="T1377" s="3">
        <v>0</v>
      </c>
      <c r="U1377" s="3" t="s">
        <v>0</v>
      </c>
      <c r="V1377" s="3">
        <v>0</v>
      </c>
      <c r="W1377" s="3">
        <v>17935107.170000002</v>
      </c>
      <c r="X1377" s="3"/>
      <c r="Y1377" s="3">
        <v>2869617.1472000005</v>
      </c>
      <c r="Z1377" s="3">
        <v>0</v>
      </c>
      <c r="AA1377" s="2" t="s">
        <v>0</v>
      </c>
      <c r="AB1377" s="1">
        <v>0</v>
      </c>
      <c r="AC1377" s="1">
        <v>0</v>
      </c>
      <c r="AD1377" s="2" t="s">
        <v>0</v>
      </c>
      <c r="AE1377" s="1">
        <v>0</v>
      </c>
    </row>
    <row r="1378" spans="1:31" hidden="1" x14ac:dyDescent="0.25">
      <c r="A1378" s="2" t="s">
        <v>420</v>
      </c>
      <c r="B1378" s="51">
        <v>43972</v>
      </c>
      <c r="C1378" s="2" t="s">
        <v>8</v>
      </c>
      <c r="D1378" s="2" t="s">
        <v>32</v>
      </c>
      <c r="E1378" s="2" t="s">
        <v>493</v>
      </c>
      <c r="F1378" s="2" t="s">
        <v>2627</v>
      </c>
      <c r="G1378" s="2" t="s">
        <v>4</v>
      </c>
      <c r="H1378" s="2" t="s">
        <v>2628</v>
      </c>
      <c r="I1378" s="1" t="s">
        <v>1</v>
      </c>
      <c r="J1378" s="1" t="s">
        <v>1</v>
      </c>
      <c r="K1378" s="1" t="s">
        <v>1</v>
      </c>
      <c r="L1378" s="1" t="s">
        <v>1</v>
      </c>
      <c r="M1378" s="1">
        <v>0</v>
      </c>
      <c r="N1378" s="2" t="s">
        <v>1</v>
      </c>
      <c r="O1378" s="2" t="s">
        <v>2</v>
      </c>
      <c r="P1378" s="2" t="s">
        <v>1</v>
      </c>
      <c r="Q1378" s="3">
        <f t="shared" si="21"/>
        <v>37296003.678000003</v>
      </c>
      <c r="R1378" s="3">
        <v>0</v>
      </c>
      <c r="S1378" s="3">
        <v>30047198.129999999</v>
      </c>
      <c r="T1378" s="3">
        <v>0</v>
      </c>
      <c r="U1378" s="3" t="s">
        <v>0</v>
      </c>
      <c r="V1378" s="3">
        <v>0</v>
      </c>
      <c r="W1378" s="3">
        <v>6248970.2999999998</v>
      </c>
      <c r="X1378" s="3"/>
      <c r="Y1378" s="3">
        <v>999835.24800000002</v>
      </c>
      <c r="Z1378" s="3">
        <v>0</v>
      </c>
      <c r="AA1378" s="2" t="s">
        <v>0</v>
      </c>
      <c r="AB1378" s="1">
        <v>0</v>
      </c>
      <c r="AC1378" s="1">
        <v>0</v>
      </c>
      <c r="AD1378" s="2" t="s">
        <v>0</v>
      </c>
      <c r="AE1378" s="1">
        <v>0</v>
      </c>
    </row>
    <row r="1379" spans="1:31" hidden="1" x14ac:dyDescent="0.25">
      <c r="A1379" s="2" t="s">
        <v>414</v>
      </c>
      <c r="B1379" s="51">
        <v>43972</v>
      </c>
      <c r="C1379" s="2" t="s">
        <v>8</v>
      </c>
      <c r="D1379" s="2" t="s">
        <v>26</v>
      </c>
      <c r="E1379" s="2" t="s">
        <v>489</v>
      </c>
      <c r="F1379" s="2" t="s">
        <v>2629</v>
      </c>
      <c r="G1379" s="2" t="s">
        <v>4</v>
      </c>
      <c r="H1379" s="2" t="s">
        <v>2630</v>
      </c>
      <c r="I1379" s="1" t="s">
        <v>1</v>
      </c>
      <c r="J1379" s="1" t="s">
        <v>1</v>
      </c>
      <c r="K1379" s="1" t="s">
        <v>1</v>
      </c>
      <c r="L1379" s="1" t="s">
        <v>1</v>
      </c>
      <c r="M1379" s="1">
        <v>0</v>
      </c>
      <c r="N1379" s="2" t="s">
        <v>1</v>
      </c>
      <c r="O1379" s="2" t="s">
        <v>2</v>
      </c>
      <c r="P1379" s="2" t="s">
        <v>1</v>
      </c>
      <c r="Q1379" s="3">
        <f t="shared" si="21"/>
        <v>20618369.813075993</v>
      </c>
      <c r="R1379" s="3">
        <v>0</v>
      </c>
      <c r="S1379" s="3">
        <v>18907913.065899994</v>
      </c>
      <c r="T1379" s="3">
        <v>0</v>
      </c>
      <c r="U1379" s="3" t="s">
        <v>0</v>
      </c>
      <c r="V1379" s="3">
        <v>0</v>
      </c>
      <c r="W1379" s="3">
        <v>1474531.6786</v>
      </c>
      <c r="X1379" s="3" t="s">
        <v>13</v>
      </c>
      <c r="Y1379" s="3">
        <v>235925.06857599999</v>
      </c>
      <c r="Z1379" s="3">
        <v>0</v>
      </c>
      <c r="AA1379" s="2" t="s">
        <v>0</v>
      </c>
      <c r="AB1379" s="1">
        <v>0</v>
      </c>
      <c r="AC1379" s="1">
        <v>0</v>
      </c>
      <c r="AD1379" s="2" t="s">
        <v>0</v>
      </c>
      <c r="AE1379" s="1">
        <v>0</v>
      </c>
    </row>
    <row r="1380" spans="1:31" hidden="1" x14ac:dyDescent="0.25">
      <c r="A1380" s="2" t="s">
        <v>411</v>
      </c>
      <c r="B1380" s="51">
        <v>43972</v>
      </c>
      <c r="C1380" s="2" t="s">
        <v>8</v>
      </c>
      <c r="D1380" s="2" t="s">
        <v>16</v>
      </c>
      <c r="E1380" s="2" t="s">
        <v>483</v>
      </c>
      <c r="F1380" s="2" t="s">
        <v>2631</v>
      </c>
      <c r="G1380" s="2" t="s">
        <v>4</v>
      </c>
      <c r="H1380" s="2" t="s">
        <v>2601</v>
      </c>
      <c r="I1380" s="1" t="s">
        <v>1</v>
      </c>
      <c r="J1380" s="1" t="s">
        <v>1</v>
      </c>
      <c r="K1380" s="1" t="s">
        <v>1</v>
      </c>
      <c r="L1380" s="1" t="s">
        <v>1</v>
      </c>
      <c r="M1380" s="1">
        <v>0</v>
      </c>
      <c r="N1380" s="2" t="s">
        <v>1</v>
      </c>
      <c r="O1380" s="2" t="s">
        <v>249</v>
      </c>
      <c r="P1380" s="2" t="s">
        <v>1</v>
      </c>
      <c r="Q1380" s="3">
        <f t="shared" si="21"/>
        <v>0</v>
      </c>
      <c r="R1380" s="3">
        <v>0</v>
      </c>
      <c r="S1380" s="3">
        <v>0</v>
      </c>
      <c r="T1380" s="3">
        <v>0</v>
      </c>
      <c r="U1380" s="3" t="s">
        <v>0</v>
      </c>
      <c r="V1380" s="3">
        <v>0</v>
      </c>
      <c r="W1380" s="3">
        <v>0</v>
      </c>
      <c r="X1380" s="3"/>
      <c r="Y1380" s="3">
        <v>0</v>
      </c>
      <c r="Z1380" s="3">
        <v>0</v>
      </c>
      <c r="AA1380" s="2" t="s">
        <v>0</v>
      </c>
      <c r="AB1380" s="1">
        <v>0</v>
      </c>
      <c r="AC1380" s="1">
        <v>0</v>
      </c>
      <c r="AD1380" s="2" t="s">
        <v>0</v>
      </c>
      <c r="AE1380" s="1">
        <v>0</v>
      </c>
    </row>
    <row r="1381" spans="1:31" hidden="1" x14ac:dyDescent="0.25">
      <c r="A1381" s="2" t="s">
        <v>408</v>
      </c>
      <c r="B1381" s="51">
        <v>43972</v>
      </c>
      <c r="C1381" s="2" t="s">
        <v>8</v>
      </c>
      <c r="D1381" s="2" t="s">
        <v>1048</v>
      </c>
      <c r="E1381" s="2" t="s">
        <v>538</v>
      </c>
      <c r="F1381" s="2" t="s">
        <v>1111</v>
      </c>
      <c r="G1381" s="2" t="s">
        <v>4</v>
      </c>
      <c r="H1381" s="2" t="s">
        <v>2632</v>
      </c>
      <c r="I1381" s="1" t="s">
        <v>1</v>
      </c>
      <c r="J1381" s="1" t="s">
        <v>1</v>
      </c>
      <c r="K1381" s="1" t="s">
        <v>1</v>
      </c>
      <c r="L1381" s="1" t="s">
        <v>1</v>
      </c>
      <c r="M1381" s="1">
        <v>0</v>
      </c>
      <c r="N1381" s="2" t="s">
        <v>1</v>
      </c>
      <c r="O1381" s="2" t="s">
        <v>2</v>
      </c>
      <c r="P1381" s="2" t="s">
        <v>1</v>
      </c>
      <c r="Q1381" s="3">
        <f t="shared" si="21"/>
        <v>6949423.6554000005</v>
      </c>
      <c r="R1381" s="3">
        <v>0</v>
      </c>
      <c r="S1381" s="3">
        <v>3072999.4554000003</v>
      </c>
      <c r="T1381" s="3">
        <v>0</v>
      </c>
      <c r="U1381" s="3" t="s">
        <v>0</v>
      </c>
      <c r="V1381" s="3">
        <v>0</v>
      </c>
      <c r="W1381" s="3">
        <v>3341745</v>
      </c>
      <c r="X1381" s="3" t="s">
        <v>0</v>
      </c>
      <c r="Y1381" s="3">
        <v>534679.19999999995</v>
      </c>
      <c r="Z1381" s="3">
        <v>0</v>
      </c>
      <c r="AA1381" s="2" t="s">
        <v>0</v>
      </c>
      <c r="AB1381" s="1">
        <v>0</v>
      </c>
      <c r="AC1381" s="1">
        <v>0</v>
      </c>
      <c r="AD1381" s="2" t="s">
        <v>0</v>
      </c>
      <c r="AE1381" s="1">
        <v>0</v>
      </c>
    </row>
    <row r="1382" spans="1:31" hidden="1" x14ac:dyDescent="0.25">
      <c r="A1382" s="2" t="s">
        <v>406</v>
      </c>
      <c r="B1382" s="51">
        <v>43972</v>
      </c>
      <c r="C1382" s="2" t="s">
        <v>8</v>
      </c>
      <c r="D1382" s="2" t="s">
        <v>11</v>
      </c>
      <c r="E1382" s="2" t="s">
        <v>476</v>
      </c>
      <c r="F1382" s="2" t="s">
        <v>2633</v>
      </c>
      <c r="G1382" s="2" t="s">
        <v>4</v>
      </c>
      <c r="H1382" s="2" t="s">
        <v>2634</v>
      </c>
      <c r="I1382" s="1" t="s">
        <v>1</v>
      </c>
      <c r="J1382" s="1" t="s">
        <v>1</v>
      </c>
      <c r="K1382" s="1" t="s">
        <v>1</v>
      </c>
      <c r="L1382" s="1" t="s">
        <v>1</v>
      </c>
      <c r="M1382" s="1">
        <v>0</v>
      </c>
      <c r="N1382" s="2" t="s">
        <v>1</v>
      </c>
      <c r="O1382" s="2" t="s">
        <v>2</v>
      </c>
      <c r="P1382" s="2" t="s">
        <v>1</v>
      </c>
      <c r="Q1382" s="3">
        <f t="shared" si="21"/>
        <v>3968594.9</v>
      </c>
      <c r="R1382" s="3">
        <v>0</v>
      </c>
      <c r="S1382" s="3">
        <v>2206157.31</v>
      </c>
      <c r="T1382" s="3">
        <v>0</v>
      </c>
      <c r="U1382" s="3" t="s">
        <v>0</v>
      </c>
      <c r="V1382" s="3">
        <v>0</v>
      </c>
      <c r="W1382" s="3">
        <v>1519342.75</v>
      </c>
      <c r="X1382" s="3"/>
      <c r="Y1382" s="3">
        <v>243094.84</v>
      </c>
      <c r="Z1382" s="3">
        <v>0</v>
      </c>
      <c r="AA1382" s="2" t="s">
        <v>0</v>
      </c>
      <c r="AB1382" s="1">
        <v>0</v>
      </c>
      <c r="AC1382" s="1">
        <v>0</v>
      </c>
      <c r="AD1382" s="2" t="s">
        <v>0</v>
      </c>
      <c r="AE1382" s="1">
        <v>0</v>
      </c>
    </row>
    <row r="1383" spans="1:31" hidden="1" x14ac:dyDescent="0.25">
      <c r="A1383" s="2" t="s">
        <v>402</v>
      </c>
      <c r="B1383" s="51">
        <v>43972</v>
      </c>
      <c r="C1383" s="2" t="s">
        <v>8</v>
      </c>
      <c r="D1383" s="2" t="s">
        <v>7</v>
      </c>
      <c r="E1383" s="2" t="s">
        <v>471</v>
      </c>
      <c r="F1383" s="2" t="s">
        <v>202</v>
      </c>
      <c r="G1383" s="2" t="s">
        <v>4</v>
      </c>
      <c r="H1383" s="2" t="s">
        <v>2635</v>
      </c>
      <c r="I1383" s="1" t="s">
        <v>1</v>
      </c>
      <c r="J1383" s="1" t="s">
        <v>1</v>
      </c>
      <c r="K1383" s="1" t="s">
        <v>1</v>
      </c>
      <c r="L1383" s="1" t="s">
        <v>1</v>
      </c>
      <c r="M1383" s="1">
        <v>0</v>
      </c>
      <c r="N1383" s="2" t="s">
        <v>1</v>
      </c>
      <c r="O1383" s="2" t="s">
        <v>2</v>
      </c>
      <c r="P1383" s="2" t="s">
        <v>1</v>
      </c>
      <c r="Q1383" s="3">
        <f t="shared" si="21"/>
        <v>45444046.238799997</v>
      </c>
      <c r="R1383" s="3">
        <v>0</v>
      </c>
      <c r="S1383" s="3">
        <v>41847670.479999997</v>
      </c>
      <c r="T1383" s="3">
        <v>0</v>
      </c>
      <c r="U1383" s="3" t="s">
        <v>0</v>
      </c>
      <c r="V1383" s="3">
        <v>0</v>
      </c>
      <c r="W1383" s="3">
        <v>3100323.93</v>
      </c>
      <c r="X1383" s="3"/>
      <c r="Y1383" s="3">
        <v>496051.82880000002</v>
      </c>
      <c r="Z1383" s="3">
        <v>0</v>
      </c>
      <c r="AA1383" s="2" t="s">
        <v>0</v>
      </c>
      <c r="AB1383" s="1">
        <v>0</v>
      </c>
      <c r="AC1383" s="1">
        <v>0</v>
      </c>
      <c r="AD1383" s="2" t="s">
        <v>0</v>
      </c>
      <c r="AE1383" s="1">
        <v>0</v>
      </c>
    </row>
    <row r="1384" spans="1:31" hidden="1" x14ac:dyDescent="0.25">
      <c r="A1384" s="2" t="s">
        <v>399</v>
      </c>
      <c r="B1384" s="51">
        <v>43973</v>
      </c>
      <c r="C1384" s="2" t="s">
        <v>8</v>
      </c>
      <c r="D1384" s="2" t="s">
        <v>107</v>
      </c>
      <c r="E1384" s="2" t="s">
        <v>596</v>
      </c>
      <c r="F1384" s="2" t="s">
        <v>1577</v>
      </c>
      <c r="G1384" s="2" t="s">
        <v>4</v>
      </c>
      <c r="H1384" s="2" t="s">
        <v>2636</v>
      </c>
      <c r="I1384" s="1" t="s">
        <v>1</v>
      </c>
      <c r="J1384" s="1" t="s">
        <v>1</v>
      </c>
      <c r="K1384" s="1" t="s">
        <v>1</v>
      </c>
      <c r="L1384" s="1" t="s">
        <v>1</v>
      </c>
      <c r="M1384" s="1">
        <v>0</v>
      </c>
      <c r="N1384" s="2" t="s">
        <v>1</v>
      </c>
      <c r="O1384" s="2" t="s">
        <v>2</v>
      </c>
      <c r="P1384" s="2" t="s">
        <v>1</v>
      </c>
      <c r="Q1384" s="3">
        <f t="shared" si="21"/>
        <v>62730579.360399999</v>
      </c>
      <c r="R1384" s="3">
        <v>0</v>
      </c>
      <c r="S1384" s="3">
        <v>51438861.609999999</v>
      </c>
      <c r="T1384" s="3">
        <v>0</v>
      </c>
      <c r="U1384" s="3" t="s">
        <v>0</v>
      </c>
      <c r="V1384" s="3">
        <v>0</v>
      </c>
      <c r="W1384" s="3">
        <v>9734239.4399999995</v>
      </c>
      <c r="X1384" s="3" t="s">
        <v>0</v>
      </c>
      <c r="Y1384" s="3">
        <v>1557478.3103999998</v>
      </c>
      <c r="Z1384" s="3">
        <v>0</v>
      </c>
      <c r="AA1384" s="2" t="s">
        <v>0</v>
      </c>
      <c r="AB1384" s="1">
        <v>0</v>
      </c>
      <c r="AC1384" s="1">
        <v>0</v>
      </c>
      <c r="AD1384" s="2" t="s">
        <v>0</v>
      </c>
      <c r="AE1384" s="1">
        <v>0</v>
      </c>
    </row>
    <row r="1385" spans="1:31" hidden="1" x14ac:dyDescent="0.25">
      <c r="A1385" s="2" t="s">
        <v>396</v>
      </c>
      <c r="B1385" s="51">
        <v>43973</v>
      </c>
      <c r="C1385" s="2" t="s">
        <v>53</v>
      </c>
      <c r="D1385" s="2" t="s">
        <v>107</v>
      </c>
      <c r="E1385" s="2" t="s">
        <v>572</v>
      </c>
      <c r="F1385" s="2" t="s">
        <v>2612</v>
      </c>
      <c r="G1385" s="2" t="s">
        <v>4</v>
      </c>
      <c r="H1385" s="2" t="s">
        <v>2637</v>
      </c>
      <c r="I1385" s="1" t="s">
        <v>1</v>
      </c>
      <c r="J1385" s="1" t="s">
        <v>1</v>
      </c>
      <c r="K1385" s="1" t="s">
        <v>1</v>
      </c>
      <c r="L1385" s="1" t="s">
        <v>1</v>
      </c>
      <c r="M1385" s="1">
        <v>0</v>
      </c>
      <c r="N1385" s="2" t="s">
        <v>1</v>
      </c>
      <c r="O1385" s="2" t="s">
        <v>2</v>
      </c>
      <c r="P1385" s="2" t="s">
        <v>1</v>
      </c>
      <c r="Q1385" s="3">
        <f t="shared" si="21"/>
        <v>53612268.738899998</v>
      </c>
      <c r="R1385" s="3">
        <v>0</v>
      </c>
      <c r="S1385" s="3">
        <v>44058982.645300001</v>
      </c>
      <c r="T1385" s="3">
        <v>0</v>
      </c>
      <c r="U1385" s="3" t="s">
        <v>0</v>
      </c>
      <c r="V1385" s="3">
        <v>0</v>
      </c>
      <c r="W1385" s="3">
        <v>8235591.46</v>
      </c>
      <c r="X1385" s="3" t="s">
        <v>0</v>
      </c>
      <c r="Y1385" s="3">
        <v>1317694.6336000001</v>
      </c>
      <c r="Z1385" s="3">
        <v>0</v>
      </c>
      <c r="AA1385" s="2" t="s">
        <v>0</v>
      </c>
      <c r="AB1385" s="1">
        <v>0</v>
      </c>
      <c r="AC1385" s="1">
        <v>0</v>
      </c>
      <c r="AD1385" s="2" t="s">
        <v>0</v>
      </c>
      <c r="AE1385" s="1">
        <v>0</v>
      </c>
    </row>
    <row r="1386" spans="1:31" hidden="1" x14ac:dyDescent="0.25">
      <c r="A1386" s="2" t="s">
        <v>393</v>
      </c>
      <c r="B1386" s="51">
        <v>43973</v>
      </c>
      <c r="C1386" s="2" t="s">
        <v>8</v>
      </c>
      <c r="D1386" s="2" t="s">
        <v>88</v>
      </c>
      <c r="E1386" s="2" t="s">
        <v>569</v>
      </c>
      <c r="F1386" s="2" t="s">
        <v>1207</v>
      </c>
      <c r="G1386" s="2" t="s">
        <v>4</v>
      </c>
      <c r="H1386" s="2" t="s">
        <v>2638</v>
      </c>
      <c r="I1386" s="1" t="s">
        <v>1</v>
      </c>
      <c r="J1386" s="1" t="s">
        <v>1</v>
      </c>
      <c r="K1386" s="1" t="s">
        <v>1</v>
      </c>
      <c r="L1386" s="1" t="s">
        <v>1</v>
      </c>
      <c r="M1386" s="1">
        <v>0</v>
      </c>
      <c r="N1386" s="2" t="s">
        <v>1</v>
      </c>
      <c r="O1386" s="2" t="s">
        <v>2</v>
      </c>
      <c r="P1386" s="2" t="s">
        <v>1</v>
      </c>
      <c r="Q1386" s="3">
        <f t="shared" si="21"/>
        <v>57228711.740960009</v>
      </c>
      <c r="R1386" s="3">
        <v>0</v>
      </c>
      <c r="S1386" s="3">
        <v>48900728.200000003</v>
      </c>
      <c r="T1386" s="3">
        <v>0</v>
      </c>
      <c r="U1386" s="3" t="s">
        <v>0</v>
      </c>
      <c r="V1386" s="3">
        <v>0</v>
      </c>
      <c r="W1386" s="3">
        <v>7179296.1560000004</v>
      </c>
      <c r="X1386" s="3"/>
      <c r="Y1386" s="3">
        <v>1148687.3849600002</v>
      </c>
      <c r="Z1386" s="3">
        <v>0</v>
      </c>
      <c r="AA1386" s="2" t="s">
        <v>0</v>
      </c>
      <c r="AB1386" s="1">
        <v>0</v>
      </c>
      <c r="AC1386" s="1">
        <v>0</v>
      </c>
      <c r="AD1386" s="2" t="s">
        <v>0</v>
      </c>
      <c r="AE1386" s="1">
        <v>0</v>
      </c>
    </row>
    <row r="1387" spans="1:31" hidden="1" x14ac:dyDescent="0.25">
      <c r="A1387" s="2" t="s">
        <v>390</v>
      </c>
      <c r="B1387" s="51">
        <v>43973</v>
      </c>
      <c r="C1387" s="2" t="s">
        <v>8</v>
      </c>
      <c r="D1387" s="2" t="s">
        <v>88</v>
      </c>
      <c r="E1387" s="2" t="s">
        <v>563</v>
      </c>
      <c r="F1387" s="2" t="s">
        <v>2639</v>
      </c>
      <c r="G1387" s="2" t="s">
        <v>4</v>
      </c>
      <c r="H1387" s="2" t="s">
        <v>2640</v>
      </c>
      <c r="I1387" s="1" t="s">
        <v>1</v>
      </c>
      <c r="J1387" s="1" t="s">
        <v>1</v>
      </c>
      <c r="K1387" s="1" t="s">
        <v>1</v>
      </c>
      <c r="L1387" s="1" t="s">
        <v>1</v>
      </c>
      <c r="M1387" s="1">
        <v>0</v>
      </c>
      <c r="N1387" s="2" t="s">
        <v>1</v>
      </c>
      <c r="O1387" s="2" t="s">
        <v>2</v>
      </c>
      <c r="P1387" s="2" t="s">
        <v>1</v>
      </c>
      <c r="Q1387" s="3">
        <f t="shared" si="21"/>
        <v>33680040.159999996</v>
      </c>
      <c r="R1387" s="3">
        <v>0</v>
      </c>
      <c r="S1387" s="3">
        <v>33680040.159999996</v>
      </c>
      <c r="T1387" s="3">
        <v>0</v>
      </c>
      <c r="U1387" s="3" t="s">
        <v>0</v>
      </c>
      <c r="V1387" s="3">
        <v>0</v>
      </c>
      <c r="W1387" s="3"/>
      <c r="X1387" s="3"/>
      <c r="Y1387" s="3">
        <v>0</v>
      </c>
      <c r="Z1387" s="3">
        <v>0</v>
      </c>
      <c r="AA1387" s="2" t="s">
        <v>0</v>
      </c>
      <c r="AB1387" s="1">
        <v>0</v>
      </c>
      <c r="AC1387" s="1">
        <v>0</v>
      </c>
      <c r="AD1387" s="2" t="s">
        <v>0</v>
      </c>
      <c r="AE1387" s="1">
        <v>0</v>
      </c>
    </row>
    <row r="1388" spans="1:31" hidden="1" x14ac:dyDescent="0.25">
      <c r="A1388" s="2" t="s">
        <v>387</v>
      </c>
      <c r="B1388" s="51">
        <v>43973</v>
      </c>
      <c r="C1388" s="2" t="s">
        <v>71</v>
      </c>
      <c r="D1388" s="2" t="s">
        <v>88</v>
      </c>
      <c r="E1388" s="2" t="s">
        <v>566</v>
      </c>
      <c r="F1388" s="2" t="s">
        <v>2641</v>
      </c>
      <c r="G1388" s="2" t="s">
        <v>4</v>
      </c>
      <c r="H1388" s="2" t="s">
        <v>2642</v>
      </c>
      <c r="I1388" s="1" t="s">
        <v>1</v>
      </c>
      <c r="J1388" s="1" t="s">
        <v>1</v>
      </c>
      <c r="K1388" s="1" t="s">
        <v>1</v>
      </c>
      <c r="L1388" s="1" t="s">
        <v>1</v>
      </c>
      <c r="M1388" s="1">
        <v>0</v>
      </c>
      <c r="N1388" s="2" t="s">
        <v>1</v>
      </c>
      <c r="O1388" s="2" t="s">
        <v>2</v>
      </c>
      <c r="P1388" s="2" t="s">
        <v>1</v>
      </c>
      <c r="Q1388" s="3">
        <f t="shared" si="21"/>
        <v>34116480.104550004</v>
      </c>
      <c r="R1388" s="3">
        <v>0</v>
      </c>
      <c r="S1388" s="3">
        <v>33117720.104550004</v>
      </c>
      <c r="T1388" s="3">
        <v>0</v>
      </c>
      <c r="U1388" s="3" t="s">
        <v>0</v>
      </c>
      <c r="V1388" s="3">
        <v>0</v>
      </c>
      <c r="W1388" s="3">
        <v>861000</v>
      </c>
      <c r="X1388" s="3" t="s">
        <v>0</v>
      </c>
      <c r="Y1388" s="3">
        <v>137760</v>
      </c>
      <c r="Z1388" s="3">
        <v>0</v>
      </c>
      <c r="AA1388" s="2" t="s">
        <v>0</v>
      </c>
      <c r="AB1388" s="1">
        <v>0</v>
      </c>
      <c r="AC1388" s="1">
        <v>0</v>
      </c>
      <c r="AD1388" s="2" t="s">
        <v>0</v>
      </c>
      <c r="AE1388" s="1">
        <v>0</v>
      </c>
    </row>
    <row r="1389" spans="1:31" hidden="1" x14ac:dyDescent="0.25">
      <c r="A1389" s="2" t="s">
        <v>385</v>
      </c>
      <c r="B1389" s="51">
        <v>43973</v>
      </c>
      <c r="C1389" s="2" t="s">
        <v>53</v>
      </c>
      <c r="D1389" s="2" t="s">
        <v>88</v>
      </c>
      <c r="E1389" s="2" t="s">
        <v>558</v>
      </c>
      <c r="F1389" s="2" t="s">
        <v>2643</v>
      </c>
      <c r="G1389" s="2" t="s">
        <v>4</v>
      </c>
      <c r="H1389" s="2" t="s">
        <v>2644</v>
      </c>
      <c r="I1389" s="1" t="s">
        <v>1</v>
      </c>
      <c r="J1389" s="1" t="s">
        <v>1</v>
      </c>
      <c r="K1389" s="1" t="s">
        <v>1</v>
      </c>
      <c r="L1389" s="1" t="s">
        <v>1</v>
      </c>
      <c r="M1389" s="1">
        <v>0</v>
      </c>
      <c r="N1389" s="2" t="s">
        <v>1</v>
      </c>
      <c r="O1389" s="2" t="s">
        <v>2</v>
      </c>
      <c r="P1389" s="2" t="s">
        <v>1</v>
      </c>
      <c r="Q1389" s="3">
        <f t="shared" si="21"/>
        <v>86294383.418400019</v>
      </c>
      <c r="R1389" s="3">
        <v>0</v>
      </c>
      <c r="S1389" s="3">
        <v>64927424.559200026</v>
      </c>
      <c r="T1389" s="3">
        <v>0</v>
      </c>
      <c r="U1389" s="3" t="s">
        <v>0</v>
      </c>
      <c r="V1389" s="3">
        <v>0</v>
      </c>
      <c r="W1389" s="3">
        <v>18419792.119999997</v>
      </c>
      <c r="X1389" s="3" t="s">
        <v>0</v>
      </c>
      <c r="Y1389" s="3">
        <v>2947166.7391999997</v>
      </c>
      <c r="Z1389" s="3">
        <v>0</v>
      </c>
      <c r="AA1389" s="2" t="s">
        <v>0</v>
      </c>
      <c r="AB1389" s="1">
        <v>0</v>
      </c>
      <c r="AC1389" s="1">
        <v>0</v>
      </c>
      <c r="AD1389" s="2" t="s">
        <v>0</v>
      </c>
      <c r="AE1389" s="1">
        <v>0</v>
      </c>
    </row>
    <row r="1390" spans="1:31" hidden="1" x14ac:dyDescent="0.25">
      <c r="A1390" s="2" t="s">
        <v>381</v>
      </c>
      <c r="B1390" s="51">
        <v>43973</v>
      </c>
      <c r="C1390" s="2" t="s">
        <v>8</v>
      </c>
      <c r="D1390" s="2" t="s">
        <v>78</v>
      </c>
      <c r="E1390" s="2" t="s">
        <v>555</v>
      </c>
      <c r="F1390" s="2" t="s">
        <v>2645</v>
      </c>
      <c r="G1390" s="2" t="s">
        <v>4</v>
      </c>
      <c r="H1390" s="2" t="s">
        <v>2646</v>
      </c>
      <c r="I1390" s="1" t="s">
        <v>1</v>
      </c>
      <c r="J1390" s="1" t="s">
        <v>1</v>
      </c>
      <c r="K1390" s="1" t="s">
        <v>1</v>
      </c>
      <c r="L1390" s="1" t="s">
        <v>1</v>
      </c>
      <c r="M1390" s="1">
        <v>0</v>
      </c>
      <c r="N1390" s="2" t="s">
        <v>1</v>
      </c>
      <c r="O1390" s="2" t="s">
        <v>2</v>
      </c>
      <c r="P1390" s="2" t="s">
        <v>1</v>
      </c>
      <c r="Q1390" s="3">
        <f t="shared" si="21"/>
        <v>63279384.630800009</v>
      </c>
      <c r="R1390" s="3">
        <v>0</v>
      </c>
      <c r="S1390" s="3">
        <v>53034342.200000003</v>
      </c>
      <c r="T1390" s="3">
        <v>0</v>
      </c>
      <c r="U1390" s="3" t="s">
        <v>0</v>
      </c>
      <c r="V1390" s="3">
        <v>0</v>
      </c>
      <c r="W1390" s="3">
        <v>8831933.1300000008</v>
      </c>
      <c r="X1390" s="3"/>
      <c r="Y1390" s="3">
        <v>1413109.3008000001</v>
      </c>
      <c r="Z1390" s="3">
        <v>0</v>
      </c>
      <c r="AA1390" s="2" t="s">
        <v>0</v>
      </c>
      <c r="AB1390" s="1">
        <v>0</v>
      </c>
      <c r="AC1390" s="1">
        <v>0</v>
      </c>
      <c r="AD1390" s="2" t="s">
        <v>0</v>
      </c>
      <c r="AE1390" s="1">
        <v>0</v>
      </c>
    </row>
    <row r="1391" spans="1:31" hidden="1" x14ac:dyDescent="0.25">
      <c r="A1391" s="2" t="s">
        <v>378</v>
      </c>
      <c r="B1391" s="51">
        <v>43973</v>
      </c>
      <c r="C1391" s="2" t="s">
        <v>71</v>
      </c>
      <c r="D1391" s="2" t="s">
        <v>78</v>
      </c>
      <c r="E1391" s="2" t="s">
        <v>551</v>
      </c>
      <c r="F1391" s="2" t="s">
        <v>2471</v>
      </c>
      <c r="G1391" s="2" t="s">
        <v>4</v>
      </c>
      <c r="H1391" s="2" t="s">
        <v>2647</v>
      </c>
      <c r="I1391" s="1" t="s">
        <v>1</v>
      </c>
      <c r="J1391" s="1" t="s">
        <v>1</v>
      </c>
      <c r="K1391" s="1" t="s">
        <v>1</v>
      </c>
      <c r="L1391" s="1" t="s">
        <v>1</v>
      </c>
      <c r="M1391" s="1">
        <v>0</v>
      </c>
      <c r="N1391" s="2" t="s">
        <v>1</v>
      </c>
      <c r="O1391" s="2" t="s">
        <v>2</v>
      </c>
      <c r="P1391" s="2" t="s">
        <v>1</v>
      </c>
      <c r="Q1391" s="3">
        <f t="shared" si="21"/>
        <v>32929964.107327994</v>
      </c>
      <c r="R1391" s="3">
        <v>0</v>
      </c>
      <c r="S1391" s="3">
        <v>29397948.578299996</v>
      </c>
      <c r="T1391" s="3">
        <v>0</v>
      </c>
      <c r="U1391" s="3" t="s">
        <v>0</v>
      </c>
      <c r="V1391" s="3">
        <v>0</v>
      </c>
      <c r="W1391" s="3">
        <v>3044840.9732999997</v>
      </c>
      <c r="X1391" s="3" t="s">
        <v>0</v>
      </c>
      <c r="Y1391" s="3">
        <v>487174.55572799995</v>
      </c>
      <c r="Z1391" s="3">
        <v>0</v>
      </c>
      <c r="AA1391" s="2" t="s">
        <v>0</v>
      </c>
      <c r="AB1391" s="1">
        <v>0</v>
      </c>
      <c r="AC1391" s="1">
        <v>0</v>
      </c>
      <c r="AD1391" s="2" t="s">
        <v>0</v>
      </c>
      <c r="AE1391" s="1">
        <v>0</v>
      </c>
    </row>
    <row r="1392" spans="1:31" hidden="1" x14ac:dyDescent="0.25">
      <c r="A1392" s="2" t="s">
        <v>376</v>
      </c>
      <c r="B1392" s="51">
        <v>43973</v>
      </c>
      <c r="C1392" s="2" t="s">
        <v>53</v>
      </c>
      <c r="D1392" s="2" t="s">
        <v>78</v>
      </c>
      <c r="E1392" s="2" t="s">
        <v>6</v>
      </c>
      <c r="F1392" s="2" t="s">
        <v>2612</v>
      </c>
      <c r="G1392" s="2" t="s">
        <v>4</v>
      </c>
      <c r="H1392" s="2" t="s">
        <v>2648</v>
      </c>
      <c r="I1392" s="1" t="s">
        <v>1</v>
      </c>
      <c r="J1392" s="1" t="s">
        <v>1</v>
      </c>
      <c r="K1392" s="1" t="s">
        <v>1</v>
      </c>
      <c r="L1392" s="1" t="s">
        <v>1</v>
      </c>
      <c r="M1392" s="1">
        <v>0</v>
      </c>
      <c r="N1392" s="2" t="s">
        <v>1</v>
      </c>
      <c r="O1392" s="2" t="s">
        <v>2</v>
      </c>
      <c r="P1392" s="2" t="s">
        <v>1</v>
      </c>
      <c r="Q1392" s="3">
        <f t="shared" si="21"/>
        <v>69582825.762050003</v>
      </c>
      <c r="R1392" s="3">
        <v>0</v>
      </c>
      <c r="S1392" s="3">
        <v>58241034.894850001</v>
      </c>
      <c r="T1392" s="3">
        <v>0</v>
      </c>
      <c r="U1392" s="3" t="s">
        <v>0</v>
      </c>
      <c r="V1392" s="3">
        <v>0</v>
      </c>
      <c r="W1392" s="3">
        <v>9777405.9199999999</v>
      </c>
      <c r="X1392" s="3" t="s">
        <v>0</v>
      </c>
      <c r="Y1392" s="3">
        <v>1564384.9472000001</v>
      </c>
      <c r="Z1392" s="3">
        <v>0</v>
      </c>
      <c r="AA1392" s="2" t="s">
        <v>0</v>
      </c>
      <c r="AB1392" s="1">
        <v>0</v>
      </c>
      <c r="AC1392" s="1">
        <v>0</v>
      </c>
      <c r="AD1392" s="2" t="s">
        <v>0</v>
      </c>
      <c r="AE1392" s="1">
        <v>0</v>
      </c>
    </row>
    <row r="1393" spans="1:31" hidden="1" x14ac:dyDescent="0.25">
      <c r="A1393" s="2" t="s">
        <v>373</v>
      </c>
      <c r="B1393" s="51">
        <v>43973</v>
      </c>
      <c r="C1393" s="2" t="s">
        <v>53</v>
      </c>
      <c r="D1393" s="2" t="s">
        <v>78</v>
      </c>
      <c r="E1393" s="2" t="s">
        <v>6</v>
      </c>
      <c r="F1393" s="2" t="s">
        <v>2612</v>
      </c>
      <c r="G1393" s="2" t="s">
        <v>4</v>
      </c>
      <c r="H1393" s="2" t="s">
        <v>2649</v>
      </c>
      <c r="I1393" s="1" t="s">
        <v>1</v>
      </c>
      <c r="J1393" s="1" t="s">
        <v>1</v>
      </c>
      <c r="K1393" s="1" t="s">
        <v>1</v>
      </c>
      <c r="L1393" s="1" t="s">
        <v>1</v>
      </c>
      <c r="M1393" s="1">
        <v>0</v>
      </c>
      <c r="N1393" s="2" t="s">
        <v>1</v>
      </c>
      <c r="O1393" s="2" t="s">
        <v>267</v>
      </c>
      <c r="P1393" s="2" t="s">
        <v>266</v>
      </c>
      <c r="Q1393" s="3">
        <f t="shared" si="21"/>
        <v>4638028.8739999998</v>
      </c>
      <c r="R1393" s="3">
        <v>0</v>
      </c>
      <c r="S1393" s="3">
        <v>1981870.85</v>
      </c>
      <c r="T1393" s="3">
        <v>2289791.4</v>
      </c>
      <c r="U1393" s="3" t="s">
        <v>13</v>
      </c>
      <c r="V1393" s="3">
        <v>366366.62400000001</v>
      </c>
      <c r="W1393" s="3">
        <v>0</v>
      </c>
      <c r="X1393" s="3" t="s">
        <v>0</v>
      </c>
      <c r="Y1393" s="3">
        <v>0</v>
      </c>
      <c r="Z1393" s="3">
        <v>0</v>
      </c>
      <c r="AA1393" s="2" t="s">
        <v>0</v>
      </c>
      <c r="AB1393" s="1">
        <v>0</v>
      </c>
      <c r="AC1393" s="1">
        <v>0</v>
      </c>
      <c r="AD1393" s="2" t="s">
        <v>0</v>
      </c>
      <c r="AE1393" s="1">
        <v>0</v>
      </c>
    </row>
    <row r="1394" spans="1:31" hidden="1" x14ac:dyDescent="0.25">
      <c r="A1394" s="2" t="s">
        <v>371</v>
      </c>
      <c r="B1394" s="51">
        <v>43973</v>
      </c>
      <c r="C1394" s="2" t="s">
        <v>53</v>
      </c>
      <c r="D1394" s="2" t="s">
        <v>78</v>
      </c>
      <c r="E1394" s="2" t="s">
        <v>6</v>
      </c>
      <c r="F1394" s="2" t="s">
        <v>2612</v>
      </c>
      <c r="G1394" s="2" t="s">
        <v>4</v>
      </c>
      <c r="H1394" s="2" t="s">
        <v>2650</v>
      </c>
      <c r="I1394" s="1" t="s">
        <v>1</v>
      </c>
      <c r="J1394" s="1" t="s">
        <v>1</v>
      </c>
      <c r="K1394" s="1" t="s">
        <v>1</v>
      </c>
      <c r="L1394" s="1" t="s">
        <v>1</v>
      </c>
      <c r="M1394" s="1">
        <v>0</v>
      </c>
      <c r="N1394" s="2" t="s">
        <v>1</v>
      </c>
      <c r="O1394" s="2" t="s">
        <v>2651</v>
      </c>
      <c r="P1394" s="2" t="s">
        <v>2652</v>
      </c>
      <c r="Q1394" s="3">
        <f t="shared" si="21"/>
        <v>3979538.23</v>
      </c>
      <c r="R1394" s="3">
        <v>0</v>
      </c>
      <c r="S1394" s="3">
        <v>2892162.06</v>
      </c>
      <c r="T1394" s="3">
        <v>0</v>
      </c>
      <c r="U1394" s="3" t="s">
        <v>0</v>
      </c>
      <c r="V1394" s="3">
        <v>0</v>
      </c>
      <c r="W1394" s="3">
        <v>937393.25</v>
      </c>
      <c r="X1394" s="3" t="s">
        <v>13</v>
      </c>
      <c r="Y1394" s="3">
        <v>149982.92000000001</v>
      </c>
      <c r="Z1394" s="3">
        <v>0</v>
      </c>
      <c r="AA1394" s="2" t="s">
        <v>0</v>
      </c>
      <c r="AB1394" s="1">
        <v>0</v>
      </c>
      <c r="AC1394" s="1">
        <v>0</v>
      </c>
      <c r="AD1394" s="2" t="s">
        <v>0</v>
      </c>
      <c r="AE1394" s="1">
        <v>0</v>
      </c>
    </row>
    <row r="1395" spans="1:31" hidden="1" x14ac:dyDescent="0.25">
      <c r="A1395" s="2" t="s">
        <v>365</v>
      </c>
      <c r="B1395" s="51">
        <v>43973</v>
      </c>
      <c r="C1395" s="2" t="s">
        <v>53</v>
      </c>
      <c r="D1395" s="2" t="s">
        <v>78</v>
      </c>
      <c r="E1395" s="2" t="s">
        <v>6</v>
      </c>
      <c r="F1395" s="2" t="s">
        <v>2612</v>
      </c>
      <c r="G1395" s="2" t="s">
        <v>4</v>
      </c>
      <c r="H1395" s="2" t="s">
        <v>2653</v>
      </c>
      <c r="I1395" s="1" t="s">
        <v>1</v>
      </c>
      <c r="J1395" s="1" t="s">
        <v>1</v>
      </c>
      <c r="K1395" s="1" t="s">
        <v>1</v>
      </c>
      <c r="L1395" s="1" t="s">
        <v>1</v>
      </c>
      <c r="M1395" s="1">
        <v>0</v>
      </c>
      <c r="N1395" s="2" t="s">
        <v>1</v>
      </c>
      <c r="O1395" s="2" t="s">
        <v>2654</v>
      </c>
      <c r="P1395" s="2" t="s">
        <v>2655</v>
      </c>
      <c r="Q1395" s="3">
        <f t="shared" si="21"/>
        <v>4384400.9800000004</v>
      </c>
      <c r="R1395" s="3">
        <v>0</v>
      </c>
      <c r="S1395" s="3">
        <v>3193022.9800000004</v>
      </c>
      <c r="T1395" s="3">
        <v>1027050</v>
      </c>
      <c r="U1395" s="3" t="s">
        <v>13</v>
      </c>
      <c r="V1395" s="3">
        <v>164328</v>
      </c>
      <c r="W1395" s="3">
        <v>0</v>
      </c>
      <c r="X1395" s="3" t="s">
        <v>0</v>
      </c>
      <c r="Y1395" s="3">
        <v>0</v>
      </c>
      <c r="Z1395" s="3">
        <v>0</v>
      </c>
      <c r="AA1395" s="2" t="s">
        <v>0</v>
      </c>
      <c r="AB1395" s="1">
        <v>0</v>
      </c>
      <c r="AC1395" s="1">
        <v>0</v>
      </c>
      <c r="AD1395" s="2" t="s">
        <v>0</v>
      </c>
      <c r="AE1395" s="1">
        <v>0</v>
      </c>
    </row>
    <row r="1396" spans="1:31" hidden="1" x14ac:dyDescent="0.25">
      <c r="A1396" s="2" t="s">
        <v>363</v>
      </c>
      <c r="B1396" s="51">
        <v>43973</v>
      </c>
      <c r="C1396" s="2" t="s">
        <v>53</v>
      </c>
      <c r="D1396" s="2" t="s">
        <v>78</v>
      </c>
      <c r="E1396" s="2" t="s">
        <v>6</v>
      </c>
      <c r="F1396" s="2" t="s">
        <v>2612</v>
      </c>
      <c r="G1396" s="2" t="s">
        <v>4</v>
      </c>
      <c r="H1396" s="2" t="s">
        <v>2656</v>
      </c>
      <c r="I1396" s="1" t="s">
        <v>1</v>
      </c>
      <c r="J1396" s="1" t="s">
        <v>1</v>
      </c>
      <c r="K1396" s="1" t="s">
        <v>1</v>
      </c>
      <c r="L1396" s="1" t="s">
        <v>1</v>
      </c>
      <c r="M1396" s="1">
        <v>0</v>
      </c>
      <c r="N1396" s="2" t="s">
        <v>1</v>
      </c>
      <c r="O1396" s="2" t="s">
        <v>2</v>
      </c>
      <c r="P1396" s="2" t="s">
        <v>1</v>
      </c>
      <c r="Q1396" s="3">
        <f t="shared" si="21"/>
        <v>26301671.066500001</v>
      </c>
      <c r="R1396" s="3">
        <v>0</v>
      </c>
      <c r="S1396" s="3">
        <v>16499730.5977</v>
      </c>
      <c r="T1396" s="3">
        <v>0</v>
      </c>
      <c r="U1396" s="3" t="s">
        <v>0</v>
      </c>
      <c r="V1396" s="3">
        <v>0</v>
      </c>
      <c r="W1396" s="3">
        <v>8449948.6799999997</v>
      </c>
      <c r="X1396" s="3" t="s">
        <v>13</v>
      </c>
      <c r="Y1396" s="3">
        <v>1351991.7888</v>
      </c>
      <c r="Z1396" s="3">
        <v>0</v>
      </c>
      <c r="AA1396" s="2" t="s">
        <v>0</v>
      </c>
      <c r="AB1396" s="1">
        <v>0</v>
      </c>
      <c r="AC1396" s="1">
        <v>0</v>
      </c>
      <c r="AD1396" s="2" t="s">
        <v>0</v>
      </c>
      <c r="AE1396" s="1">
        <v>0</v>
      </c>
    </row>
    <row r="1397" spans="1:31" hidden="1" x14ac:dyDescent="0.25">
      <c r="A1397" s="2" t="s">
        <v>278</v>
      </c>
      <c r="B1397" s="51">
        <v>43974</v>
      </c>
      <c r="C1397" s="2" t="s">
        <v>53</v>
      </c>
      <c r="D1397" s="2" t="s">
        <v>78</v>
      </c>
      <c r="E1397" s="2" t="s">
        <v>6</v>
      </c>
      <c r="F1397" s="2" t="s">
        <v>2643</v>
      </c>
      <c r="G1397" s="2" t="s">
        <v>4</v>
      </c>
      <c r="H1397" s="2" t="s">
        <v>2657</v>
      </c>
      <c r="I1397" s="1" t="s">
        <v>1</v>
      </c>
      <c r="J1397" s="1" t="s">
        <v>1</v>
      </c>
      <c r="K1397" s="1" t="s">
        <v>1</v>
      </c>
      <c r="L1397" s="1" t="s">
        <v>1</v>
      </c>
      <c r="M1397" s="1">
        <v>0</v>
      </c>
      <c r="N1397" s="2" t="s">
        <v>1</v>
      </c>
      <c r="O1397" s="2" t="s">
        <v>2</v>
      </c>
      <c r="P1397" s="2" t="s">
        <v>1</v>
      </c>
      <c r="Q1397" s="3">
        <f t="shared" si="21"/>
        <v>167343857.64105001</v>
      </c>
      <c r="R1397" s="3">
        <v>0</v>
      </c>
      <c r="S1397" s="3">
        <v>120371692.75665</v>
      </c>
      <c r="T1397" s="3">
        <v>0</v>
      </c>
      <c r="U1397" s="3" t="s">
        <v>0</v>
      </c>
      <c r="V1397" s="3">
        <v>0</v>
      </c>
      <c r="W1397" s="3">
        <v>40493245.589999996</v>
      </c>
      <c r="X1397" s="3" t="s">
        <v>13</v>
      </c>
      <c r="Y1397" s="3">
        <v>6478919.2943999991</v>
      </c>
      <c r="Z1397" s="3">
        <v>0</v>
      </c>
      <c r="AA1397" s="2" t="s">
        <v>0</v>
      </c>
      <c r="AB1397" s="1">
        <v>0</v>
      </c>
      <c r="AC1397" s="1">
        <v>0</v>
      </c>
      <c r="AD1397" s="2" t="s">
        <v>0</v>
      </c>
      <c r="AE1397" s="1">
        <v>0</v>
      </c>
    </row>
    <row r="1398" spans="1:31" hidden="1" x14ac:dyDescent="0.25">
      <c r="A1398" s="2" t="s">
        <v>361</v>
      </c>
      <c r="B1398" s="51">
        <v>43973</v>
      </c>
      <c r="C1398" s="2" t="s">
        <v>8</v>
      </c>
      <c r="D1398" s="2" t="s">
        <v>67</v>
      </c>
      <c r="E1398" s="2" t="s">
        <v>542</v>
      </c>
      <c r="F1398" s="2" t="s">
        <v>2566</v>
      </c>
      <c r="G1398" s="2" t="s">
        <v>4</v>
      </c>
      <c r="H1398" s="2" t="s">
        <v>2658</v>
      </c>
      <c r="I1398" s="1" t="s">
        <v>1</v>
      </c>
      <c r="J1398" s="1" t="s">
        <v>1</v>
      </c>
      <c r="K1398" s="1" t="s">
        <v>1</v>
      </c>
      <c r="L1398" s="1" t="s">
        <v>1</v>
      </c>
      <c r="M1398" s="1">
        <v>0</v>
      </c>
      <c r="N1398" s="2" t="s">
        <v>1</v>
      </c>
      <c r="O1398" s="2" t="s">
        <v>2</v>
      </c>
      <c r="P1398" s="2" t="s">
        <v>1</v>
      </c>
      <c r="Q1398" s="3">
        <f t="shared" si="21"/>
        <v>90048985.7412</v>
      </c>
      <c r="R1398" s="3">
        <v>0</v>
      </c>
      <c r="S1398" s="3">
        <v>63520218.340000004</v>
      </c>
      <c r="T1398" s="3">
        <v>0</v>
      </c>
      <c r="U1398" s="3" t="s">
        <v>0</v>
      </c>
      <c r="V1398" s="3">
        <v>0</v>
      </c>
      <c r="W1398" s="3">
        <v>22869627.07</v>
      </c>
      <c r="X1398" s="3"/>
      <c r="Y1398" s="3">
        <v>3659140.3311999999</v>
      </c>
      <c r="Z1398" s="3">
        <v>0</v>
      </c>
      <c r="AA1398" s="2" t="s">
        <v>0</v>
      </c>
      <c r="AB1398" s="1">
        <v>0</v>
      </c>
      <c r="AC1398" s="1">
        <v>0</v>
      </c>
      <c r="AD1398" s="2" t="s">
        <v>0</v>
      </c>
      <c r="AE1398" s="1">
        <v>0</v>
      </c>
    </row>
    <row r="1399" spans="1:31" hidden="1" x14ac:dyDescent="0.25">
      <c r="A1399" s="2" t="s">
        <v>358</v>
      </c>
      <c r="B1399" s="51">
        <v>43973</v>
      </c>
      <c r="C1399" s="2" t="s">
        <v>53</v>
      </c>
      <c r="D1399" s="2" t="s">
        <v>67</v>
      </c>
      <c r="E1399" s="2" t="s">
        <v>66</v>
      </c>
      <c r="F1399" s="2" t="s">
        <v>2500</v>
      </c>
      <c r="G1399" s="2" t="s">
        <v>4</v>
      </c>
      <c r="H1399" s="2" t="s">
        <v>2659</v>
      </c>
      <c r="I1399" s="1"/>
      <c r="J1399" s="1"/>
      <c r="K1399" s="1"/>
      <c r="L1399" s="1"/>
      <c r="M1399" s="1">
        <v>0</v>
      </c>
      <c r="N1399" s="2"/>
      <c r="O1399" s="2" t="s">
        <v>249</v>
      </c>
      <c r="P1399" s="2"/>
      <c r="Q1399" s="3">
        <f t="shared" si="21"/>
        <v>0</v>
      </c>
      <c r="R1399" s="3">
        <v>0</v>
      </c>
      <c r="S1399" s="3">
        <v>0</v>
      </c>
      <c r="T1399" s="3">
        <v>0</v>
      </c>
      <c r="U1399" s="3" t="s">
        <v>0</v>
      </c>
      <c r="V1399" s="3">
        <v>0</v>
      </c>
      <c r="W1399" s="3">
        <v>0</v>
      </c>
      <c r="X1399" s="3"/>
      <c r="Y1399" s="3">
        <v>0</v>
      </c>
      <c r="Z1399" s="3"/>
      <c r="AA1399" s="2"/>
      <c r="AB1399" s="1">
        <v>0</v>
      </c>
      <c r="AC1399" s="1">
        <v>0</v>
      </c>
      <c r="AD1399" s="2"/>
      <c r="AE1399" s="1">
        <v>0</v>
      </c>
    </row>
    <row r="1400" spans="1:31" hidden="1" x14ac:dyDescent="0.25">
      <c r="A1400" s="2" t="s">
        <v>355</v>
      </c>
      <c r="B1400" s="51">
        <v>43973</v>
      </c>
      <c r="C1400" s="2" t="s">
        <v>8</v>
      </c>
      <c r="D1400" s="2" t="s">
        <v>52</v>
      </c>
      <c r="E1400" s="2" t="s">
        <v>530</v>
      </c>
      <c r="F1400" s="2" t="s">
        <v>2313</v>
      </c>
      <c r="G1400" s="2" t="s">
        <v>4</v>
      </c>
      <c r="H1400" s="2" t="s">
        <v>2660</v>
      </c>
      <c r="I1400" s="1" t="s">
        <v>1</v>
      </c>
      <c r="J1400" s="1" t="s">
        <v>1</v>
      </c>
      <c r="K1400" s="1" t="s">
        <v>1</v>
      </c>
      <c r="L1400" s="1" t="s">
        <v>1</v>
      </c>
      <c r="M1400" s="1">
        <v>0</v>
      </c>
      <c r="N1400" s="2" t="s">
        <v>1</v>
      </c>
      <c r="O1400" s="2" t="s">
        <v>2</v>
      </c>
      <c r="P1400" s="2" t="s">
        <v>1</v>
      </c>
      <c r="Q1400" s="3">
        <f t="shared" si="21"/>
        <v>57311364.453999996</v>
      </c>
      <c r="R1400" s="3">
        <v>0</v>
      </c>
      <c r="S1400" s="3">
        <v>43602323.619999997</v>
      </c>
      <c r="T1400" s="3">
        <v>0</v>
      </c>
      <c r="U1400" s="3" t="s">
        <v>0</v>
      </c>
      <c r="V1400" s="3">
        <v>0</v>
      </c>
      <c r="W1400" s="3">
        <v>11818138.65</v>
      </c>
      <c r="X1400" s="3"/>
      <c r="Y1400" s="3">
        <v>1890902.1840000001</v>
      </c>
      <c r="Z1400" s="3">
        <v>0</v>
      </c>
      <c r="AA1400" s="2" t="s">
        <v>0</v>
      </c>
      <c r="AB1400" s="1">
        <v>0</v>
      </c>
      <c r="AC1400" s="1">
        <v>0</v>
      </c>
      <c r="AD1400" s="2" t="s">
        <v>0</v>
      </c>
      <c r="AE1400" s="1">
        <v>0</v>
      </c>
    </row>
    <row r="1401" spans="1:31" hidden="1" x14ac:dyDescent="0.25">
      <c r="A1401" s="2" t="s">
        <v>353</v>
      </c>
      <c r="B1401" s="51">
        <v>43973</v>
      </c>
      <c r="C1401" s="2" t="s">
        <v>53</v>
      </c>
      <c r="D1401" s="2" t="s">
        <v>52</v>
      </c>
      <c r="E1401" s="2" t="s">
        <v>651</v>
      </c>
      <c r="F1401" s="2" t="s">
        <v>2339</v>
      </c>
      <c r="G1401" s="2" t="s">
        <v>4</v>
      </c>
      <c r="H1401" s="2" t="s">
        <v>2661</v>
      </c>
      <c r="I1401" s="1" t="s">
        <v>1</v>
      </c>
      <c r="J1401" s="1" t="s">
        <v>1</v>
      </c>
      <c r="K1401" s="1" t="s">
        <v>1</v>
      </c>
      <c r="L1401" s="1" t="s">
        <v>1</v>
      </c>
      <c r="M1401" s="1">
        <v>0</v>
      </c>
      <c r="N1401" s="2" t="s">
        <v>1</v>
      </c>
      <c r="O1401" s="2" t="s">
        <v>2</v>
      </c>
      <c r="P1401" s="2" t="s">
        <v>1</v>
      </c>
      <c r="Q1401" s="3">
        <f t="shared" si="21"/>
        <v>74331520.677599981</v>
      </c>
      <c r="R1401" s="3">
        <v>0</v>
      </c>
      <c r="S1401" s="3">
        <v>54838428.289199986</v>
      </c>
      <c r="T1401" s="3">
        <v>0</v>
      </c>
      <c r="U1401" s="3" t="s">
        <v>0</v>
      </c>
      <c r="V1401" s="3">
        <v>0</v>
      </c>
      <c r="W1401" s="3">
        <v>16804389.990000002</v>
      </c>
      <c r="X1401" s="3" t="s">
        <v>0</v>
      </c>
      <c r="Y1401" s="3">
        <v>2688702.3984000003</v>
      </c>
      <c r="Z1401" s="3">
        <v>0</v>
      </c>
      <c r="AA1401" s="2" t="s">
        <v>0</v>
      </c>
      <c r="AB1401" s="1">
        <v>0</v>
      </c>
      <c r="AC1401" s="1">
        <v>0</v>
      </c>
      <c r="AD1401" s="2" t="s">
        <v>0</v>
      </c>
      <c r="AE1401" s="1">
        <v>0</v>
      </c>
    </row>
    <row r="1402" spans="1:31" hidden="1" x14ac:dyDescent="0.25">
      <c r="A1402" s="2" t="s">
        <v>351</v>
      </c>
      <c r="B1402" s="51">
        <v>43973</v>
      </c>
      <c r="C1402" s="2" t="s">
        <v>53</v>
      </c>
      <c r="D1402" s="2" t="s">
        <v>52</v>
      </c>
      <c r="E1402" s="2" t="s">
        <v>651</v>
      </c>
      <c r="F1402" s="2" t="s">
        <v>2339</v>
      </c>
      <c r="G1402" s="2" t="s">
        <v>24</v>
      </c>
      <c r="H1402" s="2" t="s">
        <v>1</v>
      </c>
      <c r="I1402" s="1" t="s">
        <v>2662</v>
      </c>
      <c r="J1402" s="1" t="s">
        <v>1</v>
      </c>
      <c r="K1402" s="1" t="s">
        <v>2663</v>
      </c>
      <c r="L1402" s="1" t="s">
        <v>2664</v>
      </c>
      <c r="M1402" s="1">
        <v>67.16</v>
      </c>
      <c r="N1402" s="2" t="s">
        <v>20</v>
      </c>
      <c r="O1402" s="2" t="s">
        <v>2665</v>
      </c>
      <c r="P1402" s="2" t="s">
        <v>2666</v>
      </c>
      <c r="Q1402" s="3">
        <f t="shared" si="21"/>
        <v>-290000</v>
      </c>
      <c r="R1402" s="3">
        <v>0</v>
      </c>
      <c r="S1402" s="3">
        <v>-290000</v>
      </c>
      <c r="T1402" s="3">
        <v>0</v>
      </c>
      <c r="U1402" s="3" t="s">
        <v>0</v>
      </c>
      <c r="V1402" s="3">
        <v>0</v>
      </c>
      <c r="W1402" s="3">
        <v>0</v>
      </c>
      <c r="X1402" s="3" t="s">
        <v>0</v>
      </c>
      <c r="Y1402" s="3">
        <v>0</v>
      </c>
      <c r="Z1402" s="3">
        <v>0</v>
      </c>
      <c r="AA1402" s="2" t="s">
        <v>0</v>
      </c>
      <c r="AB1402" s="1">
        <v>0</v>
      </c>
      <c r="AC1402" s="1">
        <v>0</v>
      </c>
      <c r="AD1402" s="2" t="s">
        <v>0</v>
      </c>
      <c r="AE1402" s="1">
        <v>0</v>
      </c>
    </row>
    <row r="1403" spans="1:31" hidden="1" x14ac:dyDescent="0.25">
      <c r="A1403" s="2" t="s">
        <v>348</v>
      </c>
      <c r="B1403" s="51">
        <v>43973</v>
      </c>
      <c r="C1403" s="2" t="s">
        <v>8</v>
      </c>
      <c r="D1403" s="2" t="s">
        <v>48</v>
      </c>
      <c r="E1403" s="50" t="s">
        <v>520</v>
      </c>
      <c r="F1403" s="2" t="s">
        <v>2033</v>
      </c>
      <c r="G1403" s="2" t="s">
        <v>4</v>
      </c>
      <c r="H1403" s="2" t="s">
        <v>2667</v>
      </c>
      <c r="I1403" s="1" t="s">
        <v>1</v>
      </c>
      <c r="J1403" s="1" t="s">
        <v>1</v>
      </c>
      <c r="K1403" s="1" t="s">
        <v>1</v>
      </c>
      <c r="L1403" s="1" t="s">
        <v>1</v>
      </c>
      <c r="M1403" s="1">
        <v>0</v>
      </c>
      <c r="N1403" s="2" t="s">
        <v>1</v>
      </c>
      <c r="O1403" s="2" t="s">
        <v>2</v>
      </c>
      <c r="P1403" s="2" t="s">
        <v>1</v>
      </c>
      <c r="Q1403" s="3">
        <f t="shared" si="21"/>
        <v>59227233.728799999</v>
      </c>
      <c r="R1403" s="3">
        <v>0</v>
      </c>
      <c r="S1403" s="3">
        <v>48163789.490000002</v>
      </c>
      <c r="T1403" s="3">
        <v>0</v>
      </c>
      <c r="U1403" s="3" t="s">
        <v>0</v>
      </c>
      <c r="V1403" s="3">
        <v>0</v>
      </c>
      <c r="W1403" s="3">
        <v>9537451.9299999997</v>
      </c>
      <c r="X1403" s="3"/>
      <c r="Y1403" s="3">
        <v>1525992.3088</v>
      </c>
      <c r="Z1403" s="3">
        <v>0</v>
      </c>
      <c r="AA1403" s="2" t="s">
        <v>0</v>
      </c>
      <c r="AB1403" s="1">
        <v>0</v>
      </c>
      <c r="AC1403" s="1">
        <v>0</v>
      </c>
      <c r="AD1403" s="2" t="s">
        <v>0</v>
      </c>
      <c r="AE1403" s="1">
        <v>0</v>
      </c>
    </row>
    <row r="1404" spans="1:31" hidden="1" x14ac:dyDescent="0.25">
      <c r="A1404" s="2" t="s">
        <v>345</v>
      </c>
      <c r="B1404" s="51">
        <v>43973</v>
      </c>
      <c r="C1404" s="2" t="s">
        <v>53</v>
      </c>
      <c r="D1404" s="2" t="s">
        <v>48</v>
      </c>
      <c r="E1404" s="2" t="s">
        <v>1830</v>
      </c>
      <c r="F1404" s="2" t="s">
        <v>175</v>
      </c>
      <c r="G1404" s="2" t="s">
        <v>4</v>
      </c>
      <c r="H1404" s="2" t="s">
        <v>2623</v>
      </c>
      <c r="I1404" s="1"/>
      <c r="J1404" s="1"/>
      <c r="K1404" s="1"/>
      <c r="L1404" s="1"/>
      <c r="M1404" s="1">
        <v>0</v>
      </c>
      <c r="N1404" s="2"/>
      <c r="O1404" s="2" t="s">
        <v>249</v>
      </c>
      <c r="P1404" s="2"/>
      <c r="Q1404" s="3">
        <f t="shared" si="21"/>
        <v>0</v>
      </c>
      <c r="R1404" s="3">
        <v>0</v>
      </c>
      <c r="S1404" s="3">
        <v>0</v>
      </c>
      <c r="T1404" s="3">
        <v>0</v>
      </c>
      <c r="U1404" s="3" t="s">
        <v>0</v>
      </c>
      <c r="V1404" s="3">
        <v>0</v>
      </c>
      <c r="W1404" s="3">
        <v>0</v>
      </c>
      <c r="X1404" s="3"/>
      <c r="Y1404" s="3">
        <v>0</v>
      </c>
      <c r="Z1404" s="3"/>
      <c r="AA1404" s="2"/>
      <c r="AB1404" s="1">
        <v>0</v>
      </c>
      <c r="AC1404" s="1">
        <v>0</v>
      </c>
      <c r="AD1404" s="2"/>
      <c r="AE1404" s="1">
        <v>0</v>
      </c>
    </row>
    <row r="1405" spans="1:31" hidden="1" x14ac:dyDescent="0.25">
      <c r="A1405" s="2" t="s">
        <v>343</v>
      </c>
      <c r="B1405" s="51">
        <v>43973</v>
      </c>
      <c r="C1405" s="2" t="s">
        <v>8</v>
      </c>
      <c r="D1405" s="2" t="s">
        <v>44</v>
      </c>
      <c r="E1405" s="2" t="s">
        <v>516</v>
      </c>
      <c r="F1405" s="2" t="s">
        <v>778</v>
      </c>
      <c r="G1405" s="2" t="s">
        <v>4</v>
      </c>
      <c r="H1405" s="2" t="s">
        <v>2668</v>
      </c>
      <c r="I1405" s="1" t="s">
        <v>1</v>
      </c>
      <c r="J1405" s="1" t="s">
        <v>1</v>
      </c>
      <c r="K1405" s="1" t="s">
        <v>1</v>
      </c>
      <c r="L1405" s="1" t="s">
        <v>1</v>
      </c>
      <c r="M1405" s="1">
        <v>0</v>
      </c>
      <c r="N1405" s="2" t="s">
        <v>1</v>
      </c>
      <c r="O1405" s="2" t="s">
        <v>2</v>
      </c>
      <c r="P1405" s="2" t="s">
        <v>1</v>
      </c>
      <c r="Q1405" s="3">
        <f t="shared" si="21"/>
        <v>61009797.515600003</v>
      </c>
      <c r="R1405" s="3">
        <v>0</v>
      </c>
      <c r="S1405" s="3">
        <v>43116036.369999997</v>
      </c>
      <c r="T1405" s="3">
        <v>0</v>
      </c>
      <c r="U1405" s="3" t="s">
        <v>0</v>
      </c>
      <c r="V1405" s="3">
        <v>0</v>
      </c>
      <c r="W1405" s="3">
        <v>15425656.16</v>
      </c>
      <c r="X1405" s="3"/>
      <c r="Y1405" s="3">
        <v>2468104.9856000002</v>
      </c>
      <c r="Z1405" s="3">
        <v>0</v>
      </c>
      <c r="AA1405" s="2" t="s">
        <v>0</v>
      </c>
      <c r="AB1405" s="1">
        <v>0</v>
      </c>
      <c r="AC1405" s="1">
        <v>0</v>
      </c>
      <c r="AD1405" s="2" t="s">
        <v>0</v>
      </c>
      <c r="AE1405" s="1">
        <v>0</v>
      </c>
    </row>
    <row r="1406" spans="1:31" hidden="1" x14ac:dyDescent="0.25">
      <c r="A1406" s="2" t="s">
        <v>340</v>
      </c>
      <c r="B1406" s="51">
        <v>43973</v>
      </c>
      <c r="C1406" s="2" t="s">
        <v>8</v>
      </c>
      <c r="D1406" s="2" t="s">
        <v>40</v>
      </c>
      <c r="E1406" s="2" t="s">
        <v>500</v>
      </c>
      <c r="F1406" s="2" t="s">
        <v>1207</v>
      </c>
      <c r="G1406" s="2" t="s">
        <v>4</v>
      </c>
      <c r="H1406" s="2" t="s">
        <v>2669</v>
      </c>
      <c r="I1406" s="1" t="s">
        <v>1</v>
      </c>
      <c r="J1406" s="1" t="s">
        <v>1</v>
      </c>
      <c r="K1406" s="1" t="s">
        <v>1</v>
      </c>
      <c r="L1406" s="1" t="s">
        <v>1</v>
      </c>
      <c r="M1406" s="1">
        <v>0</v>
      </c>
      <c r="N1406" s="2" t="s">
        <v>1</v>
      </c>
      <c r="O1406" s="2" t="s">
        <v>2</v>
      </c>
      <c r="P1406" s="2" t="s">
        <v>1</v>
      </c>
      <c r="Q1406" s="3">
        <f t="shared" si="21"/>
        <v>63447340.555600002</v>
      </c>
      <c r="R1406" s="3">
        <v>0</v>
      </c>
      <c r="S1406" s="3">
        <v>47803406.369999997</v>
      </c>
      <c r="T1406" s="3">
        <v>0</v>
      </c>
      <c r="U1406" s="3" t="s">
        <v>0</v>
      </c>
      <c r="V1406" s="3">
        <v>0</v>
      </c>
      <c r="W1406" s="3">
        <v>13486150.16</v>
      </c>
      <c r="X1406" s="3"/>
      <c r="Y1406" s="3">
        <v>2157784.0256000003</v>
      </c>
      <c r="Z1406" s="3">
        <v>0</v>
      </c>
      <c r="AA1406" s="2" t="s">
        <v>0</v>
      </c>
      <c r="AB1406" s="1">
        <v>0</v>
      </c>
      <c r="AC1406" s="1">
        <v>0</v>
      </c>
      <c r="AD1406" s="2" t="s">
        <v>0</v>
      </c>
      <c r="AE1406" s="1">
        <v>0</v>
      </c>
    </row>
    <row r="1407" spans="1:31" hidden="1" x14ac:dyDescent="0.25">
      <c r="A1407" s="2" t="s">
        <v>337</v>
      </c>
      <c r="B1407" s="51">
        <v>43973</v>
      </c>
      <c r="C1407" s="2" t="s">
        <v>8</v>
      </c>
      <c r="D1407" s="2" t="s">
        <v>36</v>
      </c>
      <c r="E1407" s="2" t="s">
        <v>497</v>
      </c>
      <c r="F1407" s="2" t="s">
        <v>2494</v>
      </c>
      <c r="G1407" s="2" t="s">
        <v>4</v>
      </c>
      <c r="H1407" s="2" t="s">
        <v>2670</v>
      </c>
      <c r="I1407" s="1" t="s">
        <v>1</v>
      </c>
      <c r="J1407" s="1" t="s">
        <v>1</v>
      </c>
      <c r="K1407" s="1" t="s">
        <v>1</v>
      </c>
      <c r="L1407" s="1" t="s">
        <v>1</v>
      </c>
      <c r="M1407" s="1">
        <v>0</v>
      </c>
      <c r="N1407" s="2" t="s">
        <v>1</v>
      </c>
      <c r="O1407" s="2" t="s">
        <v>2</v>
      </c>
      <c r="P1407" s="2" t="s">
        <v>1</v>
      </c>
      <c r="Q1407" s="3">
        <f t="shared" si="21"/>
        <v>77981094.011600003</v>
      </c>
      <c r="R1407" s="3">
        <v>0</v>
      </c>
      <c r="S1407" s="3">
        <v>57426327.259999998</v>
      </c>
      <c r="T1407" s="3">
        <v>0</v>
      </c>
      <c r="U1407" s="3" t="s">
        <v>0</v>
      </c>
      <c r="V1407" s="3">
        <v>0</v>
      </c>
      <c r="W1407" s="3">
        <v>17719626.510000002</v>
      </c>
      <c r="X1407" s="3"/>
      <c r="Y1407" s="3">
        <v>2835140.2416000003</v>
      </c>
      <c r="Z1407" s="3">
        <v>0</v>
      </c>
      <c r="AA1407" s="2" t="s">
        <v>0</v>
      </c>
      <c r="AB1407" s="1">
        <v>0</v>
      </c>
      <c r="AC1407" s="1">
        <v>0</v>
      </c>
      <c r="AD1407" s="2" t="s">
        <v>0</v>
      </c>
      <c r="AE1407" s="1">
        <v>0</v>
      </c>
    </row>
    <row r="1408" spans="1:31" hidden="1" x14ac:dyDescent="0.25">
      <c r="A1408" s="2" t="s">
        <v>335</v>
      </c>
      <c r="B1408" s="51">
        <v>43973</v>
      </c>
      <c r="C1408" s="2" t="s">
        <v>8</v>
      </c>
      <c r="D1408" s="2" t="s">
        <v>32</v>
      </c>
      <c r="E1408" s="2" t="s">
        <v>493</v>
      </c>
      <c r="F1408" s="2" t="s">
        <v>2671</v>
      </c>
      <c r="G1408" s="2" t="s">
        <v>4</v>
      </c>
      <c r="H1408" s="2" t="s">
        <v>2672</v>
      </c>
      <c r="I1408" s="1" t="s">
        <v>1</v>
      </c>
      <c r="J1408" s="1" t="s">
        <v>1</v>
      </c>
      <c r="K1408" s="1" t="s">
        <v>1</v>
      </c>
      <c r="L1408" s="1" t="s">
        <v>1</v>
      </c>
      <c r="M1408" s="1">
        <v>0</v>
      </c>
      <c r="N1408" s="2" t="s">
        <v>1</v>
      </c>
      <c r="O1408" s="2" t="s">
        <v>2</v>
      </c>
      <c r="P1408" s="2" t="s">
        <v>1</v>
      </c>
      <c r="Q1408" s="3">
        <f t="shared" si="21"/>
        <v>88076216.840000004</v>
      </c>
      <c r="R1408" s="3">
        <v>0</v>
      </c>
      <c r="S1408" s="3">
        <v>68976501.609999999</v>
      </c>
      <c r="T1408" s="3">
        <v>0</v>
      </c>
      <c r="U1408" s="3" t="s">
        <v>0</v>
      </c>
      <c r="V1408" s="3">
        <v>0</v>
      </c>
      <c r="W1408" s="3">
        <v>16465271.75</v>
      </c>
      <c r="X1408" s="3"/>
      <c r="Y1408" s="3">
        <v>2634443.48</v>
      </c>
      <c r="Z1408" s="3">
        <v>0</v>
      </c>
      <c r="AA1408" s="2" t="s">
        <v>0</v>
      </c>
      <c r="AB1408" s="1">
        <v>0</v>
      </c>
      <c r="AC1408" s="1">
        <v>0</v>
      </c>
      <c r="AD1408" s="2" t="s">
        <v>0</v>
      </c>
      <c r="AE1408" s="1">
        <v>0</v>
      </c>
    </row>
    <row r="1409" spans="1:31" hidden="1" x14ac:dyDescent="0.25">
      <c r="A1409" s="2" t="s">
        <v>329</v>
      </c>
      <c r="B1409" s="51">
        <v>43973</v>
      </c>
      <c r="C1409" s="2" t="s">
        <v>8</v>
      </c>
      <c r="D1409" s="2" t="s">
        <v>26</v>
      </c>
      <c r="E1409" s="2" t="s">
        <v>489</v>
      </c>
      <c r="F1409" s="2" t="s">
        <v>2673</v>
      </c>
      <c r="G1409" s="2" t="s">
        <v>4</v>
      </c>
      <c r="H1409" s="2" t="s">
        <v>2674</v>
      </c>
      <c r="I1409" s="1" t="s">
        <v>1</v>
      </c>
      <c r="J1409" s="1" t="s">
        <v>1</v>
      </c>
      <c r="K1409" s="1" t="s">
        <v>1</v>
      </c>
      <c r="L1409" s="1" t="s">
        <v>1</v>
      </c>
      <c r="M1409" s="1">
        <v>0</v>
      </c>
      <c r="N1409" s="2" t="s">
        <v>1</v>
      </c>
      <c r="O1409" s="2" t="s">
        <v>2</v>
      </c>
      <c r="P1409" s="2" t="s">
        <v>1</v>
      </c>
      <c r="Q1409" s="3">
        <f t="shared" si="21"/>
        <v>48834446.567949995</v>
      </c>
      <c r="R1409" s="3">
        <v>0</v>
      </c>
      <c r="S1409" s="3">
        <v>41083669.162349999</v>
      </c>
      <c r="T1409" s="3">
        <v>0</v>
      </c>
      <c r="U1409" s="3" t="s">
        <v>0</v>
      </c>
      <c r="V1409" s="3">
        <v>0</v>
      </c>
      <c r="W1409" s="3">
        <v>6681704.6599999992</v>
      </c>
      <c r="X1409" s="3" t="s">
        <v>13</v>
      </c>
      <c r="Y1409" s="3">
        <v>1069072.7455999998</v>
      </c>
      <c r="Z1409" s="3">
        <v>0</v>
      </c>
      <c r="AA1409" s="2" t="s">
        <v>0</v>
      </c>
      <c r="AB1409" s="1">
        <v>0</v>
      </c>
      <c r="AC1409" s="1">
        <v>0</v>
      </c>
      <c r="AD1409" s="2" t="s">
        <v>0</v>
      </c>
      <c r="AE1409" s="1">
        <v>0</v>
      </c>
    </row>
    <row r="1410" spans="1:31" hidden="1" x14ac:dyDescent="0.25">
      <c r="A1410" s="2" t="s">
        <v>326</v>
      </c>
      <c r="B1410" s="51">
        <v>43973</v>
      </c>
      <c r="C1410" s="2" t="s">
        <v>8</v>
      </c>
      <c r="D1410" s="2" t="s">
        <v>16</v>
      </c>
      <c r="E1410" s="2" t="s">
        <v>483</v>
      </c>
      <c r="F1410" s="2" t="s">
        <v>2675</v>
      </c>
      <c r="G1410" s="2" t="s">
        <v>4</v>
      </c>
      <c r="H1410" s="2" t="s">
        <v>2676</v>
      </c>
      <c r="I1410" s="1" t="s">
        <v>1</v>
      </c>
      <c r="J1410" s="1" t="s">
        <v>1</v>
      </c>
      <c r="K1410" s="1" t="s">
        <v>1</v>
      </c>
      <c r="L1410" s="1" t="s">
        <v>1</v>
      </c>
      <c r="M1410" s="1">
        <v>0</v>
      </c>
      <c r="N1410" s="2" t="s">
        <v>1</v>
      </c>
      <c r="O1410" s="2" t="s">
        <v>2</v>
      </c>
      <c r="P1410" s="2" t="s">
        <v>1</v>
      </c>
      <c r="Q1410" s="3">
        <f t="shared" si="21"/>
        <v>12303297.279999999</v>
      </c>
      <c r="R1410" s="3">
        <v>0</v>
      </c>
      <c r="S1410" s="3">
        <v>7366574.5</v>
      </c>
      <c r="T1410" s="3">
        <v>0</v>
      </c>
      <c r="U1410" s="3" t="s">
        <v>0</v>
      </c>
      <c r="V1410" s="3">
        <v>0</v>
      </c>
      <c r="W1410" s="3">
        <v>4255795.5</v>
      </c>
      <c r="X1410" s="3"/>
      <c r="Y1410" s="3">
        <v>680927.28</v>
      </c>
      <c r="Z1410" s="3">
        <v>0</v>
      </c>
      <c r="AA1410" s="2" t="s">
        <v>0</v>
      </c>
      <c r="AB1410" s="1">
        <v>0</v>
      </c>
      <c r="AC1410" s="1">
        <v>0</v>
      </c>
      <c r="AD1410" s="2" t="s">
        <v>0</v>
      </c>
      <c r="AE1410" s="1">
        <v>0</v>
      </c>
    </row>
    <row r="1411" spans="1:31" hidden="1" x14ac:dyDescent="0.25">
      <c r="A1411" s="2" t="s">
        <v>323</v>
      </c>
      <c r="B1411" s="51">
        <v>43973</v>
      </c>
      <c r="C1411" s="2" t="s">
        <v>8</v>
      </c>
      <c r="D1411" s="2" t="s">
        <v>1048</v>
      </c>
      <c r="E1411" s="2" t="s">
        <v>538</v>
      </c>
      <c r="F1411" s="2" t="s">
        <v>1050</v>
      </c>
      <c r="G1411" s="2" t="s">
        <v>4</v>
      </c>
      <c r="H1411" s="2" t="s">
        <v>2677</v>
      </c>
      <c r="I1411" s="1" t="s">
        <v>1</v>
      </c>
      <c r="J1411" s="1" t="s">
        <v>1</v>
      </c>
      <c r="K1411" s="1" t="s">
        <v>1</v>
      </c>
      <c r="L1411" s="1" t="s">
        <v>1</v>
      </c>
      <c r="M1411" s="1">
        <v>0</v>
      </c>
      <c r="N1411" s="2" t="s">
        <v>1</v>
      </c>
      <c r="O1411" s="2" t="s">
        <v>2</v>
      </c>
      <c r="P1411" s="2" t="s">
        <v>1</v>
      </c>
      <c r="Q1411" s="3">
        <f t="shared" ref="Q1411:Q1474" si="22">SUM(R1411:AE1411)</f>
        <v>17509157.064299997</v>
      </c>
      <c r="R1411" s="3">
        <v>0</v>
      </c>
      <c r="S1411" s="3">
        <v>14233563.135099996</v>
      </c>
      <c r="T1411" s="3">
        <v>0</v>
      </c>
      <c r="U1411" s="3" t="s">
        <v>0</v>
      </c>
      <c r="V1411" s="3">
        <v>0</v>
      </c>
      <c r="W1411" s="3">
        <v>2823787.87</v>
      </c>
      <c r="X1411" s="3" t="s">
        <v>13</v>
      </c>
      <c r="Y1411" s="3">
        <v>451806.05920000002</v>
      </c>
      <c r="Z1411" s="3">
        <v>0</v>
      </c>
      <c r="AA1411" s="2" t="s">
        <v>0</v>
      </c>
      <c r="AB1411" s="1">
        <v>0</v>
      </c>
      <c r="AC1411" s="1">
        <v>0</v>
      </c>
      <c r="AD1411" s="2" t="s">
        <v>0</v>
      </c>
      <c r="AE1411" s="1">
        <v>0</v>
      </c>
    </row>
    <row r="1412" spans="1:31" hidden="1" x14ac:dyDescent="0.25">
      <c r="A1412" s="2" t="s">
        <v>321</v>
      </c>
      <c r="B1412" s="51">
        <v>43973</v>
      </c>
      <c r="C1412" s="2" t="s">
        <v>8</v>
      </c>
      <c r="D1412" s="2" t="s">
        <v>11</v>
      </c>
      <c r="E1412" s="2" t="s">
        <v>476</v>
      </c>
      <c r="F1412" s="2" t="s">
        <v>2678</v>
      </c>
      <c r="G1412" s="2" t="s">
        <v>4</v>
      </c>
      <c r="H1412" s="2" t="s">
        <v>2679</v>
      </c>
      <c r="I1412" s="1" t="s">
        <v>1</v>
      </c>
      <c r="J1412" s="1" t="s">
        <v>1</v>
      </c>
      <c r="K1412" s="1" t="s">
        <v>1</v>
      </c>
      <c r="L1412" s="1" t="s">
        <v>1</v>
      </c>
      <c r="M1412" s="1">
        <v>0</v>
      </c>
      <c r="N1412" s="2" t="s">
        <v>1</v>
      </c>
      <c r="O1412" s="2" t="s">
        <v>249</v>
      </c>
      <c r="P1412" s="2" t="s">
        <v>1</v>
      </c>
      <c r="Q1412" s="3">
        <f t="shared" si="22"/>
        <v>0</v>
      </c>
      <c r="R1412" s="3">
        <v>0</v>
      </c>
      <c r="S1412" s="3">
        <v>0</v>
      </c>
      <c r="T1412" s="3">
        <v>0</v>
      </c>
      <c r="U1412" s="3" t="s">
        <v>0</v>
      </c>
      <c r="V1412" s="3">
        <v>0</v>
      </c>
      <c r="W1412" s="3">
        <v>0</v>
      </c>
      <c r="X1412" s="3"/>
      <c r="Y1412" s="3">
        <v>0</v>
      </c>
      <c r="Z1412" s="3">
        <v>0</v>
      </c>
      <c r="AA1412" s="2" t="s">
        <v>0</v>
      </c>
      <c r="AB1412" s="1">
        <v>0</v>
      </c>
      <c r="AC1412" s="1">
        <v>0</v>
      </c>
      <c r="AD1412" s="2" t="s">
        <v>0</v>
      </c>
      <c r="AE1412" s="1">
        <v>0</v>
      </c>
    </row>
    <row r="1413" spans="1:31" hidden="1" x14ac:dyDescent="0.25">
      <c r="A1413" s="2" t="s">
        <v>318</v>
      </c>
      <c r="B1413" s="51">
        <v>43973</v>
      </c>
      <c r="C1413" s="2" t="s">
        <v>8</v>
      </c>
      <c r="D1413" s="2" t="s">
        <v>7</v>
      </c>
      <c r="E1413" s="2" t="s">
        <v>471</v>
      </c>
      <c r="F1413" s="2" t="s">
        <v>119</v>
      </c>
      <c r="G1413" s="2" t="s">
        <v>4</v>
      </c>
      <c r="H1413" s="2" t="s">
        <v>2680</v>
      </c>
      <c r="I1413" s="1" t="s">
        <v>1</v>
      </c>
      <c r="J1413" s="1" t="s">
        <v>1</v>
      </c>
      <c r="K1413" s="1" t="s">
        <v>1</v>
      </c>
      <c r="L1413" s="1" t="s">
        <v>1</v>
      </c>
      <c r="M1413" s="1">
        <v>0</v>
      </c>
      <c r="N1413" s="2" t="s">
        <v>1</v>
      </c>
      <c r="O1413" s="2" t="s">
        <v>2</v>
      </c>
      <c r="P1413" s="2" t="s">
        <v>1</v>
      </c>
      <c r="Q1413" s="3">
        <f t="shared" si="22"/>
        <v>92487798.325200006</v>
      </c>
      <c r="R1413" s="3">
        <v>0</v>
      </c>
      <c r="S1413" s="3">
        <v>65396318.229999997</v>
      </c>
      <c r="T1413" s="3">
        <v>0</v>
      </c>
      <c r="U1413" s="3" t="s">
        <v>0</v>
      </c>
      <c r="V1413" s="3">
        <v>0</v>
      </c>
      <c r="W1413" s="3">
        <v>23354724.220000003</v>
      </c>
      <c r="X1413" s="3"/>
      <c r="Y1413" s="3">
        <v>3736755.8752000006</v>
      </c>
      <c r="Z1413" s="3">
        <v>0</v>
      </c>
      <c r="AA1413" s="2" t="s">
        <v>0</v>
      </c>
      <c r="AB1413" s="1">
        <v>0</v>
      </c>
      <c r="AC1413" s="1">
        <v>0</v>
      </c>
      <c r="AD1413" s="2" t="s">
        <v>0</v>
      </c>
      <c r="AE1413" s="1">
        <v>0</v>
      </c>
    </row>
    <row r="1414" spans="1:31" hidden="1" x14ac:dyDescent="0.25">
      <c r="A1414" s="2" t="s">
        <v>316</v>
      </c>
      <c r="B1414" s="51">
        <v>43974</v>
      </c>
      <c r="C1414" s="2" t="s">
        <v>8</v>
      </c>
      <c r="D1414" s="2" t="s">
        <v>107</v>
      </c>
      <c r="E1414" s="2" t="s">
        <v>596</v>
      </c>
      <c r="F1414" s="2" t="s">
        <v>1615</v>
      </c>
      <c r="G1414" s="2" t="s">
        <v>4</v>
      </c>
      <c r="H1414" s="2" t="s">
        <v>2681</v>
      </c>
      <c r="I1414" s="1" t="s">
        <v>1</v>
      </c>
      <c r="J1414" s="1" t="s">
        <v>1</v>
      </c>
      <c r="K1414" s="1" t="s">
        <v>1</v>
      </c>
      <c r="L1414" s="1" t="s">
        <v>1</v>
      </c>
      <c r="M1414" s="1">
        <v>0</v>
      </c>
      <c r="N1414" s="2" t="s">
        <v>1</v>
      </c>
      <c r="O1414" s="2" t="s">
        <v>2</v>
      </c>
      <c r="P1414" s="2" t="s">
        <v>1</v>
      </c>
      <c r="Q1414" s="3">
        <f t="shared" si="22"/>
        <v>82154067.379599988</v>
      </c>
      <c r="R1414" s="3">
        <v>0</v>
      </c>
      <c r="S1414" s="3">
        <v>64326252.93</v>
      </c>
      <c r="T1414" s="3">
        <v>0</v>
      </c>
      <c r="U1414" s="3" t="s">
        <v>0</v>
      </c>
      <c r="V1414" s="3">
        <v>0</v>
      </c>
      <c r="W1414" s="3">
        <v>15368805.560000001</v>
      </c>
      <c r="X1414" s="3" t="s">
        <v>0</v>
      </c>
      <c r="Y1414" s="3">
        <v>2459008.8896000003</v>
      </c>
      <c r="Z1414" s="3">
        <v>0</v>
      </c>
      <c r="AA1414" s="2" t="s">
        <v>0</v>
      </c>
      <c r="AB1414" s="1">
        <v>0</v>
      </c>
      <c r="AC1414" s="1">
        <v>0</v>
      </c>
      <c r="AD1414" s="2" t="s">
        <v>0</v>
      </c>
      <c r="AE1414" s="1">
        <v>0</v>
      </c>
    </row>
    <row r="1415" spans="1:31" hidden="1" x14ac:dyDescent="0.25">
      <c r="A1415" s="2" t="s">
        <v>312</v>
      </c>
      <c r="B1415" s="51">
        <v>43974</v>
      </c>
      <c r="C1415" s="2" t="s">
        <v>53</v>
      </c>
      <c r="D1415" s="2" t="s">
        <v>107</v>
      </c>
      <c r="E1415" s="2" t="s">
        <v>572</v>
      </c>
      <c r="F1415" s="2" t="s">
        <v>2643</v>
      </c>
      <c r="G1415" s="2" t="s">
        <v>4</v>
      </c>
      <c r="H1415" s="2" t="s">
        <v>2682</v>
      </c>
      <c r="I1415" s="1" t="s">
        <v>1</v>
      </c>
      <c r="J1415" s="1" t="s">
        <v>1</v>
      </c>
      <c r="K1415" s="1" t="s">
        <v>1</v>
      </c>
      <c r="L1415" s="1" t="s">
        <v>1</v>
      </c>
      <c r="M1415" s="1">
        <v>0</v>
      </c>
      <c r="N1415" s="2" t="s">
        <v>1</v>
      </c>
      <c r="O1415" s="2" t="s">
        <v>2</v>
      </c>
      <c r="P1415" s="2" t="s">
        <v>1</v>
      </c>
      <c r="Q1415" s="3">
        <f t="shared" si="22"/>
        <v>71629736.13060002</v>
      </c>
      <c r="R1415" s="3">
        <v>0</v>
      </c>
      <c r="S1415" s="3">
        <v>57448162.754200019</v>
      </c>
      <c r="T1415" s="3">
        <v>0</v>
      </c>
      <c r="U1415" s="3" t="s">
        <v>0</v>
      </c>
      <c r="V1415" s="3">
        <v>0</v>
      </c>
      <c r="W1415" s="3">
        <v>12225494.289999999</v>
      </c>
      <c r="X1415" s="3" t="s">
        <v>0</v>
      </c>
      <c r="Y1415" s="3">
        <v>1956079.0863999999</v>
      </c>
      <c r="Z1415" s="3">
        <v>0</v>
      </c>
      <c r="AA1415" s="2" t="s">
        <v>0</v>
      </c>
      <c r="AB1415" s="1">
        <v>0</v>
      </c>
      <c r="AC1415" s="1">
        <v>0</v>
      </c>
      <c r="AD1415" s="2" t="s">
        <v>0</v>
      </c>
      <c r="AE1415" s="1">
        <v>0</v>
      </c>
    </row>
    <row r="1416" spans="1:31" hidden="1" x14ac:dyDescent="0.25">
      <c r="A1416" s="2" t="s">
        <v>309</v>
      </c>
      <c r="B1416" s="51">
        <v>43974</v>
      </c>
      <c r="C1416" s="2" t="s">
        <v>53</v>
      </c>
      <c r="D1416" s="2" t="s">
        <v>107</v>
      </c>
      <c r="E1416" s="2" t="s">
        <v>572</v>
      </c>
      <c r="F1416" s="2" t="s">
        <v>2643</v>
      </c>
      <c r="G1416" s="2" t="s">
        <v>4</v>
      </c>
      <c r="H1416" s="2" t="s">
        <v>2683</v>
      </c>
      <c r="I1416" s="1" t="s">
        <v>1</v>
      </c>
      <c r="J1416" s="1" t="s">
        <v>1</v>
      </c>
      <c r="K1416" s="1" t="s">
        <v>1</v>
      </c>
      <c r="L1416" s="1" t="s">
        <v>1</v>
      </c>
      <c r="M1416" s="1">
        <v>0</v>
      </c>
      <c r="N1416" s="2" t="s">
        <v>1</v>
      </c>
      <c r="O1416" s="2" t="s">
        <v>2684</v>
      </c>
      <c r="P1416" s="2" t="s">
        <v>2685</v>
      </c>
      <c r="Q1416" s="3">
        <f t="shared" si="22"/>
        <v>5464878.2699999996</v>
      </c>
      <c r="R1416" s="3">
        <v>0</v>
      </c>
      <c r="S1416" s="3">
        <v>4984902.75</v>
      </c>
      <c r="T1416" s="3">
        <v>413772</v>
      </c>
      <c r="U1416" s="3" t="s">
        <v>13</v>
      </c>
      <c r="V1416" s="3">
        <v>66203.520000000004</v>
      </c>
      <c r="W1416" s="3">
        <v>0</v>
      </c>
      <c r="X1416" s="3" t="s">
        <v>0</v>
      </c>
      <c r="Y1416" s="3">
        <v>0</v>
      </c>
      <c r="Z1416" s="3">
        <v>0</v>
      </c>
      <c r="AA1416" s="2" t="s">
        <v>0</v>
      </c>
      <c r="AB1416" s="1">
        <v>0</v>
      </c>
      <c r="AC1416" s="1">
        <v>0</v>
      </c>
      <c r="AD1416" s="2" t="s">
        <v>0</v>
      </c>
      <c r="AE1416" s="1">
        <v>0</v>
      </c>
    </row>
    <row r="1417" spans="1:31" hidden="1" x14ac:dyDescent="0.25">
      <c r="A1417" s="2" t="s">
        <v>306</v>
      </c>
      <c r="B1417" s="51">
        <v>43974</v>
      </c>
      <c r="C1417" s="2" t="s">
        <v>53</v>
      </c>
      <c r="D1417" s="2" t="s">
        <v>107</v>
      </c>
      <c r="E1417" s="2" t="s">
        <v>572</v>
      </c>
      <c r="F1417" s="2" t="s">
        <v>2643</v>
      </c>
      <c r="G1417" s="2" t="s">
        <v>4</v>
      </c>
      <c r="H1417" s="2" t="s">
        <v>2686</v>
      </c>
      <c r="I1417" s="1" t="s">
        <v>1</v>
      </c>
      <c r="J1417" s="1" t="s">
        <v>1</v>
      </c>
      <c r="K1417" s="1" t="s">
        <v>1</v>
      </c>
      <c r="L1417" s="1" t="s">
        <v>1</v>
      </c>
      <c r="M1417" s="1">
        <v>0</v>
      </c>
      <c r="N1417" s="2" t="s">
        <v>1</v>
      </c>
      <c r="O1417" s="2" t="s">
        <v>2</v>
      </c>
      <c r="P1417" s="2" t="s">
        <v>1</v>
      </c>
      <c r="Q1417" s="3">
        <f t="shared" si="22"/>
        <v>8202157.8107999992</v>
      </c>
      <c r="R1417" s="3">
        <v>0</v>
      </c>
      <c r="S1417" s="3">
        <v>5911811.3315999992</v>
      </c>
      <c r="T1417" s="3">
        <v>0</v>
      </c>
      <c r="U1417" s="3" t="s">
        <v>0</v>
      </c>
      <c r="V1417" s="3">
        <v>0</v>
      </c>
      <c r="W1417" s="3">
        <v>1974436.62</v>
      </c>
      <c r="X1417" s="3" t="s">
        <v>0</v>
      </c>
      <c r="Y1417" s="3">
        <v>315909.85920000001</v>
      </c>
      <c r="Z1417" s="3">
        <v>0</v>
      </c>
      <c r="AA1417" s="2" t="s">
        <v>0</v>
      </c>
      <c r="AB1417" s="1">
        <v>0</v>
      </c>
      <c r="AC1417" s="1">
        <v>0</v>
      </c>
      <c r="AD1417" s="2" t="s">
        <v>0</v>
      </c>
      <c r="AE1417" s="1">
        <v>0</v>
      </c>
    </row>
    <row r="1418" spans="1:31" hidden="1" x14ac:dyDescent="0.25">
      <c r="A1418" s="2" t="s">
        <v>303</v>
      </c>
      <c r="B1418" s="51">
        <v>43974</v>
      </c>
      <c r="C1418" s="2" t="s">
        <v>53</v>
      </c>
      <c r="D1418" s="2" t="s">
        <v>107</v>
      </c>
      <c r="E1418" s="2" t="s">
        <v>572</v>
      </c>
      <c r="F1418" s="2" t="s">
        <v>2643</v>
      </c>
      <c r="G1418" s="2" t="s">
        <v>4</v>
      </c>
      <c r="H1418" s="2" t="s">
        <v>2687</v>
      </c>
      <c r="I1418" s="1" t="s">
        <v>1</v>
      </c>
      <c r="J1418" s="1" t="s">
        <v>1</v>
      </c>
      <c r="K1418" s="1" t="s">
        <v>1</v>
      </c>
      <c r="L1418" s="1" t="s">
        <v>1</v>
      </c>
      <c r="M1418" s="1">
        <v>0</v>
      </c>
      <c r="N1418" s="2" t="s">
        <v>1</v>
      </c>
      <c r="O1418" s="2" t="s">
        <v>188</v>
      </c>
      <c r="P1418" s="2" t="s">
        <v>187</v>
      </c>
      <c r="Q1418" s="3">
        <f t="shared" si="22"/>
        <v>777654</v>
      </c>
      <c r="R1418" s="3">
        <v>0</v>
      </c>
      <c r="S1418" s="3">
        <v>473270</v>
      </c>
      <c r="T1418" s="3">
        <v>262400</v>
      </c>
      <c r="U1418" s="3" t="s">
        <v>13</v>
      </c>
      <c r="V1418" s="3">
        <v>41984</v>
      </c>
      <c r="W1418" s="3">
        <v>0</v>
      </c>
      <c r="X1418" s="3" t="s">
        <v>0</v>
      </c>
      <c r="Y1418" s="3">
        <v>0</v>
      </c>
      <c r="Z1418" s="3">
        <v>0</v>
      </c>
      <c r="AA1418" s="2" t="s">
        <v>0</v>
      </c>
      <c r="AB1418" s="1">
        <v>0</v>
      </c>
      <c r="AC1418" s="1">
        <v>0</v>
      </c>
      <c r="AD1418" s="2" t="s">
        <v>0</v>
      </c>
      <c r="AE1418" s="1">
        <v>0</v>
      </c>
    </row>
    <row r="1419" spans="1:31" hidden="1" x14ac:dyDescent="0.25">
      <c r="A1419" s="2" t="s">
        <v>300</v>
      </c>
      <c r="B1419" s="51">
        <v>43974</v>
      </c>
      <c r="C1419" s="2" t="s">
        <v>53</v>
      </c>
      <c r="D1419" s="2" t="s">
        <v>107</v>
      </c>
      <c r="E1419" s="2" t="s">
        <v>572</v>
      </c>
      <c r="F1419" s="2" t="s">
        <v>2643</v>
      </c>
      <c r="G1419" s="2" t="s">
        <v>4</v>
      </c>
      <c r="H1419" s="2" t="s">
        <v>2688</v>
      </c>
      <c r="I1419" s="1" t="s">
        <v>1</v>
      </c>
      <c r="J1419" s="1" t="s">
        <v>1</v>
      </c>
      <c r="K1419" s="1" t="s">
        <v>1</v>
      </c>
      <c r="L1419" s="1" t="s">
        <v>1</v>
      </c>
      <c r="M1419" s="1">
        <v>0</v>
      </c>
      <c r="N1419" s="2" t="s">
        <v>1</v>
      </c>
      <c r="O1419" s="2" t="s">
        <v>2</v>
      </c>
      <c r="P1419" s="2" t="s">
        <v>1</v>
      </c>
      <c r="Q1419" s="3">
        <f t="shared" si="22"/>
        <v>5701284.3947000001</v>
      </c>
      <c r="R1419" s="3">
        <v>0</v>
      </c>
      <c r="S1419" s="3">
        <v>5235284.4039000003</v>
      </c>
      <c r="T1419" s="3">
        <v>0</v>
      </c>
      <c r="U1419" s="3" t="s">
        <v>0</v>
      </c>
      <c r="V1419" s="3">
        <v>0</v>
      </c>
      <c r="W1419" s="3">
        <v>401724.13</v>
      </c>
      <c r="X1419" s="3" t="s">
        <v>0</v>
      </c>
      <c r="Y1419" s="3">
        <v>64275.860800000002</v>
      </c>
      <c r="Z1419" s="3">
        <v>0</v>
      </c>
      <c r="AA1419" s="2" t="s">
        <v>0</v>
      </c>
      <c r="AB1419" s="1">
        <v>0</v>
      </c>
      <c r="AC1419" s="1">
        <v>0</v>
      </c>
      <c r="AD1419" s="2" t="s">
        <v>0</v>
      </c>
      <c r="AE1419" s="1">
        <v>0</v>
      </c>
    </row>
    <row r="1420" spans="1:31" hidden="1" x14ac:dyDescent="0.25">
      <c r="A1420" s="2"/>
      <c r="B1420" s="51">
        <v>43975</v>
      </c>
      <c r="C1420" s="2" t="s">
        <v>53</v>
      </c>
      <c r="D1420" s="2" t="s">
        <v>107</v>
      </c>
      <c r="E1420" s="2" t="s">
        <v>572</v>
      </c>
      <c r="F1420" s="2" t="s">
        <v>2689</v>
      </c>
      <c r="G1420" s="2" t="s">
        <v>4</v>
      </c>
      <c r="H1420" s="2" t="s">
        <v>2690</v>
      </c>
      <c r="I1420" s="1"/>
      <c r="J1420" s="1"/>
      <c r="K1420" s="1"/>
      <c r="L1420" s="1"/>
      <c r="M1420" s="1">
        <v>0</v>
      </c>
      <c r="N1420" s="2"/>
      <c r="O1420" s="2" t="s">
        <v>249</v>
      </c>
      <c r="P1420" s="2"/>
      <c r="Q1420" s="3">
        <f t="shared" si="22"/>
        <v>0</v>
      </c>
      <c r="R1420" s="3">
        <v>0</v>
      </c>
      <c r="S1420" s="3">
        <v>0</v>
      </c>
      <c r="T1420" s="3">
        <v>0</v>
      </c>
      <c r="U1420" s="3" t="s">
        <v>0</v>
      </c>
      <c r="V1420" s="3">
        <v>0</v>
      </c>
      <c r="W1420" s="3"/>
      <c r="X1420" s="3"/>
      <c r="Y1420" s="3"/>
      <c r="Z1420" s="3"/>
      <c r="AA1420" s="2"/>
      <c r="AB1420" s="1"/>
      <c r="AC1420" s="1"/>
      <c r="AD1420" s="2"/>
      <c r="AE1420" s="1"/>
    </row>
    <row r="1421" spans="1:31" hidden="1" x14ac:dyDescent="0.25">
      <c r="A1421" s="2" t="s">
        <v>297</v>
      </c>
      <c r="B1421" s="51">
        <v>43974</v>
      </c>
      <c r="C1421" s="2" t="s">
        <v>8</v>
      </c>
      <c r="D1421" s="2" t="s">
        <v>88</v>
      </c>
      <c r="E1421" s="2" t="s">
        <v>569</v>
      </c>
      <c r="F1421" s="2" t="s">
        <v>1165</v>
      </c>
      <c r="G1421" s="2" t="s">
        <v>4</v>
      </c>
      <c r="H1421" s="2" t="s">
        <v>2691</v>
      </c>
      <c r="I1421" s="1" t="s">
        <v>1</v>
      </c>
      <c r="J1421" s="1" t="s">
        <v>1</v>
      </c>
      <c r="K1421" s="1" t="s">
        <v>1</v>
      </c>
      <c r="L1421" s="1" t="s">
        <v>1</v>
      </c>
      <c r="M1421" s="1">
        <v>0</v>
      </c>
      <c r="N1421" s="2" t="s">
        <v>1</v>
      </c>
      <c r="O1421" s="2" t="s">
        <v>2</v>
      </c>
      <c r="P1421" s="2" t="s">
        <v>1</v>
      </c>
      <c r="Q1421" s="3">
        <f t="shared" si="22"/>
        <v>105242960.89040001</v>
      </c>
      <c r="R1421" s="3">
        <v>0</v>
      </c>
      <c r="S1421" s="3">
        <v>81550941.450000003</v>
      </c>
      <c r="T1421" s="3">
        <v>0</v>
      </c>
      <c r="U1421" s="3" t="s">
        <v>0</v>
      </c>
      <c r="V1421" s="3">
        <v>0</v>
      </c>
      <c r="W1421" s="3">
        <v>20424154.690000001</v>
      </c>
      <c r="X1421" s="3"/>
      <c r="Y1421" s="3">
        <v>3267864.7504000003</v>
      </c>
      <c r="Z1421" s="3">
        <v>0</v>
      </c>
      <c r="AA1421" s="2" t="s">
        <v>0</v>
      </c>
      <c r="AB1421" s="1">
        <v>0</v>
      </c>
      <c r="AC1421" s="1">
        <v>0</v>
      </c>
      <c r="AD1421" s="2" t="s">
        <v>0</v>
      </c>
      <c r="AE1421" s="1">
        <v>0</v>
      </c>
    </row>
    <row r="1422" spans="1:31" hidden="1" x14ac:dyDescent="0.25">
      <c r="A1422" s="2" t="s">
        <v>293</v>
      </c>
      <c r="B1422" s="51">
        <v>43974</v>
      </c>
      <c r="C1422" s="2" t="s">
        <v>8</v>
      </c>
      <c r="D1422" s="2" t="s">
        <v>88</v>
      </c>
      <c r="E1422" s="2" t="s">
        <v>563</v>
      </c>
      <c r="F1422" s="2" t="s">
        <v>2692</v>
      </c>
      <c r="G1422" s="2" t="s">
        <v>4</v>
      </c>
      <c r="H1422" s="2" t="s">
        <v>2693</v>
      </c>
      <c r="I1422" s="1" t="s">
        <v>1</v>
      </c>
      <c r="J1422" s="1" t="s">
        <v>1</v>
      </c>
      <c r="K1422" s="1" t="s">
        <v>1</v>
      </c>
      <c r="L1422" s="1" t="s">
        <v>1</v>
      </c>
      <c r="M1422" s="1">
        <v>0</v>
      </c>
      <c r="N1422" s="2" t="s">
        <v>1</v>
      </c>
      <c r="O1422" s="2" t="s">
        <v>2</v>
      </c>
      <c r="P1422" s="2" t="s">
        <v>1</v>
      </c>
      <c r="Q1422" s="3">
        <f t="shared" si="22"/>
        <v>26620184.579999998</v>
      </c>
      <c r="R1422" s="3">
        <v>0</v>
      </c>
      <c r="S1422" s="3">
        <v>26620184.579999998</v>
      </c>
      <c r="T1422" s="3">
        <v>0</v>
      </c>
      <c r="U1422" s="3" t="s">
        <v>0</v>
      </c>
      <c r="V1422" s="3">
        <v>0</v>
      </c>
      <c r="W1422" s="3"/>
      <c r="X1422" s="3"/>
      <c r="Y1422" s="3">
        <v>0</v>
      </c>
      <c r="Z1422" s="3">
        <v>0</v>
      </c>
      <c r="AA1422" s="2" t="s">
        <v>0</v>
      </c>
      <c r="AB1422" s="1">
        <v>0</v>
      </c>
      <c r="AC1422" s="1">
        <v>0</v>
      </c>
      <c r="AD1422" s="2" t="s">
        <v>0</v>
      </c>
      <c r="AE1422" s="1">
        <v>0</v>
      </c>
    </row>
    <row r="1423" spans="1:31" hidden="1" x14ac:dyDescent="0.25">
      <c r="A1423" s="2" t="s">
        <v>290</v>
      </c>
      <c r="B1423" s="51">
        <v>43974</v>
      </c>
      <c r="C1423" s="2" t="s">
        <v>71</v>
      </c>
      <c r="D1423" s="2" t="s">
        <v>88</v>
      </c>
      <c r="E1423" s="2" t="s">
        <v>566</v>
      </c>
      <c r="F1423" s="2" t="s">
        <v>2694</v>
      </c>
      <c r="G1423" s="2" t="s">
        <v>4</v>
      </c>
      <c r="H1423" s="2" t="s">
        <v>2695</v>
      </c>
      <c r="I1423" s="1" t="s">
        <v>1</v>
      </c>
      <c r="J1423" s="1" t="s">
        <v>1</v>
      </c>
      <c r="K1423" s="1" t="s">
        <v>1</v>
      </c>
      <c r="L1423" s="1" t="s">
        <v>1</v>
      </c>
      <c r="M1423" s="1">
        <v>0</v>
      </c>
      <c r="N1423" s="2" t="s">
        <v>1</v>
      </c>
      <c r="O1423" s="2" t="s">
        <v>2</v>
      </c>
      <c r="P1423" s="2" t="s">
        <v>1</v>
      </c>
      <c r="Q1423" s="3">
        <f t="shared" si="22"/>
        <v>60654262.757750005</v>
      </c>
      <c r="R1423" s="3">
        <v>0</v>
      </c>
      <c r="S1423" s="3">
        <v>54001606.01055</v>
      </c>
      <c r="T1423" s="3">
        <v>0</v>
      </c>
      <c r="U1423" s="3" t="s">
        <v>0</v>
      </c>
      <c r="V1423" s="3">
        <v>0</v>
      </c>
      <c r="W1423" s="3">
        <v>5735048.9199999999</v>
      </c>
      <c r="X1423" s="3" t="s">
        <v>13</v>
      </c>
      <c r="Y1423" s="3">
        <v>917607.82720000006</v>
      </c>
      <c r="Z1423" s="3">
        <v>0</v>
      </c>
      <c r="AA1423" s="2" t="s">
        <v>0</v>
      </c>
      <c r="AB1423" s="1">
        <v>0</v>
      </c>
      <c r="AC1423" s="1">
        <v>0</v>
      </c>
      <c r="AD1423" s="2" t="s">
        <v>0</v>
      </c>
      <c r="AE1423" s="1">
        <v>0</v>
      </c>
    </row>
    <row r="1424" spans="1:31" hidden="1" x14ac:dyDescent="0.25">
      <c r="A1424" s="2" t="s">
        <v>288</v>
      </c>
      <c r="B1424" s="51">
        <v>43974</v>
      </c>
      <c r="C1424" s="2" t="s">
        <v>53</v>
      </c>
      <c r="D1424" s="2" t="s">
        <v>88</v>
      </c>
      <c r="E1424" s="2" t="s">
        <v>558</v>
      </c>
      <c r="F1424" s="2" t="s">
        <v>2689</v>
      </c>
      <c r="G1424" s="2" t="s">
        <v>4</v>
      </c>
      <c r="H1424" s="2" t="s">
        <v>2696</v>
      </c>
      <c r="I1424" s="1"/>
      <c r="J1424" s="1"/>
      <c r="K1424" s="1"/>
      <c r="L1424" s="1"/>
      <c r="M1424" s="1">
        <v>0</v>
      </c>
      <c r="N1424" s="2"/>
      <c r="O1424" s="2" t="s">
        <v>249</v>
      </c>
      <c r="P1424" s="2"/>
      <c r="Q1424" s="3">
        <f t="shared" si="22"/>
        <v>0</v>
      </c>
      <c r="R1424" s="3">
        <v>0</v>
      </c>
      <c r="S1424" s="3">
        <v>0</v>
      </c>
      <c r="T1424" s="3">
        <v>0</v>
      </c>
      <c r="U1424" s="3" t="s">
        <v>0</v>
      </c>
      <c r="V1424" s="3">
        <v>0</v>
      </c>
      <c r="W1424" s="3">
        <v>0</v>
      </c>
      <c r="X1424" s="3"/>
      <c r="Y1424" s="3">
        <v>0</v>
      </c>
      <c r="Z1424" s="3"/>
      <c r="AA1424" s="2"/>
      <c r="AB1424" s="1">
        <v>0</v>
      </c>
      <c r="AC1424" s="1">
        <v>0</v>
      </c>
      <c r="AD1424" s="2"/>
      <c r="AE1424" s="1">
        <v>0</v>
      </c>
    </row>
    <row r="1425" spans="1:31" hidden="1" x14ac:dyDescent="0.25">
      <c r="A1425" s="2" t="s">
        <v>284</v>
      </c>
      <c r="B1425" s="51">
        <v>43974</v>
      </c>
      <c r="C1425" s="2" t="s">
        <v>8</v>
      </c>
      <c r="D1425" s="2" t="s">
        <v>78</v>
      </c>
      <c r="E1425" s="2" t="s">
        <v>555</v>
      </c>
      <c r="F1425" s="2" t="s">
        <v>2697</v>
      </c>
      <c r="G1425" s="2" t="s">
        <v>4</v>
      </c>
      <c r="H1425" s="2" t="s">
        <v>2698</v>
      </c>
      <c r="I1425" s="1" t="s">
        <v>1</v>
      </c>
      <c r="J1425" s="1" t="s">
        <v>1</v>
      </c>
      <c r="K1425" s="1" t="s">
        <v>1</v>
      </c>
      <c r="L1425" s="1" t="s">
        <v>1</v>
      </c>
      <c r="M1425" s="1">
        <v>0</v>
      </c>
      <c r="N1425" s="2" t="s">
        <v>1</v>
      </c>
      <c r="O1425" s="2" t="s">
        <v>2</v>
      </c>
      <c r="P1425" s="2" t="s">
        <v>1</v>
      </c>
      <c r="Q1425" s="3">
        <f t="shared" si="22"/>
        <v>95720574.772</v>
      </c>
      <c r="R1425" s="3">
        <v>0</v>
      </c>
      <c r="S1425" s="3">
        <v>76928836.11999999</v>
      </c>
      <c r="T1425" s="3">
        <v>0</v>
      </c>
      <c r="U1425" s="3" t="s">
        <v>0</v>
      </c>
      <c r="V1425" s="3">
        <v>0</v>
      </c>
      <c r="W1425" s="3">
        <v>16199774.699999999</v>
      </c>
      <c r="X1425" s="3"/>
      <c r="Y1425" s="3">
        <v>2591963.952</v>
      </c>
      <c r="Z1425" s="3">
        <v>0</v>
      </c>
      <c r="AA1425" s="2" t="s">
        <v>0</v>
      </c>
      <c r="AB1425" s="1">
        <v>0</v>
      </c>
      <c r="AC1425" s="1">
        <v>0</v>
      </c>
      <c r="AD1425" s="2" t="s">
        <v>0</v>
      </c>
      <c r="AE1425" s="1">
        <v>0</v>
      </c>
    </row>
    <row r="1426" spans="1:31" hidden="1" x14ac:dyDescent="0.25">
      <c r="A1426" s="2" t="s">
        <v>281</v>
      </c>
      <c r="B1426" s="51">
        <v>43974</v>
      </c>
      <c r="C1426" s="2" t="s">
        <v>71</v>
      </c>
      <c r="D1426" s="2" t="s">
        <v>78</v>
      </c>
      <c r="E1426" s="2" t="s">
        <v>551</v>
      </c>
      <c r="F1426" s="2" t="s">
        <v>2478</v>
      </c>
      <c r="G1426" s="2" t="s">
        <v>4</v>
      </c>
      <c r="H1426" s="2" t="s">
        <v>2699</v>
      </c>
      <c r="I1426" s="1" t="s">
        <v>1</v>
      </c>
      <c r="J1426" s="1" t="s">
        <v>1</v>
      </c>
      <c r="K1426" s="1" t="s">
        <v>1</v>
      </c>
      <c r="L1426" s="1" t="s">
        <v>1</v>
      </c>
      <c r="M1426" s="1">
        <v>0</v>
      </c>
      <c r="N1426" s="2" t="s">
        <v>1</v>
      </c>
      <c r="O1426" s="2" t="s">
        <v>2</v>
      </c>
      <c r="P1426" s="2" t="s">
        <v>1</v>
      </c>
      <c r="Q1426" s="3">
        <f t="shared" si="22"/>
        <v>38590426.376599997</v>
      </c>
      <c r="R1426" s="3">
        <v>0</v>
      </c>
      <c r="S1426" s="3">
        <v>33660521.020999998</v>
      </c>
      <c r="T1426" s="3">
        <v>0</v>
      </c>
      <c r="U1426" s="3" t="s">
        <v>0</v>
      </c>
      <c r="V1426" s="3">
        <v>0</v>
      </c>
      <c r="W1426" s="3">
        <v>4249918.41</v>
      </c>
      <c r="X1426" s="3" t="s">
        <v>0</v>
      </c>
      <c r="Y1426" s="3">
        <v>679986.94560000009</v>
      </c>
      <c r="Z1426" s="3">
        <v>0</v>
      </c>
      <c r="AA1426" s="2" t="s">
        <v>0</v>
      </c>
      <c r="AB1426" s="1">
        <v>0</v>
      </c>
      <c r="AC1426" s="1">
        <v>0</v>
      </c>
      <c r="AD1426" s="2" t="s">
        <v>0</v>
      </c>
      <c r="AE1426" s="1">
        <v>0</v>
      </c>
    </row>
    <row r="1427" spans="1:31" hidden="1" x14ac:dyDescent="0.25">
      <c r="A1427" s="2"/>
      <c r="B1427" s="51">
        <v>43975</v>
      </c>
      <c r="C1427" s="2" t="s">
        <v>53</v>
      </c>
      <c r="D1427" s="2" t="s">
        <v>78</v>
      </c>
      <c r="E1427" s="2" t="s">
        <v>6</v>
      </c>
      <c r="F1427" s="2" t="s">
        <v>2689</v>
      </c>
      <c r="G1427" s="2" t="s">
        <v>4</v>
      </c>
      <c r="H1427" s="2" t="s">
        <v>2700</v>
      </c>
      <c r="I1427" s="1"/>
      <c r="J1427" s="1"/>
      <c r="K1427" s="1"/>
      <c r="L1427" s="1"/>
      <c r="M1427" s="1">
        <v>0</v>
      </c>
      <c r="N1427" s="2"/>
      <c r="O1427" s="2" t="s">
        <v>2</v>
      </c>
      <c r="P1427" s="2"/>
      <c r="Q1427" s="3">
        <f t="shared" si="22"/>
        <v>48043875.370400004</v>
      </c>
      <c r="R1427" s="3">
        <v>0</v>
      </c>
      <c r="S1427" s="3">
        <v>25567731.100000001</v>
      </c>
      <c r="T1427" s="3">
        <v>0</v>
      </c>
      <c r="U1427" s="3" t="s">
        <v>0</v>
      </c>
      <c r="V1427" s="3">
        <v>0</v>
      </c>
      <c r="W1427" s="3">
        <v>19375986.440000001</v>
      </c>
      <c r="X1427" s="3"/>
      <c r="Y1427" s="3">
        <v>3100157.8304000003</v>
      </c>
      <c r="Z1427" s="3">
        <v>0</v>
      </c>
      <c r="AA1427" s="2" t="s">
        <v>0</v>
      </c>
      <c r="AB1427" s="1">
        <v>0</v>
      </c>
      <c r="AC1427" s="1">
        <v>0</v>
      </c>
      <c r="AD1427" s="2" t="s">
        <v>0</v>
      </c>
      <c r="AE1427" s="1">
        <v>0</v>
      </c>
    </row>
    <row r="1428" spans="1:31" hidden="1" x14ac:dyDescent="0.25">
      <c r="A1428" s="2" t="s">
        <v>276</v>
      </c>
      <c r="B1428" s="51">
        <v>43974</v>
      </c>
      <c r="C1428" s="2" t="s">
        <v>8</v>
      </c>
      <c r="D1428" s="2" t="s">
        <v>67</v>
      </c>
      <c r="E1428" s="2" t="s">
        <v>542</v>
      </c>
      <c r="F1428" s="2" t="s">
        <v>2608</v>
      </c>
      <c r="G1428" s="2" t="s">
        <v>4</v>
      </c>
      <c r="H1428" s="2" t="s">
        <v>2701</v>
      </c>
      <c r="I1428" s="1" t="s">
        <v>1</v>
      </c>
      <c r="J1428" s="1" t="s">
        <v>1</v>
      </c>
      <c r="K1428" s="1" t="s">
        <v>1</v>
      </c>
      <c r="L1428" s="1" t="s">
        <v>1</v>
      </c>
      <c r="M1428" s="1">
        <v>0</v>
      </c>
      <c r="N1428" s="2" t="s">
        <v>1</v>
      </c>
      <c r="O1428" s="2" t="s">
        <v>2</v>
      </c>
      <c r="P1428" s="2" t="s">
        <v>1</v>
      </c>
      <c r="Q1428" s="3">
        <f t="shared" si="22"/>
        <v>105258568.10360001</v>
      </c>
      <c r="R1428" s="3">
        <v>0</v>
      </c>
      <c r="S1428" s="3">
        <v>74325373.340000004</v>
      </c>
      <c r="T1428" s="3">
        <v>0</v>
      </c>
      <c r="U1428" s="3" t="s">
        <v>0</v>
      </c>
      <c r="V1428" s="3">
        <v>0</v>
      </c>
      <c r="W1428" s="3">
        <v>26666547.210000001</v>
      </c>
      <c r="X1428" s="3"/>
      <c r="Y1428" s="3">
        <v>4266647.5536000002</v>
      </c>
      <c r="Z1428" s="3">
        <v>0</v>
      </c>
      <c r="AA1428" s="2" t="s">
        <v>0</v>
      </c>
      <c r="AB1428" s="1">
        <v>0</v>
      </c>
      <c r="AC1428" s="1">
        <v>0</v>
      </c>
      <c r="AD1428" s="2" t="s">
        <v>0</v>
      </c>
      <c r="AE1428" s="1">
        <v>0</v>
      </c>
    </row>
    <row r="1429" spans="1:31" hidden="1" x14ac:dyDescent="0.25">
      <c r="A1429" s="2" t="s">
        <v>274</v>
      </c>
      <c r="B1429" s="51">
        <v>43974</v>
      </c>
      <c r="C1429" s="2" t="s">
        <v>53</v>
      </c>
      <c r="D1429" s="2" t="s">
        <v>67</v>
      </c>
      <c r="E1429" s="2" t="s">
        <v>66</v>
      </c>
      <c r="F1429" s="2" t="s">
        <v>2536</v>
      </c>
      <c r="G1429" s="2" t="s">
        <v>4</v>
      </c>
      <c r="H1429" s="2" t="s">
        <v>2702</v>
      </c>
      <c r="I1429" s="1" t="s">
        <v>1</v>
      </c>
      <c r="J1429" s="1" t="s">
        <v>1</v>
      </c>
      <c r="K1429" s="1" t="s">
        <v>1</v>
      </c>
      <c r="L1429" s="1" t="s">
        <v>1</v>
      </c>
      <c r="M1429" s="1">
        <v>0</v>
      </c>
      <c r="N1429" s="2" t="s">
        <v>1</v>
      </c>
      <c r="O1429" s="2" t="s">
        <v>2</v>
      </c>
      <c r="P1429" s="2" t="s">
        <v>1</v>
      </c>
      <c r="Q1429" s="3">
        <f t="shared" si="22"/>
        <v>32842652.955199998</v>
      </c>
      <c r="R1429" s="3">
        <v>0</v>
      </c>
      <c r="S1429" s="3">
        <v>24545421.763599999</v>
      </c>
      <c r="T1429" s="3">
        <v>0</v>
      </c>
      <c r="U1429" s="3" t="s">
        <v>0</v>
      </c>
      <c r="V1429" s="3">
        <v>0</v>
      </c>
      <c r="W1429" s="3">
        <v>7152785.5099999998</v>
      </c>
      <c r="X1429" s="3" t="s">
        <v>13</v>
      </c>
      <c r="Y1429" s="3">
        <v>1144445.6816</v>
      </c>
      <c r="Z1429" s="3">
        <v>0</v>
      </c>
      <c r="AA1429" s="2" t="s">
        <v>0</v>
      </c>
      <c r="AB1429" s="1">
        <v>0</v>
      </c>
      <c r="AC1429" s="1">
        <v>0</v>
      </c>
      <c r="AD1429" s="2" t="s">
        <v>0</v>
      </c>
      <c r="AE1429" s="1">
        <v>0</v>
      </c>
    </row>
    <row r="1430" spans="1:31" hidden="1" x14ac:dyDescent="0.25">
      <c r="A1430" s="2" t="s">
        <v>271</v>
      </c>
      <c r="B1430" s="51">
        <v>43974</v>
      </c>
      <c r="C1430" s="2" t="s">
        <v>8</v>
      </c>
      <c r="D1430" s="2" t="s">
        <v>52</v>
      </c>
      <c r="E1430" s="2" t="s">
        <v>530</v>
      </c>
      <c r="F1430" s="2" t="s">
        <v>2703</v>
      </c>
      <c r="G1430" s="2" t="s">
        <v>4</v>
      </c>
      <c r="H1430" s="2" t="s">
        <v>2704</v>
      </c>
      <c r="I1430" s="1" t="s">
        <v>1</v>
      </c>
      <c r="J1430" s="1" t="s">
        <v>1</v>
      </c>
      <c r="K1430" s="1" t="s">
        <v>1</v>
      </c>
      <c r="L1430" s="1" t="s">
        <v>1</v>
      </c>
      <c r="M1430" s="1">
        <v>0</v>
      </c>
      <c r="N1430" s="2" t="s">
        <v>1</v>
      </c>
      <c r="O1430" s="2" t="s">
        <v>2</v>
      </c>
      <c r="P1430" s="2" t="s">
        <v>1</v>
      </c>
      <c r="Q1430" s="3">
        <f t="shared" si="22"/>
        <v>101712254.72399999</v>
      </c>
      <c r="R1430" s="3">
        <v>0</v>
      </c>
      <c r="S1430" s="3">
        <v>76542004.989999995</v>
      </c>
      <c r="T1430" s="3">
        <v>0</v>
      </c>
      <c r="U1430" s="3" t="s">
        <v>0</v>
      </c>
      <c r="V1430" s="3">
        <v>0</v>
      </c>
      <c r="W1430" s="3">
        <v>21698491.149999999</v>
      </c>
      <c r="X1430" s="3"/>
      <c r="Y1430" s="3">
        <v>3471758.5839999998</v>
      </c>
      <c r="Z1430" s="3">
        <v>0</v>
      </c>
      <c r="AA1430" s="2" t="s">
        <v>0</v>
      </c>
      <c r="AB1430" s="1">
        <v>0</v>
      </c>
      <c r="AC1430" s="1">
        <v>0</v>
      </c>
      <c r="AD1430" s="2" t="s">
        <v>0</v>
      </c>
      <c r="AE1430" s="1">
        <v>0</v>
      </c>
    </row>
    <row r="1431" spans="1:31" hidden="1" x14ac:dyDescent="0.25">
      <c r="A1431" s="2" t="s">
        <v>269</v>
      </c>
      <c r="B1431" s="51">
        <v>43974</v>
      </c>
      <c r="C1431" s="2" t="s">
        <v>53</v>
      </c>
      <c r="D1431" s="2" t="s">
        <v>52</v>
      </c>
      <c r="E1431" s="2" t="s">
        <v>651</v>
      </c>
      <c r="F1431" s="2" t="s">
        <v>2391</v>
      </c>
      <c r="G1431" s="2" t="s">
        <v>4</v>
      </c>
      <c r="H1431" s="2" t="s">
        <v>2705</v>
      </c>
      <c r="I1431" s="1" t="s">
        <v>1</v>
      </c>
      <c r="J1431" s="1" t="s">
        <v>1</v>
      </c>
      <c r="K1431" s="1" t="s">
        <v>1</v>
      </c>
      <c r="L1431" s="1" t="s">
        <v>1</v>
      </c>
      <c r="M1431" s="1">
        <v>0</v>
      </c>
      <c r="N1431" s="2" t="s">
        <v>1</v>
      </c>
      <c r="O1431" s="2" t="s">
        <v>2</v>
      </c>
      <c r="P1431" s="2" t="s">
        <v>1</v>
      </c>
      <c r="Q1431" s="3">
        <f t="shared" si="22"/>
        <v>179983940.82480001</v>
      </c>
      <c r="R1431" s="3">
        <v>0</v>
      </c>
      <c r="S1431" s="3">
        <v>127371749.58</v>
      </c>
      <c r="T1431" s="3">
        <v>0</v>
      </c>
      <c r="U1431" s="3" t="s">
        <v>0</v>
      </c>
      <c r="V1431" s="3">
        <v>0</v>
      </c>
      <c r="W1431" s="3">
        <v>45355337.280000001</v>
      </c>
      <c r="X1431" s="3" t="s">
        <v>0</v>
      </c>
      <c r="Y1431" s="3">
        <v>7256853.9648000002</v>
      </c>
      <c r="Z1431" s="3">
        <v>0</v>
      </c>
      <c r="AA1431" s="2" t="s">
        <v>0</v>
      </c>
      <c r="AB1431" s="1">
        <v>0</v>
      </c>
      <c r="AC1431" s="1">
        <v>0</v>
      </c>
      <c r="AD1431" s="2" t="s">
        <v>0</v>
      </c>
      <c r="AE1431" s="1">
        <v>0</v>
      </c>
    </row>
    <row r="1432" spans="1:31" hidden="1" x14ac:dyDescent="0.25">
      <c r="A1432" s="2"/>
      <c r="B1432" s="51">
        <v>43975</v>
      </c>
      <c r="C1432" s="2" t="s">
        <v>53</v>
      </c>
      <c r="D1432" s="2" t="s">
        <v>52</v>
      </c>
      <c r="E1432" s="2" t="s">
        <v>651</v>
      </c>
      <c r="F1432" s="2" t="s">
        <v>2396</v>
      </c>
      <c r="G1432" s="2" t="s">
        <v>4</v>
      </c>
      <c r="H1432" s="2" t="s">
        <v>2706</v>
      </c>
      <c r="I1432" s="1"/>
      <c r="J1432" s="1"/>
      <c r="K1432" s="1"/>
      <c r="L1432" s="1"/>
      <c r="M1432" s="1">
        <v>0</v>
      </c>
      <c r="N1432" s="2"/>
      <c r="O1432" s="2" t="s">
        <v>2</v>
      </c>
      <c r="P1432" s="2"/>
      <c r="Q1432" s="3">
        <f t="shared" si="22"/>
        <v>74280648.020800009</v>
      </c>
      <c r="R1432" s="3">
        <v>0</v>
      </c>
      <c r="S1432" s="3">
        <v>52848595.460000001</v>
      </c>
      <c r="T1432" s="3">
        <v>0</v>
      </c>
      <c r="U1432" s="3" t="s">
        <v>0</v>
      </c>
      <c r="V1432" s="3">
        <v>0</v>
      </c>
      <c r="W1432" s="3">
        <v>18475907.379999999</v>
      </c>
      <c r="X1432" s="3"/>
      <c r="Y1432" s="3">
        <v>2956145.1807999997</v>
      </c>
      <c r="Z1432" s="3">
        <v>0</v>
      </c>
      <c r="AA1432" s="2" t="s">
        <v>0</v>
      </c>
      <c r="AB1432" s="1">
        <v>0</v>
      </c>
      <c r="AC1432" s="1">
        <v>0</v>
      </c>
      <c r="AD1432" s="2" t="s">
        <v>0</v>
      </c>
      <c r="AE1432" s="1">
        <v>0</v>
      </c>
    </row>
    <row r="1433" spans="1:31" hidden="1" x14ac:dyDescent="0.25">
      <c r="A1433" s="2" t="s">
        <v>265</v>
      </c>
      <c r="B1433" s="51">
        <v>43974</v>
      </c>
      <c r="C1433" s="2" t="s">
        <v>8</v>
      </c>
      <c r="D1433" s="2" t="s">
        <v>48</v>
      </c>
      <c r="E1433" s="50" t="s">
        <v>520</v>
      </c>
      <c r="F1433" s="2" t="s">
        <v>2102</v>
      </c>
      <c r="G1433" s="2" t="s">
        <v>4</v>
      </c>
      <c r="H1433" s="2" t="s">
        <v>2707</v>
      </c>
      <c r="I1433" s="1" t="s">
        <v>1</v>
      </c>
      <c r="J1433" s="1" t="s">
        <v>1</v>
      </c>
      <c r="K1433" s="1" t="s">
        <v>1</v>
      </c>
      <c r="L1433" s="1" t="s">
        <v>1</v>
      </c>
      <c r="M1433" s="1">
        <v>0</v>
      </c>
      <c r="N1433" s="2" t="s">
        <v>1</v>
      </c>
      <c r="O1433" s="2" t="s">
        <v>2</v>
      </c>
      <c r="P1433" s="2" t="s">
        <v>1</v>
      </c>
      <c r="Q1433" s="3">
        <f t="shared" si="22"/>
        <v>100554782.1988</v>
      </c>
      <c r="R1433" s="3">
        <v>0</v>
      </c>
      <c r="S1433" s="3">
        <v>67318420.230000004</v>
      </c>
      <c r="T1433" s="3">
        <v>0</v>
      </c>
      <c r="U1433" s="3" t="s">
        <v>0</v>
      </c>
      <c r="V1433" s="3">
        <v>0</v>
      </c>
      <c r="W1433" s="3">
        <v>28652036.18</v>
      </c>
      <c r="X1433" s="3"/>
      <c r="Y1433" s="3">
        <v>4584325.7888000002</v>
      </c>
      <c r="Z1433" s="3">
        <v>0</v>
      </c>
      <c r="AA1433" s="2" t="s">
        <v>0</v>
      </c>
      <c r="AB1433" s="1">
        <v>0</v>
      </c>
      <c r="AC1433" s="1">
        <v>0</v>
      </c>
      <c r="AD1433" s="2" t="s">
        <v>0</v>
      </c>
      <c r="AE1433" s="1">
        <v>0</v>
      </c>
    </row>
    <row r="1434" spans="1:31" hidden="1" x14ac:dyDescent="0.25">
      <c r="A1434" s="2" t="s">
        <v>215</v>
      </c>
      <c r="B1434" s="51">
        <v>43975</v>
      </c>
      <c r="C1434" s="2" t="s">
        <v>53</v>
      </c>
      <c r="D1434" s="2" t="s">
        <v>88</v>
      </c>
      <c r="E1434" s="2" t="s">
        <v>558</v>
      </c>
      <c r="F1434" s="2" t="s">
        <v>2708</v>
      </c>
      <c r="G1434" s="2" t="s">
        <v>4</v>
      </c>
      <c r="H1434" s="2" t="s">
        <v>2709</v>
      </c>
      <c r="I1434" s="1"/>
      <c r="J1434" s="1"/>
      <c r="K1434" s="1"/>
      <c r="L1434" s="1"/>
      <c r="M1434" s="1">
        <v>0</v>
      </c>
      <c r="N1434" s="2"/>
      <c r="O1434" s="2" t="s">
        <v>2</v>
      </c>
      <c r="P1434" s="2"/>
      <c r="Q1434" s="3">
        <f t="shared" si="22"/>
        <v>53728445.759199999</v>
      </c>
      <c r="R1434" s="3">
        <v>0</v>
      </c>
      <c r="S1434" s="3">
        <v>37975110.280000001</v>
      </c>
      <c r="T1434" s="3">
        <v>0</v>
      </c>
      <c r="U1434" s="3" t="s">
        <v>0</v>
      </c>
      <c r="V1434" s="3">
        <v>0</v>
      </c>
      <c r="W1434" s="3">
        <v>13580461.619999999</v>
      </c>
      <c r="X1434" s="3"/>
      <c r="Y1434" s="3">
        <v>2172873.8591999998</v>
      </c>
      <c r="Z1434" s="3">
        <v>0</v>
      </c>
      <c r="AA1434" s="2" t="s">
        <v>0</v>
      </c>
      <c r="AB1434" s="1">
        <v>0</v>
      </c>
      <c r="AC1434" s="1">
        <v>0</v>
      </c>
      <c r="AD1434" s="2" t="s">
        <v>0</v>
      </c>
      <c r="AE1434" s="1">
        <v>0</v>
      </c>
    </row>
    <row r="1435" spans="1:31" hidden="1" x14ac:dyDescent="0.25">
      <c r="A1435" s="2" t="s">
        <v>260</v>
      </c>
      <c r="B1435" s="51">
        <v>43974</v>
      </c>
      <c r="C1435" s="2" t="s">
        <v>8</v>
      </c>
      <c r="D1435" s="2" t="s">
        <v>44</v>
      </c>
      <c r="E1435" s="2" t="s">
        <v>516</v>
      </c>
      <c r="F1435" s="2" t="s">
        <v>742</v>
      </c>
      <c r="G1435" s="2" t="s">
        <v>4</v>
      </c>
      <c r="H1435" s="2" t="s">
        <v>2710</v>
      </c>
      <c r="I1435" s="1" t="s">
        <v>1</v>
      </c>
      <c r="J1435" s="1" t="s">
        <v>1</v>
      </c>
      <c r="K1435" s="1" t="s">
        <v>1</v>
      </c>
      <c r="L1435" s="1" t="s">
        <v>1</v>
      </c>
      <c r="M1435" s="1">
        <v>0</v>
      </c>
      <c r="N1435" s="2" t="s">
        <v>1</v>
      </c>
      <c r="O1435" s="2" t="s">
        <v>2</v>
      </c>
      <c r="P1435" s="2" t="s">
        <v>1</v>
      </c>
      <c r="Q1435" s="3">
        <f t="shared" si="22"/>
        <v>128166858.1356</v>
      </c>
      <c r="R1435" s="3">
        <v>0</v>
      </c>
      <c r="S1435" s="3">
        <v>88685444.790000007</v>
      </c>
      <c r="T1435" s="3">
        <v>0</v>
      </c>
      <c r="U1435" s="3" t="s">
        <v>0</v>
      </c>
      <c r="V1435" s="3">
        <v>0</v>
      </c>
      <c r="W1435" s="3">
        <v>34035701.159999996</v>
      </c>
      <c r="X1435" s="3"/>
      <c r="Y1435" s="3">
        <v>5445712.1855999995</v>
      </c>
      <c r="Z1435" s="3">
        <v>0</v>
      </c>
      <c r="AA1435" s="2" t="s">
        <v>0</v>
      </c>
      <c r="AB1435" s="1">
        <v>0</v>
      </c>
      <c r="AC1435" s="1">
        <v>0</v>
      </c>
      <c r="AD1435" s="2" t="s">
        <v>0</v>
      </c>
      <c r="AE1435" s="1">
        <v>0</v>
      </c>
    </row>
    <row r="1436" spans="1:31" hidden="1" x14ac:dyDescent="0.25">
      <c r="A1436" s="2" t="s">
        <v>257</v>
      </c>
      <c r="B1436" s="51">
        <v>43974</v>
      </c>
      <c r="C1436" s="2" t="s">
        <v>8</v>
      </c>
      <c r="D1436" s="2" t="s">
        <v>40</v>
      </c>
      <c r="E1436" s="2" t="s">
        <v>500</v>
      </c>
      <c r="F1436" s="2" t="s">
        <v>1165</v>
      </c>
      <c r="G1436" s="2" t="s">
        <v>4</v>
      </c>
      <c r="H1436" s="2" t="s">
        <v>2711</v>
      </c>
      <c r="I1436" s="1" t="s">
        <v>1</v>
      </c>
      <c r="J1436" s="1" t="s">
        <v>1</v>
      </c>
      <c r="K1436" s="1" t="s">
        <v>1</v>
      </c>
      <c r="L1436" s="1" t="s">
        <v>1</v>
      </c>
      <c r="M1436" s="1">
        <v>0</v>
      </c>
      <c r="N1436" s="2" t="s">
        <v>1</v>
      </c>
      <c r="O1436" s="2" t="s">
        <v>2</v>
      </c>
      <c r="P1436" s="2" t="s">
        <v>1</v>
      </c>
      <c r="Q1436" s="3">
        <f t="shared" si="22"/>
        <v>123248565.34599999</v>
      </c>
      <c r="R1436" s="3">
        <v>0</v>
      </c>
      <c r="S1436" s="3">
        <v>107032631.45999999</v>
      </c>
      <c r="T1436" s="3">
        <v>0</v>
      </c>
      <c r="U1436" s="3" t="s">
        <v>0</v>
      </c>
      <c r="V1436" s="3">
        <v>0</v>
      </c>
      <c r="W1436" s="3">
        <v>13979253.35</v>
      </c>
      <c r="X1436" s="3"/>
      <c r="Y1436" s="3">
        <v>2236680.5359999998</v>
      </c>
      <c r="Z1436" s="3">
        <v>0</v>
      </c>
      <c r="AA1436" s="2" t="s">
        <v>0</v>
      </c>
      <c r="AB1436" s="1">
        <v>0</v>
      </c>
      <c r="AC1436" s="1">
        <v>0</v>
      </c>
      <c r="AD1436" s="2" t="s">
        <v>0</v>
      </c>
      <c r="AE1436" s="1">
        <v>0</v>
      </c>
    </row>
    <row r="1437" spans="1:31" hidden="1" x14ac:dyDescent="0.25">
      <c r="A1437" s="2" t="s">
        <v>255</v>
      </c>
      <c r="B1437" s="51">
        <v>43974</v>
      </c>
      <c r="C1437" s="2" t="s">
        <v>8</v>
      </c>
      <c r="D1437" s="2" t="s">
        <v>36</v>
      </c>
      <c r="E1437" s="2" t="s">
        <v>497</v>
      </c>
      <c r="F1437" s="2" t="s">
        <v>1350</v>
      </c>
      <c r="G1437" s="2" t="s">
        <v>4</v>
      </c>
      <c r="H1437" s="2" t="s">
        <v>2712</v>
      </c>
      <c r="I1437" s="1" t="s">
        <v>1</v>
      </c>
      <c r="J1437" s="1" t="s">
        <v>1</v>
      </c>
      <c r="K1437" s="1" t="s">
        <v>1</v>
      </c>
      <c r="L1437" s="1" t="s">
        <v>1</v>
      </c>
      <c r="M1437" s="1">
        <v>0</v>
      </c>
      <c r="N1437" s="2" t="s">
        <v>1</v>
      </c>
      <c r="O1437" s="2" t="s">
        <v>2</v>
      </c>
      <c r="P1437" s="2" t="s">
        <v>1</v>
      </c>
      <c r="Q1437" s="3">
        <f t="shared" si="22"/>
        <v>75320606.644799992</v>
      </c>
      <c r="R1437" s="3">
        <v>0</v>
      </c>
      <c r="S1437" s="3">
        <v>57618263.630000003</v>
      </c>
      <c r="T1437" s="3">
        <v>0</v>
      </c>
      <c r="U1437" s="3" t="s">
        <v>0</v>
      </c>
      <c r="V1437" s="3">
        <v>0</v>
      </c>
      <c r="W1437" s="3">
        <v>15260640.529999999</v>
      </c>
      <c r="X1437" s="3"/>
      <c r="Y1437" s="3">
        <v>2441702.4847999997</v>
      </c>
      <c r="Z1437" s="3">
        <v>0</v>
      </c>
      <c r="AA1437" s="2" t="s">
        <v>0</v>
      </c>
      <c r="AB1437" s="1">
        <v>0</v>
      </c>
      <c r="AC1437" s="1">
        <v>0</v>
      </c>
      <c r="AD1437" s="2" t="s">
        <v>0</v>
      </c>
      <c r="AE1437" s="1">
        <v>0</v>
      </c>
    </row>
    <row r="1438" spans="1:31" hidden="1" x14ac:dyDescent="0.25">
      <c r="A1438" s="2" t="s">
        <v>252</v>
      </c>
      <c r="B1438" s="51">
        <v>43974</v>
      </c>
      <c r="C1438" s="2" t="s">
        <v>8</v>
      </c>
      <c r="D1438" s="2" t="s">
        <v>32</v>
      </c>
      <c r="E1438" s="2" t="s">
        <v>493</v>
      </c>
      <c r="F1438" s="2" t="s">
        <v>2713</v>
      </c>
      <c r="G1438" s="2" t="s">
        <v>4</v>
      </c>
      <c r="H1438" s="2" t="s">
        <v>2714</v>
      </c>
      <c r="I1438" s="1" t="s">
        <v>1</v>
      </c>
      <c r="J1438" s="1" t="s">
        <v>1</v>
      </c>
      <c r="K1438" s="1" t="s">
        <v>1</v>
      </c>
      <c r="L1438" s="1" t="s">
        <v>1</v>
      </c>
      <c r="M1438" s="1">
        <v>0</v>
      </c>
      <c r="N1438" s="2" t="s">
        <v>1</v>
      </c>
      <c r="O1438" s="2" t="s">
        <v>2</v>
      </c>
      <c r="P1438" s="2" t="s">
        <v>1</v>
      </c>
      <c r="Q1438" s="3">
        <f t="shared" si="22"/>
        <v>56635899.952399999</v>
      </c>
      <c r="R1438" s="3">
        <v>0</v>
      </c>
      <c r="S1438" s="3">
        <v>44372737.359999999</v>
      </c>
      <c r="T1438" s="3">
        <v>0</v>
      </c>
      <c r="U1438" s="3" t="s">
        <v>0</v>
      </c>
      <c r="V1438" s="3">
        <v>0</v>
      </c>
      <c r="W1438" s="3">
        <v>10571691.890000001</v>
      </c>
      <c r="X1438" s="3"/>
      <c r="Y1438" s="3">
        <v>1691470.7024000001</v>
      </c>
      <c r="Z1438" s="3">
        <v>0</v>
      </c>
      <c r="AA1438" s="2" t="s">
        <v>0</v>
      </c>
      <c r="AB1438" s="1">
        <v>0</v>
      </c>
      <c r="AC1438" s="1">
        <v>0</v>
      </c>
      <c r="AD1438" s="2" t="s">
        <v>0</v>
      </c>
      <c r="AE1438" s="1">
        <v>0</v>
      </c>
    </row>
    <row r="1439" spans="1:31" hidden="1" x14ac:dyDescent="0.25">
      <c r="A1439" s="2" t="s">
        <v>247</v>
      </c>
      <c r="B1439" s="51">
        <v>43974</v>
      </c>
      <c r="C1439" s="2" t="s">
        <v>8</v>
      </c>
      <c r="D1439" s="2" t="s">
        <v>26</v>
      </c>
      <c r="E1439" s="2" t="s">
        <v>489</v>
      </c>
      <c r="F1439" s="2" t="s">
        <v>2715</v>
      </c>
      <c r="G1439" s="2" t="s">
        <v>4</v>
      </c>
      <c r="H1439" s="2" t="s">
        <v>2716</v>
      </c>
      <c r="I1439" s="1" t="s">
        <v>1</v>
      </c>
      <c r="J1439" s="1" t="s">
        <v>1</v>
      </c>
      <c r="K1439" s="1" t="s">
        <v>1</v>
      </c>
      <c r="L1439" s="1" t="s">
        <v>1</v>
      </c>
      <c r="M1439" s="1">
        <v>0</v>
      </c>
      <c r="N1439" s="2" t="s">
        <v>1</v>
      </c>
      <c r="O1439" s="2" t="s">
        <v>2</v>
      </c>
      <c r="P1439" s="2" t="s">
        <v>1</v>
      </c>
      <c r="Q1439" s="3">
        <f t="shared" si="22"/>
        <v>47594401.973328009</v>
      </c>
      <c r="R1439" s="3">
        <v>0</v>
      </c>
      <c r="S1439" s="3">
        <v>44229540.333100006</v>
      </c>
      <c r="T1439" s="3">
        <v>0</v>
      </c>
      <c r="U1439" s="3" t="s">
        <v>0</v>
      </c>
      <c r="V1439" s="3">
        <v>0</v>
      </c>
      <c r="W1439" s="3">
        <v>2900742.7933</v>
      </c>
      <c r="X1439" s="3" t="s">
        <v>13</v>
      </c>
      <c r="Y1439" s="3">
        <v>464118.84692799998</v>
      </c>
      <c r="Z1439" s="3">
        <v>0</v>
      </c>
      <c r="AA1439" s="2" t="s">
        <v>0</v>
      </c>
      <c r="AB1439" s="1">
        <v>0</v>
      </c>
      <c r="AC1439" s="1">
        <v>0</v>
      </c>
      <c r="AD1439" s="2" t="s">
        <v>0</v>
      </c>
      <c r="AE1439" s="1">
        <v>0</v>
      </c>
    </row>
    <row r="1440" spans="1:31" hidden="1" x14ac:dyDescent="0.25">
      <c r="A1440" s="2" t="s">
        <v>244</v>
      </c>
      <c r="B1440" s="51">
        <v>43974</v>
      </c>
      <c r="C1440" s="2" t="s">
        <v>8</v>
      </c>
      <c r="D1440" s="2" t="s">
        <v>16</v>
      </c>
      <c r="E1440" s="2" t="s">
        <v>483</v>
      </c>
      <c r="F1440" s="2" t="s">
        <v>2717</v>
      </c>
      <c r="G1440" s="2" t="s">
        <v>4</v>
      </c>
      <c r="H1440" s="2" t="s">
        <v>2718</v>
      </c>
      <c r="I1440" s="1" t="s">
        <v>1</v>
      </c>
      <c r="J1440" s="1" t="s">
        <v>1</v>
      </c>
      <c r="K1440" s="1" t="s">
        <v>1</v>
      </c>
      <c r="L1440" s="1" t="s">
        <v>1</v>
      </c>
      <c r="M1440" s="1">
        <v>0</v>
      </c>
      <c r="N1440" s="2" t="s">
        <v>1</v>
      </c>
      <c r="O1440" s="2" t="s">
        <v>2</v>
      </c>
      <c r="P1440" s="2" t="s">
        <v>1</v>
      </c>
      <c r="Q1440" s="3">
        <f t="shared" si="22"/>
        <v>15961443.521999998</v>
      </c>
      <c r="R1440" s="3">
        <v>0</v>
      </c>
      <c r="S1440" s="3">
        <v>5813520.8499999996</v>
      </c>
      <c r="T1440" s="3">
        <v>0</v>
      </c>
      <c r="U1440" s="3" t="s">
        <v>0</v>
      </c>
      <c r="V1440" s="3">
        <v>0</v>
      </c>
      <c r="W1440" s="3">
        <v>8748209.1999999993</v>
      </c>
      <c r="X1440" s="3"/>
      <c r="Y1440" s="3">
        <v>1399713.4719999998</v>
      </c>
      <c r="Z1440" s="3">
        <v>0</v>
      </c>
      <c r="AA1440" s="2" t="s">
        <v>0</v>
      </c>
      <c r="AB1440" s="1">
        <v>0</v>
      </c>
      <c r="AC1440" s="1">
        <v>0</v>
      </c>
      <c r="AD1440" s="2" t="s">
        <v>0</v>
      </c>
      <c r="AE1440" s="1">
        <v>0</v>
      </c>
    </row>
    <row r="1441" spans="1:31" hidden="1" x14ac:dyDescent="0.25">
      <c r="A1441" s="2" t="s">
        <v>241</v>
      </c>
      <c r="B1441" s="51">
        <v>43974</v>
      </c>
      <c r="C1441" s="2" t="s">
        <v>8</v>
      </c>
      <c r="D1441" s="2" t="s">
        <v>1048</v>
      </c>
      <c r="E1441" s="2" t="s">
        <v>538</v>
      </c>
      <c r="F1441" s="2" t="s">
        <v>1012</v>
      </c>
      <c r="G1441" s="2" t="s">
        <v>4</v>
      </c>
      <c r="H1441" s="2" t="s">
        <v>2719</v>
      </c>
      <c r="I1441" s="1" t="s">
        <v>1</v>
      </c>
      <c r="J1441" s="1" t="s">
        <v>1</v>
      </c>
      <c r="K1441" s="1" t="s">
        <v>1</v>
      </c>
      <c r="L1441" s="1" t="s">
        <v>1</v>
      </c>
      <c r="M1441" s="1">
        <v>0</v>
      </c>
      <c r="N1441" s="2" t="s">
        <v>1</v>
      </c>
      <c r="O1441" s="2" t="s">
        <v>2720</v>
      </c>
      <c r="P1441" s="2" t="s">
        <v>2721</v>
      </c>
      <c r="Q1441" s="3">
        <f t="shared" si="22"/>
        <v>251988</v>
      </c>
      <c r="R1441" s="3">
        <v>0</v>
      </c>
      <c r="S1441" s="3">
        <v>178270</v>
      </c>
      <c r="T1441" s="3">
        <v>63550</v>
      </c>
      <c r="U1441" s="3" t="s">
        <v>13</v>
      </c>
      <c r="V1441" s="3">
        <v>10168</v>
      </c>
      <c r="W1441" s="3">
        <v>0</v>
      </c>
      <c r="X1441" s="3" t="s">
        <v>0</v>
      </c>
      <c r="Y1441" s="3">
        <v>0</v>
      </c>
      <c r="Z1441" s="3">
        <v>0</v>
      </c>
      <c r="AA1441" s="2" t="s">
        <v>0</v>
      </c>
      <c r="AB1441" s="1">
        <v>0</v>
      </c>
      <c r="AC1441" s="1">
        <v>0</v>
      </c>
      <c r="AD1441" s="2" t="s">
        <v>0</v>
      </c>
      <c r="AE1441" s="1">
        <v>0</v>
      </c>
    </row>
    <row r="1442" spans="1:31" hidden="1" x14ac:dyDescent="0.25">
      <c r="A1442" s="2" t="s">
        <v>238</v>
      </c>
      <c r="B1442" s="51">
        <v>43974</v>
      </c>
      <c r="C1442" s="2" t="s">
        <v>8</v>
      </c>
      <c r="D1442" s="2" t="s">
        <v>1048</v>
      </c>
      <c r="E1442" s="2" t="s">
        <v>538</v>
      </c>
      <c r="F1442" s="2" t="s">
        <v>1012</v>
      </c>
      <c r="G1442" s="2" t="s">
        <v>4</v>
      </c>
      <c r="H1442" s="2" t="s">
        <v>2722</v>
      </c>
      <c r="I1442" s="1" t="s">
        <v>1</v>
      </c>
      <c r="J1442" s="1" t="s">
        <v>1</v>
      </c>
      <c r="K1442" s="1" t="s">
        <v>1</v>
      </c>
      <c r="L1442" s="1" t="s">
        <v>1</v>
      </c>
      <c r="M1442" s="1">
        <v>0</v>
      </c>
      <c r="N1442" s="2" t="s">
        <v>1</v>
      </c>
      <c r="O1442" s="2" t="s">
        <v>2</v>
      </c>
      <c r="P1442" s="2" t="s">
        <v>1</v>
      </c>
      <c r="Q1442" s="3">
        <f t="shared" si="22"/>
        <v>6293574.5164000001</v>
      </c>
      <c r="R1442" s="3">
        <v>0</v>
      </c>
      <c r="S1442" s="3">
        <v>5259144.5164000001</v>
      </c>
      <c r="T1442" s="3">
        <v>0</v>
      </c>
      <c r="U1442" s="3" t="s">
        <v>0</v>
      </c>
      <c r="V1442" s="3">
        <v>0</v>
      </c>
      <c r="W1442" s="3">
        <v>891750</v>
      </c>
      <c r="X1442" s="3" t="s">
        <v>0</v>
      </c>
      <c r="Y1442" s="3">
        <v>142680</v>
      </c>
      <c r="Z1442" s="3">
        <v>0</v>
      </c>
      <c r="AA1442" s="2" t="s">
        <v>0</v>
      </c>
      <c r="AB1442" s="1">
        <v>0</v>
      </c>
      <c r="AC1442" s="1">
        <v>0</v>
      </c>
      <c r="AD1442" s="2" t="s">
        <v>0</v>
      </c>
      <c r="AE1442" s="1">
        <v>0</v>
      </c>
    </row>
    <row r="1443" spans="1:31" hidden="1" x14ac:dyDescent="0.25">
      <c r="A1443" s="2" t="s">
        <v>236</v>
      </c>
      <c r="B1443" s="51">
        <v>43974</v>
      </c>
      <c r="C1443" s="2" t="s">
        <v>8</v>
      </c>
      <c r="D1443" s="2" t="s">
        <v>11</v>
      </c>
      <c r="E1443" s="2" t="s">
        <v>476</v>
      </c>
      <c r="F1443" s="2" t="s">
        <v>2723</v>
      </c>
      <c r="G1443" s="2" t="s">
        <v>4</v>
      </c>
      <c r="H1443" s="2" t="s">
        <v>2724</v>
      </c>
      <c r="I1443" s="1" t="s">
        <v>1</v>
      </c>
      <c r="J1443" s="1" t="s">
        <v>1</v>
      </c>
      <c r="K1443" s="1" t="s">
        <v>1</v>
      </c>
      <c r="L1443" s="1" t="s">
        <v>1</v>
      </c>
      <c r="M1443" s="1">
        <v>0</v>
      </c>
      <c r="N1443" s="2" t="s">
        <v>1</v>
      </c>
      <c r="O1443" s="2" t="s">
        <v>2</v>
      </c>
      <c r="P1443" s="2" t="s">
        <v>1</v>
      </c>
      <c r="Q1443" s="3">
        <f t="shared" si="22"/>
        <v>10817776.055600001</v>
      </c>
      <c r="R1443" s="3">
        <v>0</v>
      </c>
      <c r="S1443" s="3">
        <v>7935900</v>
      </c>
      <c r="T1443" s="3">
        <v>0</v>
      </c>
      <c r="U1443" s="3" t="s">
        <v>0</v>
      </c>
      <c r="V1443" s="3">
        <v>0</v>
      </c>
      <c r="W1443" s="3">
        <v>2484375.91</v>
      </c>
      <c r="X1443" s="3"/>
      <c r="Y1443" s="3">
        <v>397500.14560000005</v>
      </c>
      <c r="Z1443" s="3">
        <v>0</v>
      </c>
      <c r="AA1443" s="2" t="s">
        <v>0</v>
      </c>
      <c r="AB1443" s="1">
        <v>0</v>
      </c>
      <c r="AC1443" s="1">
        <v>0</v>
      </c>
      <c r="AD1443" s="2" t="s">
        <v>0</v>
      </c>
      <c r="AE1443" s="1">
        <v>0</v>
      </c>
    </row>
    <row r="1444" spans="1:31" hidden="1" x14ac:dyDescent="0.25">
      <c r="A1444" s="2" t="s">
        <v>229</v>
      </c>
      <c r="B1444" s="51">
        <v>43974</v>
      </c>
      <c r="C1444" s="2" t="s">
        <v>8</v>
      </c>
      <c r="D1444" s="2" t="s">
        <v>7</v>
      </c>
      <c r="E1444" s="2" t="s">
        <v>471</v>
      </c>
      <c r="F1444" s="2" t="s">
        <v>15</v>
      </c>
      <c r="G1444" s="2" t="s">
        <v>4</v>
      </c>
      <c r="H1444" s="2" t="s">
        <v>2725</v>
      </c>
      <c r="I1444" s="1" t="s">
        <v>1</v>
      </c>
      <c r="J1444" s="1" t="s">
        <v>1</v>
      </c>
      <c r="K1444" s="1" t="s">
        <v>1</v>
      </c>
      <c r="L1444" s="1" t="s">
        <v>1</v>
      </c>
      <c r="M1444" s="1">
        <v>0</v>
      </c>
      <c r="N1444" s="2" t="s">
        <v>1</v>
      </c>
      <c r="O1444" s="2" t="s">
        <v>2</v>
      </c>
      <c r="P1444" s="2" t="s">
        <v>1</v>
      </c>
      <c r="Q1444" s="3">
        <f t="shared" si="22"/>
        <v>102261201.964</v>
      </c>
      <c r="R1444" s="3">
        <v>0</v>
      </c>
      <c r="S1444" s="3">
        <v>80463818.689999998</v>
      </c>
      <c r="T1444" s="3">
        <v>0</v>
      </c>
      <c r="U1444" s="3" t="s">
        <v>0</v>
      </c>
      <c r="V1444" s="3">
        <v>0</v>
      </c>
      <c r="W1444" s="3">
        <v>18790847.649999999</v>
      </c>
      <c r="X1444" s="3"/>
      <c r="Y1444" s="3">
        <v>3006535.6239999998</v>
      </c>
      <c r="Z1444" s="3">
        <v>0</v>
      </c>
      <c r="AA1444" s="2" t="s">
        <v>0</v>
      </c>
      <c r="AB1444" s="1">
        <v>0</v>
      </c>
      <c r="AC1444" s="1">
        <v>0</v>
      </c>
      <c r="AD1444" s="2" t="s">
        <v>0</v>
      </c>
      <c r="AE1444" s="1">
        <v>0</v>
      </c>
    </row>
    <row r="1445" spans="1:31" hidden="1" x14ac:dyDescent="0.25">
      <c r="A1445" s="2" t="s">
        <v>227</v>
      </c>
      <c r="B1445" s="51">
        <v>43975</v>
      </c>
      <c r="C1445" s="2" t="s">
        <v>8</v>
      </c>
      <c r="D1445" s="2" t="s">
        <v>107</v>
      </c>
      <c r="E1445" s="2" t="s">
        <v>596</v>
      </c>
      <c r="F1445" s="2" t="s">
        <v>1654</v>
      </c>
      <c r="G1445" s="2" t="s">
        <v>4</v>
      </c>
      <c r="H1445" s="2" t="s">
        <v>2726</v>
      </c>
      <c r="I1445" s="1" t="s">
        <v>1</v>
      </c>
      <c r="J1445" s="1" t="s">
        <v>1</v>
      </c>
      <c r="K1445" s="1" t="s">
        <v>1</v>
      </c>
      <c r="L1445" s="1" t="s">
        <v>1</v>
      </c>
      <c r="M1445" s="1">
        <v>0</v>
      </c>
      <c r="N1445" s="2" t="s">
        <v>1</v>
      </c>
      <c r="O1445" s="2" t="s">
        <v>2</v>
      </c>
      <c r="P1445" s="2" t="s">
        <v>1</v>
      </c>
      <c r="Q1445" s="3">
        <f t="shared" si="22"/>
        <v>66011141.789999999</v>
      </c>
      <c r="R1445" s="3">
        <v>0</v>
      </c>
      <c r="S1445" s="3">
        <v>50399882.670000002</v>
      </c>
      <c r="T1445" s="3">
        <v>0</v>
      </c>
      <c r="U1445" s="3" t="s">
        <v>0</v>
      </c>
      <c r="V1445" s="3">
        <v>0</v>
      </c>
      <c r="W1445" s="3">
        <v>13457982</v>
      </c>
      <c r="X1445" s="3" t="s">
        <v>0</v>
      </c>
      <c r="Y1445" s="3">
        <v>2153277.12</v>
      </c>
      <c r="Z1445" s="3">
        <v>0</v>
      </c>
      <c r="AA1445" s="2" t="s">
        <v>0</v>
      </c>
      <c r="AB1445" s="1">
        <v>0</v>
      </c>
      <c r="AC1445" s="1">
        <v>0</v>
      </c>
      <c r="AD1445" s="2" t="s">
        <v>0</v>
      </c>
      <c r="AE1445" s="1">
        <v>0</v>
      </c>
    </row>
    <row r="1446" spans="1:31" hidden="1" x14ac:dyDescent="0.25">
      <c r="A1446" s="2" t="s">
        <v>224</v>
      </c>
      <c r="B1446" s="51">
        <v>43975</v>
      </c>
      <c r="C1446" s="2" t="s">
        <v>8</v>
      </c>
      <c r="D1446" s="2" t="s">
        <v>88</v>
      </c>
      <c r="E1446" s="2" t="s">
        <v>569</v>
      </c>
      <c r="F1446" s="2" t="s">
        <v>1119</v>
      </c>
      <c r="G1446" s="2" t="s">
        <v>4</v>
      </c>
      <c r="H1446" s="2" t="s">
        <v>2727</v>
      </c>
      <c r="I1446" s="1" t="s">
        <v>1</v>
      </c>
      <c r="J1446" s="1" t="s">
        <v>1</v>
      </c>
      <c r="K1446" s="1" t="s">
        <v>1</v>
      </c>
      <c r="L1446" s="1" t="s">
        <v>1</v>
      </c>
      <c r="M1446" s="1">
        <v>0</v>
      </c>
      <c r="N1446" s="2" t="s">
        <v>1</v>
      </c>
      <c r="O1446" s="2" t="s">
        <v>2</v>
      </c>
      <c r="P1446" s="2" t="s">
        <v>1</v>
      </c>
      <c r="Q1446" s="3">
        <f t="shared" si="22"/>
        <v>41319232.594399996</v>
      </c>
      <c r="R1446" s="3">
        <v>0</v>
      </c>
      <c r="S1446" s="3">
        <v>30352345.989999998</v>
      </c>
      <c r="T1446" s="3">
        <v>0</v>
      </c>
      <c r="U1446" s="3" t="s">
        <v>0</v>
      </c>
      <c r="V1446" s="3">
        <v>0</v>
      </c>
      <c r="W1446" s="3">
        <v>9454212.5899999999</v>
      </c>
      <c r="X1446" s="3"/>
      <c r="Y1446" s="3">
        <v>1512674.0144</v>
      </c>
      <c r="Z1446" s="3">
        <v>0</v>
      </c>
      <c r="AA1446" s="2" t="s">
        <v>0</v>
      </c>
      <c r="AB1446" s="1">
        <v>0</v>
      </c>
      <c r="AC1446" s="1">
        <v>0</v>
      </c>
      <c r="AD1446" s="2" t="s">
        <v>0</v>
      </c>
      <c r="AE1446" s="1">
        <v>0</v>
      </c>
    </row>
    <row r="1447" spans="1:31" hidden="1" x14ac:dyDescent="0.25">
      <c r="A1447" s="2" t="s">
        <v>221</v>
      </c>
      <c r="B1447" s="51">
        <v>43975</v>
      </c>
      <c r="C1447" s="2" t="s">
        <v>8</v>
      </c>
      <c r="D1447" s="2" t="s">
        <v>88</v>
      </c>
      <c r="E1447" s="2" t="s">
        <v>563</v>
      </c>
      <c r="F1447" s="2" t="s">
        <v>2728</v>
      </c>
      <c r="G1447" s="2" t="s">
        <v>4</v>
      </c>
      <c r="H1447" s="2" t="s">
        <v>2729</v>
      </c>
      <c r="I1447" s="1" t="s">
        <v>1</v>
      </c>
      <c r="J1447" s="1" t="s">
        <v>1</v>
      </c>
      <c r="K1447" s="1" t="s">
        <v>1</v>
      </c>
      <c r="L1447" s="1" t="s">
        <v>1</v>
      </c>
      <c r="M1447" s="1">
        <v>0</v>
      </c>
      <c r="N1447" s="2" t="s">
        <v>1</v>
      </c>
      <c r="O1447" s="2" t="s">
        <v>2</v>
      </c>
      <c r="P1447" s="2" t="s">
        <v>1</v>
      </c>
      <c r="Q1447" s="3">
        <f t="shared" si="22"/>
        <v>28746221.600000001</v>
      </c>
      <c r="R1447" s="3">
        <v>0</v>
      </c>
      <c r="S1447" s="3">
        <v>28746221.600000001</v>
      </c>
      <c r="T1447" s="3">
        <v>0</v>
      </c>
      <c r="U1447" s="3" t="s">
        <v>0</v>
      </c>
      <c r="V1447" s="3">
        <v>0</v>
      </c>
      <c r="W1447" s="3"/>
      <c r="X1447" s="3"/>
      <c r="Y1447" s="3">
        <v>0</v>
      </c>
      <c r="Z1447" s="3">
        <v>0</v>
      </c>
      <c r="AA1447" s="2" t="s">
        <v>0</v>
      </c>
      <c r="AB1447" s="1">
        <v>0</v>
      </c>
      <c r="AC1447" s="1">
        <v>0</v>
      </c>
      <c r="AD1447" s="2" t="s">
        <v>0</v>
      </c>
      <c r="AE1447" s="1">
        <v>0</v>
      </c>
    </row>
    <row r="1448" spans="1:31" hidden="1" x14ac:dyDescent="0.25">
      <c r="A1448" s="2" t="s">
        <v>218</v>
      </c>
      <c r="B1448" s="51">
        <v>43975</v>
      </c>
      <c r="C1448" s="2" t="s">
        <v>71</v>
      </c>
      <c r="D1448" s="2" t="s">
        <v>88</v>
      </c>
      <c r="E1448" s="2" t="s">
        <v>566</v>
      </c>
      <c r="F1448" s="2" t="s">
        <v>2730</v>
      </c>
      <c r="G1448" s="2" t="s">
        <v>4</v>
      </c>
      <c r="H1448" s="2" t="s">
        <v>2731</v>
      </c>
      <c r="I1448" s="1" t="s">
        <v>1</v>
      </c>
      <c r="J1448" s="1" t="s">
        <v>1</v>
      </c>
      <c r="K1448" s="1" t="s">
        <v>1</v>
      </c>
      <c r="L1448" s="1" t="s">
        <v>1</v>
      </c>
      <c r="M1448" s="1">
        <v>0</v>
      </c>
      <c r="N1448" s="2" t="s">
        <v>1</v>
      </c>
      <c r="O1448" s="2" t="s">
        <v>2</v>
      </c>
      <c r="P1448" s="2" t="s">
        <v>1</v>
      </c>
      <c r="Q1448" s="3">
        <f t="shared" si="22"/>
        <v>18014553.125200003</v>
      </c>
      <c r="R1448" s="3">
        <v>0</v>
      </c>
      <c r="S1448" s="3">
        <v>15003901.340000004</v>
      </c>
      <c r="T1448" s="3">
        <v>0</v>
      </c>
      <c r="U1448" s="3" t="s">
        <v>0</v>
      </c>
      <c r="V1448" s="3">
        <v>0</v>
      </c>
      <c r="W1448" s="3">
        <v>2595389.4699999997</v>
      </c>
      <c r="X1448" s="3" t="s">
        <v>0</v>
      </c>
      <c r="Y1448" s="3">
        <v>415262.31519999995</v>
      </c>
      <c r="Z1448" s="3">
        <v>0</v>
      </c>
      <c r="AA1448" s="2" t="s">
        <v>0</v>
      </c>
      <c r="AB1448" s="1">
        <v>0</v>
      </c>
      <c r="AC1448" s="1">
        <v>0</v>
      </c>
      <c r="AD1448" s="2" t="s">
        <v>0</v>
      </c>
      <c r="AE1448" s="1">
        <v>0</v>
      </c>
    </row>
    <row r="1449" spans="1:31" hidden="1" x14ac:dyDescent="0.25">
      <c r="A1449" s="2" t="s">
        <v>203</v>
      </c>
      <c r="B1449" s="51">
        <v>43975</v>
      </c>
      <c r="C1449" s="2" t="s">
        <v>53</v>
      </c>
      <c r="D1449" s="2" t="s">
        <v>67</v>
      </c>
      <c r="E1449" s="2" t="s">
        <v>66</v>
      </c>
      <c r="F1449" s="2" t="s">
        <v>2570</v>
      </c>
      <c r="G1449" s="2" t="s">
        <v>4</v>
      </c>
      <c r="H1449" s="2" t="s">
        <v>2732</v>
      </c>
      <c r="I1449" s="1"/>
      <c r="J1449" s="1"/>
      <c r="K1449" s="1"/>
      <c r="L1449" s="1"/>
      <c r="M1449" s="1">
        <v>0</v>
      </c>
      <c r="N1449" s="2"/>
      <c r="O1449" s="2" t="s">
        <v>249</v>
      </c>
      <c r="P1449" s="2"/>
      <c r="Q1449" s="3">
        <f t="shared" si="22"/>
        <v>0</v>
      </c>
      <c r="R1449" s="3">
        <v>0</v>
      </c>
      <c r="S1449" s="3">
        <v>0</v>
      </c>
      <c r="T1449" s="3">
        <v>0</v>
      </c>
      <c r="U1449" s="3" t="s">
        <v>0</v>
      </c>
      <c r="V1449" s="3">
        <v>0</v>
      </c>
      <c r="W1449" s="3">
        <v>0</v>
      </c>
      <c r="X1449" s="3"/>
      <c r="Y1449" s="3">
        <v>0</v>
      </c>
      <c r="Z1449" s="3">
        <v>0</v>
      </c>
      <c r="AA1449" s="2" t="s">
        <v>0</v>
      </c>
      <c r="AB1449" s="1">
        <v>0</v>
      </c>
      <c r="AC1449" s="1">
        <v>0</v>
      </c>
      <c r="AD1449" s="2" t="s">
        <v>0</v>
      </c>
      <c r="AE1449" s="1">
        <v>0</v>
      </c>
    </row>
    <row r="1450" spans="1:31" hidden="1" x14ac:dyDescent="0.25">
      <c r="A1450" s="2" t="s">
        <v>212</v>
      </c>
      <c r="B1450" s="51">
        <v>43975</v>
      </c>
      <c r="C1450" s="2" t="s">
        <v>8</v>
      </c>
      <c r="D1450" s="2" t="s">
        <v>78</v>
      </c>
      <c r="E1450" s="2" t="s">
        <v>555</v>
      </c>
      <c r="F1450" s="2" t="s">
        <v>2733</v>
      </c>
      <c r="G1450" s="2" t="s">
        <v>4</v>
      </c>
      <c r="H1450" s="2" t="s">
        <v>2734</v>
      </c>
      <c r="I1450" s="1" t="s">
        <v>1</v>
      </c>
      <c r="J1450" s="1" t="s">
        <v>1</v>
      </c>
      <c r="K1450" s="1" t="s">
        <v>1</v>
      </c>
      <c r="L1450" s="1" t="s">
        <v>1</v>
      </c>
      <c r="M1450" s="1">
        <v>0</v>
      </c>
      <c r="N1450" s="2" t="s">
        <v>1</v>
      </c>
      <c r="O1450" s="2" t="s">
        <v>2</v>
      </c>
      <c r="P1450" s="2" t="s">
        <v>1</v>
      </c>
      <c r="Q1450" s="3">
        <f t="shared" si="22"/>
        <v>61507186.536399998</v>
      </c>
      <c r="R1450" s="3">
        <v>0</v>
      </c>
      <c r="S1450" s="3">
        <v>45546465.479999997</v>
      </c>
      <c r="T1450" s="3">
        <v>0</v>
      </c>
      <c r="U1450" s="3" t="s">
        <v>0</v>
      </c>
      <c r="V1450" s="3">
        <v>0</v>
      </c>
      <c r="W1450" s="3">
        <v>13759242.289999999</v>
      </c>
      <c r="X1450" s="3"/>
      <c r="Y1450" s="3">
        <v>2201478.7664000001</v>
      </c>
      <c r="Z1450" s="3">
        <v>0</v>
      </c>
      <c r="AA1450" s="2" t="s">
        <v>0</v>
      </c>
      <c r="AB1450" s="1">
        <v>0</v>
      </c>
      <c r="AC1450" s="1">
        <v>0</v>
      </c>
      <c r="AD1450" s="2" t="s">
        <v>0</v>
      </c>
      <c r="AE1450" s="1">
        <v>0</v>
      </c>
    </row>
    <row r="1451" spans="1:31" hidden="1" x14ac:dyDescent="0.25">
      <c r="A1451" s="2" t="s">
        <v>209</v>
      </c>
      <c r="B1451" s="51">
        <v>43975</v>
      </c>
      <c r="C1451" s="2" t="s">
        <v>71</v>
      </c>
      <c r="D1451" s="2" t="s">
        <v>78</v>
      </c>
      <c r="E1451" s="2" t="s">
        <v>551</v>
      </c>
      <c r="F1451" s="2" t="s">
        <v>2498</v>
      </c>
      <c r="G1451" s="2" t="s">
        <v>4</v>
      </c>
      <c r="H1451" s="2" t="s">
        <v>2735</v>
      </c>
      <c r="I1451" s="1" t="s">
        <v>1</v>
      </c>
      <c r="J1451" s="1" t="s">
        <v>1</v>
      </c>
      <c r="K1451" s="1" t="s">
        <v>1</v>
      </c>
      <c r="L1451" s="1" t="s">
        <v>1</v>
      </c>
      <c r="M1451" s="1">
        <v>0</v>
      </c>
      <c r="N1451" s="2" t="s">
        <v>1</v>
      </c>
      <c r="O1451" s="2" t="s">
        <v>2</v>
      </c>
      <c r="P1451" s="2" t="s">
        <v>1</v>
      </c>
      <c r="Q1451" s="3">
        <f t="shared" si="22"/>
        <v>19902140.48872</v>
      </c>
      <c r="R1451" s="3">
        <v>0</v>
      </c>
      <c r="S1451" s="3">
        <v>16824589.885899998</v>
      </c>
      <c r="T1451" s="3">
        <v>0</v>
      </c>
      <c r="U1451" s="3" t="s">
        <v>0</v>
      </c>
      <c r="V1451" s="3">
        <v>0</v>
      </c>
      <c r="W1451" s="3">
        <v>2653060.8645000001</v>
      </c>
      <c r="X1451" s="3" t="s">
        <v>0</v>
      </c>
      <c r="Y1451" s="3">
        <v>424489.73832</v>
      </c>
      <c r="Z1451" s="3">
        <v>0</v>
      </c>
      <c r="AA1451" s="2" t="s">
        <v>0</v>
      </c>
      <c r="AB1451" s="1">
        <v>0</v>
      </c>
      <c r="AC1451" s="1">
        <v>0</v>
      </c>
      <c r="AD1451" s="2" t="s">
        <v>0</v>
      </c>
      <c r="AE1451" s="1">
        <v>0</v>
      </c>
    </row>
    <row r="1452" spans="1:31" hidden="1" x14ac:dyDescent="0.25">
      <c r="A1452" s="2" t="s">
        <v>206</v>
      </c>
      <c r="B1452" s="51">
        <v>43975</v>
      </c>
      <c r="C1452" s="2" t="s">
        <v>8</v>
      </c>
      <c r="D1452" s="2" t="s">
        <v>67</v>
      </c>
      <c r="E1452" s="2" t="s">
        <v>542</v>
      </c>
      <c r="F1452" s="2" t="s">
        <v>2639</v>
      </c>
      <c r="G1452" s="2" t="s">
        <v>4</v>
      </c>
      <c r="H1452" s="2" t="s">
        <v>2736</v>
      </c>
      <c r="I1452" s="1" t="s">
        <v>1</v>
      </c>
      <c r="J1452" s="1" t="s">
        <v>1</v>
      </c>
      <c r="K1452" s="1" t="s">
        <v>1</v>
      </c>
      <c r="L1452" s="1" t="s">
        <v>1</v>
      </c>
      <c r="M1452" s="1">
        <v>0</v>
      </c>
      <c r="N1452" s="2" t="s">
        <v>1</v>
      </c>
      <c r="O1452" s="2" t="s">
        <v>2</v>
      </c>
      <c r="P1452" s="2" t="s">
        <v>1</v>
      </c>
      <c r="Q1452" s="3">
        <f t="shared" si="22"/>
        <v>57326521.0044</v>
      </c>
      <c r="R1452" s="3">
        <v>0</v>
      </c>
      <c r="S1452" s="3">
        <v>39879438.82</v>
      </c>
      <c r="T1452" s="3">
        <v>0</v>
      </c>
      <c r="U1452" s="3" t="s">
        <v>0</v>
      </c>
      <c r="V1452" s="3">
        <v>0</v>
      </c>
      <c r="W1452" s="3">
        <v>15040588.09</v>
      </c>
      <c r="X1452" s="3"/>
      <c r="Y1452" s="3">
        <v>2406494.0943999998</v>
      </c>
      <c r="Z1452" s="3">
        <v>0</v>
      </c>
      <c r="AA1452" s="2" t="s">
        <v>0</v>
      </c>
      <c r="AB1452" s="1">
        <v>0</v>
      </c>
      <c r="AC1452" s="1">
        <v>0</v>
      </c>
      <c r="AD1452" s="2" t="s">
        <v>0</v>
      </c>
      <c r="AE1452" s="1">
        <v>0</v>
      </c>
    </row>
    <row r="1453" spans="1:31" hidden="1" x14ac:dyDescent="0.25">
      <c r="A1453" s="2" t="s">
        <v>262</v>
      </c>
      <c r="B1453" s="51">
        <v>43974</v>
      </c>
      <c r="C1453" s="2" t="s">
        <v>53</v>
      </c>
      <c r="D1453" s="2" t="s">
        <v>48</v>
      </c>
      <c r="E1453" s="2" t="s">
        <v>1830</v>
      </c>
      <c r="F1453" s="2" t="s">
        <v>87</v>
      </c>
      <c r="G1453" s="2" t="s">
        <v>4</v>
      </c>
      <c r="H1453" s="2" t="s">
        <v>2623</v>
      </c>
      <c r="I1453" s="1"/>
      <c r="J1453" s="1"/>
      <c r="K1453" s="1"/>
      <c r="L1453" s="1"/>
      <c r="M1453" s="1">
        <v>0</v>
      </c>
      <c r="N1453" s="2"/>
      <c r="O1453" s="2" t="s">
        <v>249</v>
      </c>
      <c r="P1453" s="2"/>
      <c r="Q1453" s="3">
        <f t="shared" si="22"/>
        <v>0</v>
      </c>
      <c r="R1453" s="3">
        <v>0</v>
      </c>
      <c r="S1453" s="3">
        <v>0</v>
      </c>
      <c r="T1453" s="3">
        <v>0</v>
      </c>
      <c r="U1453" s="3" t="s">
        <v>0</v>
      </c>
      <c r="V1453" s="3">
        <v>0</v>
      </c>
      <c r="W1453" s="3">
        <v>0</v>
      </c>
      <c r="X1453" s="3"/>
      <c r="Y1453" s="3">
        <v>0</v>
      </c>
      <c r="Z1453" s="3">
        <v>0</v>
      </c>
      <c r="AA1453" s="2" t="s">
        <v>0</v>
      </c>
      <c r="AB1453" s="1">
        <v>0</v>
      </c>
      <c r="AC1453" s="1">
        <v>0</v>
      </c>
      <c r="AD1453" s="2" t="s">
        <v>0</v>
      </c>
      <c r="AE1453" s="1">
        <v>0</v>
      </c>
    </row>
    <row r="1454" spans="1:31" hidden="1" x14ac:dyDescent="0.25">
      <c r="A1454" s="2" t="s">
        <v>200</v>
      </c>
      <c r="B1454" s="51">
        <v>43975</v>
      </c>
      <c r="C1454" s="2" t="s">
        <v>8</v>
      </c>
      <c r="D1454" s="2" t="s">
        <v>52</v>
      </c>
      <c r="E1454" s="2" t="s">
        <v>530</v>
      </c>
      <c r="F1454" s="2" t="s">
        <v>2346</v>
      </c>
      <c r="G1454" s="2" t="s">
        <v>4</v>
      </c>
      <c r="H1454" s="2" t="s">
        <v>2737</v>
      </c>
      <c r="I1454" s="1" t="s">
        <v>1</v>
      </c>
      <c r="J1454" s="1" t="s">
        <v>1</v>
      </c>
      <c r="K1454" s="1" t="s">
        <v>1</v>
      </c>
      <c r="L1454" s="1" t="s">
        <v>1</v>
      </c>
      <c r="M1454" s="1">
        <v>0</v>
      </c>
      <c r="N1454" s="2" t="s">
        <v>1</v>
      </c>
      <c r="O1454" s="2" t="s">
        <v>2</v>
      </c>
      <c r="P1454" s="2" t="s">
        <v>1</v>
      </c>
      <c r="Q1454" s="3">
        <f t="shared" si="22"/>
        <v>69365894.050400004</v>
      </c>
      <c r="R1454" s="3">
        <v>0</v>
      </c>
      <c r="S1454" s="3">
        <v>44074622.340000004</v>
      </c>
      <c r="T1454" s="3">
        <v>0</v>
      </c>
      <c r="U1454" s="3" t="s">
        <v>0</v>
      </c>
      <c r="V1454" s="3">
        <v>0</v>
      </c>
      <c r="W1454" s="3">
        <v>21802820.440000001</v>
      </c>
      <c r="X1454" s="3"/>
      <c r="Y1454" s="3">
        <v>3488451.2704000003</v>
      </c>
      <c r="Z1454" s="3">
        <v>0</v>
      </c>
      <c r="AA1454" s="2" t="s">
        <v>0</v>
      </c>
      <c r="AB1454" s="1">
        <v>0</v>
      </c>
      <c r="AC1454" s="1">
        <v>0</v>
      </c>
      <c r="AD1454" s="2" t="s">
        <v>0</v>
      </c>
      <c r="AE1454" s="1">
        <v>0</v>
      </c>
    </row>
    <row r="1455" spans="1:31" hidden="1" x14ac:dyDescent="0.25">
      <c r="A1455" s="2" t="s">
        <v>197</v>
      </c>
      <c r="B1455" s="51">
        <v>43975</v>
      </c>
      <c r="C1455" s="2" t="s">
        <v>8</v>
      </c>
      <c r="D1455" s="2" t="s">
        <v>48</v>
      </c>
      <c r="E1455" s="50" t="s">
        <v>520</v>
      </c>
      <c r="F1455" s="2" t="s">
        <v>2145</v>
      </c>
      <c r="G1455" s="2" t="s">
        <v>4</v>
      </c>
      <c r="H1455" s="2" t="s">
        <v>2738</v>
      </c>
      <c r="I1455" s="1" t="s">
        <v>1</v>
      </c>
      <c r="J1455" s="1" t="s">
        <v>1</v>
      </c>
      <c r="K1455" s="1" t="s">
        <v>1</v>
      </c>
      <c r="L1455" s="1" t="s">
        <v>1</v>
      </c>
      <c r="M1455" s="1">
        <v>0</v>
      </c>
      <c r="N1455" s="2" t="s">
        <v>1</v>
      </c>
      <c r="O1455" s="2" t="s">
        <v>2</v>
      </c>
      <c r="P1455" s="2" t="s">
        <v>1</v>
      </c>
      <c r="Q1455" s="3">
        <f t="shared" si="22"/>
        <v>86246545.596799999</v>
      </c>
      <c r="R1455" s="3">
        <v>0</v>
      </c>
      <c r="S1455" s="3">
        <v>59937165.329999998</v>
      </c>
      <c r="T1455" s="3">
        <v>0</v>
      </c>
      <c r="U1455" s="3" t="s">
        <v>0</v>
      </c>
      <c r="V1455" s="3">
        <v>0</v>
      </c>
      <c r="W1455" s="3">
        <v>22680500.23</v>
      </c>
      <c r="X1455" s="3"/>
      <c r="Y1455" s="3">
        <v>3628880.0368000004</v>
      </c>
      <c r="Z1455" s="3">
        <v>0</v>
      </c>
      <c r="AA1455" s="2" t="s">
        <v>0</v>
      </c>
      <c r="AB1455" s="1">
        <v>0</v>
      </c>
      <c r="AC1455" s="1">
        <v>0</v>
      </c>
      <c r="AD1455" s="2" t="s">
        <v>0</v>
      </c>
      <c r="AE1455" s="1">
        <v>0</v>
      </c>
    </row>
    <row r="1456" spans="1:31" hidden="1" x14ac:dyDescent="0.25">
      <c r="A1456" s="2" t="s">
        <v>195</v>
      </c>
      <c r="B1456" s="51">
        <v>43975</v>
      </c>
      <c r="C1456" s="2" t="s">
        <v>53</v>
      </c>
      <c r="D1456" s="2" t="s">
        <v>48</v>
      </c>
      <c r="E1456" s="2" t="s">
        <v>1830</v>
      </c>
      <c r="F1456" s="2" t="s">
        <v>1482</v>
      </c>
      <c r="G1456" s="2" t="s">
        <v>4</v>
      </c>
      <c r="H1456" s="2" t="s">
        <v>2623</v>
      </c>
      <c r="I1456" s="1"/>
      <c r="J1456" s="1"/>
      <c r="K1456" s="1"/>
      <c r="L1456" s="1"/>
      <c r="M1456" s="1">
        <v>0</v>
      </c>
      <c r="N1456" s="2"/>
      <c r="O1456" s="2" t="s">
        <v>249</v>
      </c>
      <c r="P1456" s="2"/>
      <c r="Q1456" s="3">
        <f t="shared" si="22"/>
        <v>0</v>
      </c>
      <c r="R1456" s="3">
        <v>0</v>
      </c>
      <c r="S1456" s="3">
        <v>0</v>
      </c>
      <c r="T1456" s="3">
        <v>0</v>
      </c>
      <c r="U1456" s="3" t="s">
        <v>0</v>
      </c>
      <c r="V1456" s="3">
        <v>0</v>
      </c>
      <c r="W1456" s="3">
        <v>0</v>
      </c>
      <c r="X1456" s="3"/>
      <c r="Y1456" s="3">
        <v>0</v>
      </c>
      <c r="Z1456" s="3">
        <v>0</v>
      </c>
      <c r="AA1456" s="2" t="s">
        <v>0</v>
      </c>
      <c r="AB1456" s="1">
        <v>0</v>
      </c>
      <c r="AC1456" s="1">
        <v>0</v>
      </c>
      <c r="AD1456" s="2" t="s">
        <v>0</v>
      </c>
      <c r="AE1456" s="1">
        <v>0</v>
      </c>
    </row>
    <row r="1457" spans="1:31" hidden="1" x14ac:dyDescent="0.25">
      <c r="A1457" s="2" t="s">
        <v>192</v>
      </c>
      <c r="B1457" s="51">
        <v>43975</v>
      </c>
      <c r="C1457" s="2" t="s">
        <v>8</v>
      </c>
      <c r="D1457" s="2" t="s">
        <v>44</v>
      </c>
      <c r="E1457" s="2" t="s">
        <v>516</v>
      </c>
      <c r="F1457" s="2" t="s">
        <v>664</v>
      </c>
      <c r="G1457" s="2" t="s">
        <v>4</v>
      </c>
      <c r="H1457" s="2" t="s">
        <v>2739</v>
      </c>
      <c r="I1457" s="1" t="s">
        <v>1</v>
      </c>
      <c r="J1457" s="1" t="s">
        <v>1</v>
      </c>
      <c r="K1457" s="1" t="s">
        <v>1</v>
      </c>
      <c r="L1457" s="1" t="s">
        <v>1</v>
      </c>
      <c r="M1457" s="1">
        <v>0</v>
      </c>
      <c r="N1457" s="2" t="s">
        <v>1</v>
      </c>
      <c r="O1457" s="2" t="s">
        <v>2</v>
      </c>
      <c r="P1457" s="2" t="s">
        <v>1</v>
      </c>
      <c r="Q1457" s="3">
        <f t="shared" si="22"/>
        <v>94701365.683880016</v>
      </c>
      <c r="R1457" s="3">
        <v>0</v>
      </c>
      <c r="S1457" s="3">
        <v>69516874.290000007</v>
      </c>
      <c r="T1457" s="3">
        <v>0</v>
      </c>
      <c r="U1457" s="3" t="s">
        <v>0</v>
      </c>
      <c r="V1457" s="3">
        <v>0</v>
      </c>
      <c r="W1457" s="3">
        <v>21710768.443</v>
      </c>
      <c r="X1457" s="3"/>
      <c r="Y1457" s="3">
        <v>3473722.9508799999</v>
      </c>
      <c r="Z1457" s="3">
        <v>0</v>
      </c>
      <c r="AA1457" s="2" t="s">
        <v>0</v>
      </c>
      <c r="AB1457" s="1">
        <v>0</v>
      </c>
      <c r="AC1457" s="1">
        <v>0</v>
      </c>
      <c r="AD1457" s="2" t="s">
        <v>0</v>
      </c>
      <c r="AE1457" s="1">
        <v>0</v>
      </c>
    </row>
    <row r="1458" spans="1:31" hidden="1" x14ac:dyDescent="0.25">
      <c r="A1458" s="2" t="s">
        <v>190</v>
      </c>
      <c r="B1458" s="51">
        <v>43975</v>
      </c>
      <c r="C1458" s="2" t="s">
        <v>8</v>
      </c>
      <c r="D1458" s="2" t="s">
        <v>40</v>
      </c>
      <c r="E1458" s="2" t="s">
        <v>500</v>
      </c>
      <c r="F1458" s="2" t="s">
        <v>1119</v>
      </c>
      <c r="G1458" s="2" t="s">
        <v>4</v>
      </c>
      <c r="H1458" s="2" t="s">
        <v>2740</v>
      </c>
      <c r="I1458" s="1" t="s">
        <v>1</v>
      </c>
      <c r="J1458" s="1" t="s">
        <v>1</v>
      </c>
      <c r="K1458" s="1" t="s">
        <v>1</v>
      </c>
      <c r="L1458" s="1" t="s">
        <v>1</v>
      </c>
      <c r="M1458" s="1">
        <v>0</v>
      </c>
      <c r="N1458" s="2" t="s">
        <v>1</v>
      </c>
      <c r="O1458" s="2" t="s">
        <v>2</v>
      </c>
      <c r="P1458" s="2" t="s">
        <v>1</v>
      </c>
      <c r="Q1458" s="3">
        <f t="shared" si="22"/>
        <v>53637585.658399999</v>
      </c>
      <c r="R1458" s="3">
        <v>0</v>
      </c>
      <c r="S1458" s="3">
        <v>38827428.640000001</v>
      </c>
      <c r="T1458" s="3">
        <v>0</v>
      </c>
      <c r="U1458" s="3" t="s">
        <v>0</v>
      </c>
      <c r="V1458" s="3">
        <v>0</v>
      </c>
      <c r="W1458" s="3">
        <v>12767376.74</v>
      </c>
      <c r="X1458" s="3"/>
      <c r="Y1458" s="3">
        <v>2042780.2784000002</v>
      </c>
      <c r="Z1458" s="3">
        <v>0</v>
      </c>
      <c r="AA1458" s="2" t="s">
        <v>0</v>
      </c>
      <c r="AB1458" s="1">
        <v>0</v>
      </c>
      <c r="AC1458" s="1">
        <v>0</v>
      </c>
      <c r="AD1458" s="2" t="s">
        <v>0</v>
      </c>
      <c r="AE1458" s="1">
        <v>0</v>
      </c>
    </row>
    <row r="1459" spans="1:31" hidden="1" x14ac:dyDescent="0.25">
      <c r="A1459" s="2" t="s">
        <v>186</v>
      </c>
      <c r="B1459" s="51">
        <v>43975</v>
      </c>
      <c r="C1459" s="2" t="s">
        <v>8</v>
      </c>
      <c r="D1459" s="2" t="s">
        <v>36</v>
      </c>
      <c r="E1459" s="2" t="s">
        <v>497</v>
      </c>
      <c r="F1459" s="2" t="s">
        <v>1308</v>
      </c>
      <c r="G1459" s="2" t="s">
        <v>4</v>
      </c>
      <c r="H1459" s="2" t="s">
        <v>2741</v>
      </c>
      <c r="I1459" s="1" t="s">
        <v>1</v>
      </c>
      <c r="J1459" s="1" t="s">
        <v>1</v>
      </c>
      <c r="K1459" s="1" t="s">
        <v>1</v>
      </c>
      <c r="L1459" s="1" t="s">
        <v>1</v>
      </c>
      <c r="M1459" s="1">
        <v>0</v>
      </c>
      <c r="N1459" s="2" t="s">
        <v>1</v>
      </c>
      <c r="O1459" s="2" t="s">
        <v>2</v>
      </c>
      <c r="P1459" s="2" t="s">
        <v>1</v>
      </c>
      <c r="Q1459" s="3">
        <f t="shared" si="22"/>
        <v>52724255.877999991</v>
      </c>
      <c r="R1459" s="3">
        <v>0</v>
      </c>
      <c r="S1459" s="3">
        <v>37707839.189999998</v>
      </c>
      <c r="T1459" s="3">
        <v>0</v>
      </c>
      <c r="U1459" s="3" t="s">
        <v>0</v>
      </c>
      <c r="V1459" s="3">
        <v>0</v>
      </c>
      <c r="W1459" s="3">
        <v>12945186.800000001</v>
      </c>
      <c r="X1459" s="3"/>
      <c r="Y1459" s="3">
        <v>2071229.8880000003</v>
      </c>
      <c r="Z1459" s="3">
        <v>0</v>
      </c>
      <c r="AA1459" s="2" t="s">
        <v>0</v>
      </c>
      <c r="AB1459" s="1">
        <v>0</v>
      </c>
      <c r="AC1459" s="1">
        <v>0</v>
      </c>
      <c r="AD1459" s="2" t="s">
        <v>0</v>
      </c>
      <c r="AE1459" s="1">
        <v>0</v>
      </c>
    </row>
    <row r="1460" spans="1:31" hidden="1" x14ac:dyDescent="0.25">
      <c r="A1460" s="2" t="s">
        <v>184</v>
      </c>
      <c r="B1460" s="51">
        <v>43975</v>
      </c>
      <c r="C1460" s="2" t="s">
        <v>8</v>
      </c>
      <c r="D1460" s="2" t="s">
        <v>32</v>
      </c>
      <c r="E1460" s="2" t="s">
        <v>493</v>
      </c>
      <c r="F1460" s="2" t="s">
        <v>2742</v>
      </c>
      <c r="G1460" s="2" t="s">
        <v>4</v>
      </c>
      <c r="H1460" s="2" t="s">
        <v>2743</v>
      </c>
      <c r="I1460" s="1" t="s">
        <v>1</v>
      </c>
      <c r="J1460" s="1" t="s">
        <v>1</v>
      </c>
      <c r="K1460" s="1" t="s">
        <v>1</v>
      </c>
      <c r="L1460" s="1" t="s">
        <v>1</v>
      </c>
      <c r="M1460" s="1">
        <v>0</v>
      </c>
      <c r="N1460" s="2" t="s">
        <v>1</v>
      </c>
      <c r="O1460" s="2" t="s">
        <v>2</v>
      </c>
      <c r="P1460" s="2" t="s">
        <v>1</v>
      </c>
      <c r="Q1460" s="3">
        <f t="shared" si="22"/>
        <v>54823902.101599999</v>
      </c>
      <c r="R1460" s="3">
        <v>0</v>
      </c>
      <c r="S1460" s="3">
        <v>40692488.899999999</v>
      </c>
      <c r="T1460" s="3">
        <v>0</v>
      </c>
      <c r="U1460" s="3" t="s">
        <v>0</v>
      </c>
      <c r="V1460" s="3">
        <v>0</v>
      </c>
      <c r="W1460" s="3">
        <v>12182252.76</v>
      </c>
      <c r="X1460" s="3"/>
      <c r="Y1460" s="3">
        <v>1949160.4416</v>
      </c>
      <c r="Z1460" s="3">
        <v>0</v>
      </c>
      <c r="AA1460" s="2" t="s">
        <v>0</v>
      </c>
      <c r="AB1460" s="1">
        <v>0</v>
      </c>
      <c r="AC1460" s="1">
        <v>0</v>
      </c>
      <c r="AD1460" s="2" t="s">
        <v>0</v>
      </c>
      <c r="AE1460" s="1">
        <v>0</v>
      </c>
    </row>
    <row r="1461" spans="1:31" hidden="1" x14ac:dyDescent="0.25">
      <c r="A1461" s="2" t="s">
        <v>182</v>
      </c>
      <c r="B1461" s="51">
        <v>43975</v>
      </c>
      <c r="C1461" s="2" t="s">
        <v>8</v>
      </c>
      <c r="D1461" s="2" t="s">
        <v>26</v>
      </c>
      <c r="E1461" s="2" t="s">
        <v>489</v>
      </c>
      <c r="F1461" s="2" t="s">
        <v>2744</v>
      </c>
      <c r="G1461" s="2" t="s">
        <v>4</v>
      </c>
      <c r="H1461" s="2" t="s">
        <v>2745</v>
      </c>
      <c r="I1461" s="1" t="s">
        <v>1</v>
      </c>
      <c r="J1461" s="1" t="s">
        <v>1</v>
      </c>
      <c r="K1461" s="1" t="s">
        <v>1</v>
      </c>
      <c r="L1461" s="1" t="s">
        <v>1</v>
      </c>
      <c r="M1461" s="1">
        <v>0</v>
      </c>
      <c r="N1461" s="2" t="s">
        <v>1</v>
      </c>
      <c r="O1461" s="2" t="s">
        <v>2</v>
      </c>
      <c r="P1461" s="2" t="s">
        <v>1</v>
      </c>
      <c r="Q1461" s="3">
        <f t="shared" si="22"/>
        <v>18270703.440899998</v>
      </c>
      <c r="R1461" s="3">
        <v>0</v>
      </c>
      <c r="S1461" s="3">
        <v>16820123.440899998</v>
      </c>
      <c r="T1461" s="3">
        <v>0</v>
      </c>
      <c r="U1461" s="3" t="s">
        <v>0</v>
      </c>
      <c r="V1461" s="3">
        <v>0</v>
      </c>
      <c r="W1461" s="3">
        <v>1250500</v>
      </c>
      <c r="X1461" s="3" t="s">
        <v>13</v>
      </c>
      <c r="Y1461" s="3">
        <v>200080</v>
      </c>
      <c r="Z1461" s="3">
        <v>0</v>
      </c>
      <c r="AA1461" s="2" t="s">
        <v>0</v>
      </c>
      <c r="AB1461" s="1">
        <v>0</v>
      </c>
      <c r="AC1461" s="1">
        <v>0</v>
      </c>
      <c r="AD1461" s="2" t="s">
        <v>0</v>
      </c>
      <c r="AE1461" s="1">
        <v>0</v>
      </c>
    </row>
    <row r="1462" spans="1:31" hidden="1" x14ac:dyDescent="0.25">
      <c r="A1462" s="2" t="s">
        <v>179</v>
      </c>
      <c r="B1462" s="51">
        <v>43975</v>
      </c>
      <c r="C1462" s="2" t="s">
        <v>8</v>
      </c>
      <c r="D1462" s="2" t="s">
        <v>16</v>
      </c>
      <c r="E1462" s="2" t="s">
        <v>483</v>
      </c>
      <c r="F1462" s="2" t="s">
        <v>2746</v>
      </c>
      <c r="G1462" s="2" t="s">
        <v>4</v>
      </c>
      <c r="H1462" s="2" t="s">
        <v>2747</v>
      </c>
      <c r="I1462" s="1" t="s">
        <v>1</v>
      </c>
      <c r="J1462" s="1" t="s">
        <v>1</v>
      </c>
      <c r="K1462" s="1" t="s">
        <v>1</v>
      </c>
      <c r="L1462" s="1" t="s">
        <v>1</v>
      </c>
      <c r="M1462" s="1">
        <v>0</v>
      </c>
      <c r="N1462" s="2" t="s">
        <v>1</v>
      </c>
      <c r="O1462" s="2" t="s">
        <v>2</v>
      </c>
      <c r="P1462" s="2" t="s">
        <v>1</v>
      </c>
      <c r="Q1462" s="3">
        <f t="shared" si="22"/>
        <v>10757523.457999999</v>
      </c>
      <c r="R1462" s="3">
        <v>0</v>
      </c>
      <c r="S1462" s="3">
        <v>5234943.49</v>
      </c>
      <c r="T1462" s="3">
        <v>0</v>
      </c>
      <c r="U1462" s="3" t="s">
        <v>0</v>
      </c>
      <c r="V1462" s="3">
        <v>0</v>
      </c>
      <c r="W1462" s="3">
        <v>4760844.8</v>
      </c>
      <c r="X1462" s="3"/>
      <c r="Y1462" s="3">
        <v>761735.16799999995</v>
      </c>
      <c r="Z1462" s="3">
        <v>0</v>
      </c>
      <c r="AA1462" s="2" t="s">
        <v>0</v>
      </c>
      <c r="AB1462" s="1">
        <v>0</v>
      </c>
      <c r="AC1462" s="1">
        <v>0</v>
      </c>
      <c r="AD1462" s="2" t="s">
        <v>0</v>
      </c>
      <c r="AE1462" s="1">
        <v>0</v>
      </c>
    </row>
    <row r="1463" spans="1:31" hidden="1" x14ac:dyDescent="0.25">
      <c r="A1463" s="2" t="s">
        <v>176</v>
      </c>
      <c r="B1463" s="51">
        <v>43975</v>
      </c>
      <c r="C1463" s="2" t="s">
        <v>8</v>
      </c>
      <c r="D1463" s="2" t="s">
        <v>1048</v>
      </c>
      <c r="E1463" s="2" t="s">
        <v>538</v>
      </c>
      <c r="F1463" s="2" t="s">
        <v>957</v>
      </c>
      <c r="G1463" s="2" t="s">
        <v>4</v>
      </c>
      <c r="H1463" s="2" t="s">
        <v>2748</v>
      </c>
      <c r="I1463" s="1" t="s">
        <v>1</v>
      </c>
      <c r="J1463" s="1" t="s">
        <v>1</v>
      </c>
      <c r="K1463" s="1" t="s">
        <v>1</v>
      </c>
      <c r="L1463" s="1" t="s">
        <v>1</v>
      </c>
      <c r="M1463" s="1">
        <v>0</v>
      </c>
      <c r="N1463" s="2" t="s">
        <v>1</v>
      </c>
      <c r="O1463" s="2" t="s">
        <v>2</v>
      </c>
      <c r="P1463" s="2" t="s">
        <v>1</v>
      </c>
      <c r="Q1463" s="3">
        <f t="shared" si="22"/>
        <v>4663915.5877999989</v>
      </c>
      <c r="R1463" s="3">
        <v>0</v>
      </c>
      <c r="S1463" s="3">
        <v>4349043.981399999</v>
      </c>
      <c r="T1463" s="3">
        <v>0</v>
      </c>
      <c r="U1463" s="3" t="s">
        <v>0</v>
      </c>
      <c r="V1463" s="3">
        <v>0</v>
      </c>
      <c r="W1463" s="3">
        <v>271441.03999999998</v>
      </c>
      <c r="X1463" s="3" t="s">
        <v>0</v>
      </c>
      <c r="Y1463" s="3">
        <v>43430.566399999996</v>
      </c>
      <c r="Z1463" s="3">
        <v>0</v>
      </c>
      <c r="AA1463" s="2" t="s">
        <v>0</v>
      </c>
      <c r="AB1463" s="1">
        <v>0</v>
      </c>
      <c r="AC1463" s="1">
        <v>0</v>
      </c>
      <c r="AD1463" s="2" t="s">
        <v>0</v>
      </c>
      <c r="AE1463" s="1">
        <v>0</v>
      </c>
    </row>
    <row r="1464" spans="1:31" hidden="1" x14ac:dyDescent="0.25">
      <c r="A1464" s="2" t="s">
        <v>173</v>
      </c>
      <c r="B1464" s="51">
        <v>43975</v>
      </c>
      <c r="C1464" s="2" t="s">
        <v>8</v>
      </c>
      <c r="D1464" s="2" t="s">
        <v>11</v>
      </c>
      <c r="E1464" s="2" t="s">
        <v>476</v>
      </c>
      <c r="F1464" s="2" t="s">
        <v>2749</v>
      </c>
      <c r="G1464" s="2" t="s">
        <v>4</v>
      </c>
      <c r="H1464" s="2" t="s">
        <v>2750</v>
      </c>
      <c r="I1464" s="1" t="s">
        <v>1</v>
      </c>
      <c r="J1464" s="1" t="s">
        <v>1</v>
      </c>
      <c r="K1464" s="1" t="s">
        <v>1</v>
      </c>
      <c r="L1464" s="1" t="s">
        <v>1</v>
      </c>
      <c r="M1464" s="1">
        <v>0</v>
      </c>
      <c r="N1464" s="2" t="s">
        <v>1</v>
      </c>
      <c r="O1464" s="2" t="s">
        <v>2</v>
      </c>
      <c r="P1464" s="2" t="s">
        <v>1</v>
      </c>
      <c r="Q1464" s="3">
        <f t="shared" si="22"/>
        <v>728579.99640000006</v>
      </c>
      <c r="R1464" s="3">
        <v>0</v>
      </c>
      <c r="S1464" s="3">
        <v>79950</v>
      </c>
      <c r="T1464" s="3">
        <v>0</v>
      </c>
      <c r="U1464" s="3" t="s">
        <v>0</v>
      </c>
      <c r="V1464" s="3">
        <v>0</v>
      </c>
      <c r="W1464" s="3">
        <v>559163.79</v>
      </c>
      <c r="X1464" s="3"/>
      <c r="Y1464" s="3">
        <v>89466.20640000001</v>
      </c>
      <c r="Z1464" s="3">
        <v>0</v>
      </c>
      <c r="AA1464" s="2" t="s">
        <v>0</v>
      </c>
      <c r="AB1464" s="1">
        <v>0</v>
      </c>
      <c r="AC1464" s="1">
        <v>0</v>
      </c>
      <c r="AD1464" s="2" t="s">
        <v>0</v>
      </c>
      <c r="AE1464" s="1">
        <v>0</v>
      </c>
    </row>
    <row r="1465" spans="1:31" hidden="1" x14ac:dyDescent="0.25">
      <c r="A1465" s="2" t="s">
        <v>170</v>
      </c>
      <c r="B1465" s="51">
        <v>43975</v>
      </c>
      <c r="C1465" s="2" t="s">
        <v>8</v>
      </c>
      <c r="D1465" s="2" t="s">
        <v>7</v>
      </c>
      <c r="E1465" s="2" t="s">
        <v>471</v>
      </c>
      <c r="F1465" s="2" t="s">
        <v>1522</v>
      </c>
      <c r="G1465" s="2" t="s">
        <v>4</v>
      </c>
      <c r="H1465" s="2" t="s">
        <v>2751</v>
      </c>
      <c r="I1465" s="1" t="s">
        <v>1</v>
      </c>
      <c r="J1465" s="1" t="s">
        <v>1</v>
      </c>
      <c r="K1465" s="1" t="s">
        <v>1</v>
      </c>
      <c r="L1465" s="1" t="s">
        <v>1</v>
      </c>
      <c r="M1465" s="1">
        <v>0</v>
      </c>
      <c r="N1465" s="2" t="s">
        <v>1</v>
      </c>
      <c r="O1465" s="2" t="s">
        <v>2</v>
      </c>
      <c r="P1465" s="2" t="s">
        <v>1</v>
      </c>
      <c r="Q1465" s="3">
        <f t="shared" si="22"/>
        <v>58908643.002800003</v>
      </c>
      <c r="R1465" s="3">
        <v>0</v>
      </c>
      <c r="S1465" s="3">
        <v>46595837.700000003</v>
      </c>
      <c r="T1465" s="3">
        <v>0</v>
      </c>
      <c r="U1465" s="3" t="s">
        <v>0</v>
      </c>
      <c r="V1465" s="3">
        <v>0</v>
      </c>
      <c r="W1465" s="3">
        <v>10614487.33</v>
      </c>
      <c r="X1465" s="3"/>
      <c r="Y1465" s="3">
        <v>1698317.9728000001</v>
      </c>
      <c r="Z1465" s="3">
        <v>0</v>
      </c>
      <c r="AA1465" s="2" t="s">
        <v>0</v>
      </c>
      <c r="AB1465" s="1">
        <v>0</v>
      </c>
      <c r="AC1465" s="1">
        <v>0</v>
      </c>
      <c r="AD1465" s="2" t="s">
        <v>0</v>
      </c>
      <c r="AE1465" s="1">
        <v>0</v>
      </c>
    </row>
    <row r="1466" spans="1:31" hidden="1" x14ac:dyDescent="0.25">
      <c r="A1466" s="2" t="s">
        <v>719</v>
      </c>
      <c r="B1466" s="51">
        <v>43976</v>
      </c>
      <c r="C1466" s="2" t="s">
        <v>8</v>
      </c>
      <c r="D1466" s="2" t="s">
        <v>107</v>
      </c>
      <c r="E1466" s="2" t="s">
        <v>596</v>
      </c>
      <c r="F1466" s="2" t="s">
        <v>1702</v>
      </c>
      <c r="G1466" s="2" t="s">
        <v>4</v>
      </c>
      <c r="H1466" s="2" t="s">
        <v>2752</v>
      </c>
      <c r="I1466" s="1" t="s">
        <v>1</v>
      </c>
      <c r="J1466" s="1" t="s">
        <v>1</v>
      </c>
      <c r="K1466" s="1" t="s">
        <v>1</v>
      </c>
      <c r="L1466" s="1" t="s">
        <v>1</v>
      </c>
      <c r="M1466" s="1">
        <v>0</v>
      </c>
      <c r="N1466" s="2" t="s">
        <v>1</v>
      </c>
      <c r="O1466" s="2" t="s">
        <v>2</v>
      </c>
      <c r="P1466" s="2" t="s">
        <v>1</v>
      </c>
      <c r="Q1466" s="3">
        <f t="shared" si="22"/>
        <v>35443703.737199999</v>
      </c>
      <c r="R1466" s="1">
        <v>0</v>
      </c>
      <c r="S1466" s="1">
        <v>29988282.41</v>
      </c>
      <c r="T1466" s="1">
        <v>0</v>
      </c>
      <c r="U1466" s="2" t="s">
        <v>0</v>
      </c>
      <c r="V1466" s="1">
        <v>0</v>
      </c>
      <c r="W1466" s="1">
        <v>4702949.42</v>
      </c>
      <c r="X1466" s="2" t="s">
        <v>13</v>
      </c>
      <c r="Y1466" s="1">
        <v>752471.90720000002</v>
      </c>
      <c r="Z1466" s="1">
        <v>0</v>
      </c>
      <c r="AA1466" s="2" t="s">
        <v>0</v>
      </c>
      <c r="AB1466" s="1">
        <v>0</v>
      </c>
      <c r="AC1466" s="1">
        <v>0</v>
      </c>
      <c r="AD1466" s="2" t="s">
        <v>0</v>
      </c>
      <c r="AE1466" s="1">
        <v>0</v>
      </c>
    </row>
    <row r="1467" spans="1:31" hidden="1" x14ac:dyDescent="0.25">
      <c r="A1467" s="2" t="s">
        <v>713</v>
      </c>
      <c r="B1467" s="51">
        <v>43976</v>
      </c>
      <c r="C1467" s="2" t="s">
        <v>8</v>
      </c>
      <c r="D1467" s="2" t="s">
        <v>88</v>
      </c>
      <c r="E1467" s="2" t="s">
        <v>569</v>
      </c>
      <c r="F1467" s="2" t="s">
        <v>1058</v>
      </c>
      <c r="G1467" s="2" t="s">
        <v>4</v>
      </c>
      <c r="H1467" s="2" t="s">
        <v>2753</v>
      </c>
      <c r="I1467" s="1" t="s">
        <v>1</v>
      </c>
      <c r="J1467" s="1" t="s">
        <v>1</v>
      </c>
      <c r="K1467" s="1" t="s">
        <v>1</v>
      </c>
      <c r="L1467" s="1" t="s">
        <v>1</v>
      </c>
      <c r="M1467" s="1">
        <v>0</v>
      </c>
      <c r="N1467" s="2" t="s">
        <v>1</v>
      </c>
      <c r="O1467" s="2" t="s">
        <v>2</v>
      </c>
      <c r="P1467" s="2" t="s">
        <v>1</v>
      </c>
      <c r="Q1467" s="3">
        <f t="shared" si="22"/>
        <v>28530518.7104</v>
      </c>
      <c r="R1467" s="1">
        <v>0</v>
      </c>
      <c r="S1467" s="1">
        <v>18309773.280000001</v>
      </c>
      <c r="T1467" s="1">
        <v>0</v>
      </c>
      <c r="U1467" s="2" t="s">
        <v>0</v>
      </c>
      <c r="V1467" s="1">
        <v>0</v>
      </c>
      <c r="W1467" s="1">
        <v>8810987.4399999995</v>
      </c>
      <c r="X1467" s="2" t="s">
        <v>13</v>
      </c>
      <c r="Y1467" s="1">
        <v>1409757.9904</v>
      </c>
      <c r="Z1467" s="1">
        <v>0</v>
      </c>
      <c r="AA1467" s="2" t="s">
        <v>0</v>
      </c>
      <c r="AB1467" s="1">
        <v>0</v>
      </c>
      <c r="AC1467" s="1">
        <v>0</v>
      </c>
      <c r="AD1467" s="2" t="s">
        <v>0</v>
      </c>
      <c r="AE1467" s="1">
        <v>0</v>
      </c>
    </row>
    <row r="1468" spans="1:31" hidden="1" x14ac:dyDescent="0.25">
      <c r="A1468" s="2" t="s">
        <v>710</v>
      </c>
      <c r="B1468" s="51">
        <v>43976</v>
      </c>
      <c r="C1468" s="2" t="s">
        <v>8</v>
      </c>
      <c r="D1468" s="2" t="s">
        <v>88</v>
      </c>
      <c r="E1468" s="2" t="s">
        <v>563</v>
      </c>
      <c r="F1468" s="2" t="s">
        <v>2754</v>
      </c>
      <c r="G1468" s="2" t="s">
        <v>4</v>
      </c>
      <c r="H1468" s="2" t="s">
        <v>2755</v>
      </c>
      <c r="I1468" s="1" t="s">
        <v>1</v>
      </c>
      <c r="J1468" s="1" t="s">
        <v>1</v>
      </c>
      <c r="K1468" s="1" t="s">
        <v>1</v>
      </c>
      <c r="L1468" s="1" t="s">
        <v>1</v>
      </c>
      <c r="M1468" s="1">
        <v>0</v>
      </c>
      <c r="N1468" s="2" t="s">
        <v>1</v>
      </c>
      <c r="O1468" s="2" t="s">
        <v>2</v>
      </c>
      <c r="P1468" s="2" t="s">
        <v>1</v>
      </c>
      <c r="Q1468" s="3">
        <f t="shared" si="22"/>
        <v>21123392.09</v>
      </c>
      <c r="R1468" s="1">
        <v>0</v>
      </c>
      <c r="S1468" s="1">
        <v>21123392.09</v>
      </c>
      <c r="T1468" s="1">
        <v>0</v>
      </c>
      <c r="U1468" s="2" t="s">
        <v>0</v>
      </c>
      <c r="V1468" s="1">
        <v>0</v>
      </c>
      <c r="W1468" s="1">
        <v>0</v>
      </c>
      <c r="X1468" s="2" t="s">
        <v>13</v>
      </c>
      <c r="Y1468" s="1">
        <v>0</v>
      </c>
      <c r="Z1468" s="1">
        <v>0</v>
      </c>
      <c r="AA1468" s="2" t="s">
        <v>0</v>
      </c>
      <c r="AB1468" s="1">
        <v>0</v>
      </c>
      <c r="AC1468" s="1">
        <v>0</v>
      </c>
      <c r="AD1468" s="2" t="s">
        <v>0</v>
      </c>
      <c r="AE1468" s="1">
        <v>0</v>
      </c>
    </row>
    <row r="1469" spans="1:31" hidden="1" x14ac:dyDescent="0.25">
      <c r="A1469" s="2" t="s">
        <v>701</v>
      </c>
      <c r="B1469" s="51">
        <v>43976</v>
      </c>
      <c r="C1469" s="2" t="s">
        <v>8</v>
      </c>
      <c r="D1469" s="2" t="s">
        <v>78</v>
      </c>
      <c r="E1469" s="2" t="s">
        <v>555</v>
      </c>
      <c r="F1469" s="2" t="s">
        <v>2756</v>
      </c>
      <c r="G1469" s="2" t="s">
        <v>4</v>
      </c>
      <c r="H1469" s="2" t="s">
        <v>2757</v>
      </c>
      <c r="I1469" s="1" t="s">
        <v>1</v>
      </c>
      <c r="J1469" s="1" t="s">
        <v>1</v>
      </c>
      <c r="K1469" s="1" t="s">
        <v>1</v>
      </c>
      <c r="L1469" s="1" t="s">
        <v>1</v>
      </c>
      <c r="M1469" s="1">
        <v>0</v>
      </c>
      <c r="N1469" s="2" t="s">
        <v>1</v>
      </c>
      <c r="O1469" s="2" t="s">
        <v>2</v>
      </c>
      <c r="P1469" s="2" t="s">
        <v>1</v>
      </c>
      <c r="Q1469" s="3">
        <f t="shared" si="22"/>
        <v>26873990.701200001</v>
      </c>
      <c r="R1469" s="1">
        <v>0</v>
      </c>
      <c r="S1469" s="1">
        <v>21799623.690000001</v>
      </c>
      <c r="T1469" s="1">
        <v>0</v>
      </c>
      <c r="U1469" s="2" t="s">
        <v>0</v>
      </c>
      <c r="V1469" s="1">
        <v>0</v>
      </c>
      <c r="W1469" s="1">
        <v>4374454.32</v>
      </c>
      <c r="X1469" s="2" t="s">
        <v>13</v>
      </c>
      <c r="Y1469" s="1">
        <v>699912.69120000012</v>
      </c>
      <c r="Z1469" s="1">
        <v>0</v>
      </c>
      <c r="AA1469" s="2" t="s">
        <v>0</v>
      </c>
      <c r="AB1469" s="1">
        <v>0</v>
      </c>
      <c r="AC1469" s="1">
        <v>0</v>
      </c>
      <c r="AD1469" s="2" t="s">
        <v>0</v>
      </c>
      <c r="AE1469" s="1">
        <v>0</v>
      </c>
    </row>
    <row r="1470" spans="1:31" hidden="1" x14ac:dyDescent="0.25">
      <c r="A1470" s="2" t="s">
        <v>689</v>
      </c>
      <c r="B1470" s="51">
        <v>43976</v>
      </c>
      <c r="C1470" s="2" t="s">
        <v>8</v>
      </c>
      <c r="D1470" s="2" t="s">
        <v>67</v>
      </c>
      <c r="E1470" s="2" t="s">
        <v>542</v>
      </c>
      <c r="F1470" s="2" t="s">
        <v>2692</v>
      </c>
      <c r="G1470" s="2" t="s">
        <v>4</v>
      </c>
      <c r="H1470" s="2" t="s">
        <v>2758</v>
      </c>
      <c r="I1470" s="1" t="s">
        <v>1</v>
      </c>
      <c r="J1470" s="1" t="s">
        <v>1</v>
      </c>
      <c r="K1470" s="1" t="s">
        <v>1</v>
      </c>
      <c r="L1470" s="1" t="s">
        <v>1</v>
      </c>
      <c r="M1470" s="1">
        <v>0</v>
      </c>
      <c r="N1470" s="2" t="s">
        <v>1</v>
      </c>
      <c r="O1470" s="2" t="s">
        <v>2</v>
      </c>
      <c r="P1470" s="2" t="s">
        <v>1</v>
      </c>
      <c r="Q1470" s="3">
        <f t="shared" si="22"/>
        <v>31507222.944800001</v>
      </c>
      <c r="R1470" s="1">
        <v>0</v>
      </c>
      <c r="S1470" s="1">
        <v>27834593.890000001</v>
      </c>
      <c r="T1470" s="1">
        <v>0</v>
      </c>
      <c r="U1470" s="2" t="s">
        <v>0</v>
      </c>
      <c r="V1470" s="1">
        <v>0</v>
      </c>
      <c r="W1470" s="1">
        <v>3166059.53</v>
      </c>
      <c r="X1470" s="2" t="s">
        <v>13</v>
      </c>
      <c r="Y1470" s="1">
        <v>506569.52479999996</v>
      </c>
      <c r="Z1470" s="1">
        <v>0</v>
      </c>
      <c r="AA1470" s="2" t="s">
        <v>0</v>
      </c>
      <c r="AB1470" s="1">
        <v>0</v>
      </c>
      <c r="AC1470" s="1">
        <v>0</v>
      </c>
      <c r="AD1470" s="2" t="s">
        <v>0</v>
      </c>
      <c r="AE1470" s="1">
        <v>0</v>
      </c>
    </row>
    <row r="1471" spans="1:31" hidden="1" x14ac:dyDescent="0.25">
      <c r="A1471" s="2" t="s">
        <v>683</v>
      </c>
      <c r="B1471" s="51">
        <v>43976</v>
      </c>
      <c r="C1471" s="2" t="s">
        <v>8</v>
      </c>
      <c r="D1471" s="2" t="s">
        <v>52</v>
      </c>
      <c r="E1471" s="2" t="s">
        <v>530</v>
      </c>
      <c r="F1471" s="2" t="s">
        <v>2370</v>
      </c>
      <c r="G1471" s="2" t="s">
        <v>4</v>
      </c>
      <c r="H1471" s="2" t="s">
        <v>2759</v>
      </c>
      <c r="I1471" s="1" t="s">
        <v>1</v>
      </c>
      <c r="J1471" s="1" t="s">
        <v>1</v>
      </c>
      <c r="K1471" s="1" t="s">
        <v>1</v>
      </c>
      <c r="L1471" s="1" t="s">
        <v>1</v>
      </c>
      <c r="M1471" s="1">
        <v>0</v>
      </c>
      <c r="N1471" s="2" t="s">
        <v>1</v>
      </c>
      <c r="O1471" s="2" t="s">
        <v>2</v>
      </c>
      <c r="P1471" s="2" t="s">
        <v>1</v>
      </c>
      <c r="Q1471" s="3">
        <f t="shared" si="22"/>
        <v>59936829.339199997</v>
      </c>
      <c r="R1471" s="1">
        <v>0</v>
      </c>
      <c r="S1471" s="1">
        <v>36877317.960000001</v>
      </c>
      <c r="T1471" s="1">
        <v>0</v>
      </c>
      <c r="U1471" s="2" t="s">
        <v>0</v>
      </c>
      <c r="V1471" s="1">
        <v>0</v>
      </c>
      <c r="W1471" s="1">
        <v>19878889.120000001</v>
      </c>
      <c r="X1471" s="2" t="s">
        <v>13</v>
      </c>
      <c r="Y1471" s="1">
        <v>3180622.2592000002</v>
      </c>
      <c r="Z1471" s="1">
        <v>0</v>
      </c>
      <c r="AA1471" s="2" t="s">
        <v>0</v>
      </c>
      <c r="AB1471" s="1">
        <v>0</v>
      </c>
      <c r="AC1471" s="1">
        <v>0</v>
      </c>
      <c r="AD1471" s="2" t="s">
        <v>0</v>
      </c>
      <c r="AE1471" s="1">
        <v>0</v>
      </c>
    </row>
    <row r="1472" spans="1:31" hidden="1" x14ac:dyDescent="0.25">
      <c r="A1472" s="2" t="s">
        <v>667</v>
      </c>
      <c r="B1472" s="51">
        <v>43976</v>
      </c>
      <c r="C1472" s="2" t="s">
        <v>8</v>
      </c>
      <c r="D1472" s="2" t="s">
        <v>48</v>
      </c>
      <c r="E1472" s="2" t="s">
        <v>520</v>
      </c>
      <c r="F1472" s="2" t="s">
        <v>2198</v>
      </c>
      <c r="G1472" s="2" t="s">
        <v>4</v>
      </c>
      <c r="H1472" s="2" t="s">
        <v>2760</v>
      </c>
      <c r="I1472" s="1" t="s">
        <v>1</v>
      </c>
      <c r="J1472" s="1" t="s">
        <v>1</v>
      </c>
      <c r="K1472" s="1" t="s">
        <v>1</v>
      </c>
      <c r="L1472" s="1" t="s">
        <v>1</v>
      </c>
      <c r="M1472" s="1">
        <v>0</v>
      </c>
      <c r="N1472" s="2" t="s">
        <v>1</v>
      </c>
      <c r="O1472" s="2" t="s">
        <v>2</v>
      </c>
      <c r="P1472" s="2" t="s">
        <v>1</v>
      </c>
      <c r="Q1472" s="3">
        <f t="shared" si="22"/>
        <v>46367616.740800001</v>
      </c>
      <c r="R1472" s="1">
        <v>0</v>
      </c>
      <c r="S1472" s="1">
        <v>38786493.719999999</v>
      </c>
      <c r="T1472" s="1">
        <v>0</v>
      </c>
      <c r="U1472" s="2" t="s">
        <v>0</v>
      </c>
      <c r="V1472" s="1">
        <v>0</v>
      </c>
      <c r="W1472" s="1">
        <v>6535450.8799999999</v>
      </c>
      <c r="X1472" s="2" t="s">
        <v>13</v>
      </c>
      <c r="Y1472" s="1">
        <v>1045672.1408000001</v>
      </c>
      <c r="Z1472" s="1">
        <v>0</v>
      </c>
      <c r="AA1472" s="2" t="s">
        <v>0</v>
      </c>
      <c r="AB1472" s="1">
        <v>0</v>
      </c>
      <c r="AC1472" s="1">
        <v>0</v>
      </c>
      <c r="AD1472" s="2" t="s">
        <v>0</v>
      </c>
      <c r="AE1472" s="1">
        <v>0</v>
      </c>
    </row>
    <row r="1473" spans="1:31" hidden="1" x14ac:dyDescent="0.25">
      <c r="A1473" s="2" t="s">
        <v>662</v>
      </c>
      <c r="B1473" s="51">
        <v>43976</v>
      </c>
      <c r="C1473" s="2" t="s">
        <v>8</v>
      </c>
      <c r="D1473" s="2" t="s">
        <v>44</v>
      </c>
      <c r="E1473" s="2" t="s">
        <v>516</v>
      </c>
      <c r="F1473" s="2" t="s">
        <v>529</v>
      </c>
      <c r="G1473" s="2" t="s">
        <v>4</v>
      </c>
      <c r="H1473" s="2" t="s">
        <v>2761</v>
      </c>
      <c r="I1473" s="1" t="s">
        <v>1</v>
      </c>
      <c r="J1473" s="1" t="s">
        <v>1</v>
      </c>
      <c r="K1473" s="1" t="s">
        <v>1</v>
      </c>
      <c r="L1473" s="1" t="s">
        <v>1</v>
      </c>
      <c r="M1473" s="1">
        <v>0</v>
      </c>
      <c r="N1473" s="2" t="s">
        <v>1</v>
      </c>
      <c r="O1473" s="2" t="s">
        <v>2</v>
      </c>
      <c r="P1473" s="2" t="s">
        <v>1</v>
      </c>
      <c r="Q1473" s="3">
        <f t="shared" si="22"/>
        <v>55415816.366000004</v>
      </c>
      <c r="R1473" s="1">
        <v>0</v>
      </c>
      <c r="S1473" s="1">
        <v>44894704.990000002</v>
      </c>
      <c r="T1473" s="1">
        <v>0</v>
      </c>
      <c r="U1473" s="2" t="s">
        <v>0</v>
      </c>
      <c r="V1473" s="1">
        <v>0</v>
      </c>
      <c r="W1473" s="1">
        <v>9069923.5999999996</v>
      </c>
      <c r="X1473" s="2" t="s">
        <v>13</v>
      </c>
      <c r="Y1473" s="1">
        <v>1451187.7760000001</v>
      </c>
      <c r="Z1473" s="1">
        <v>0</v>
      </c>
      <c r="AA1473" s="2" t="s">
        <v>0</v>
      </c>
      <c r="AB1473" s="1">
        <v>0</v>
      </c>
      <c r="AC1473" s="1">
        <v>0</v>
      </c>
      <c r="AD1473" s="2" t="s">
        <v>0</v>
      </c>
      <c r="AE1473" s="1">
        <v>0</v>
      </c>
    </row>
    <row r="1474" spans="1:31" hidden="1" x14ac:dyDescent="0.25">
      <c r="A1474" s="2" t="s">
        <v>660</v>
      </c>
      <c r="B1474" s="51">
        <v>43976</v>
      </c>
      <c r="C1474" s="2" t="s">
        <v>8</v>
      </c>
      <c r="D1474" s="2" t="s">
        <v>40</v>
      </c>
      <c r="E1474" s="2" t="s">
        <v>500</v>
      </c>
      <c r="F1474" s="2" t="s">
        <v>1058</v>
      </c>
      <c r="G1474" s="2" t="s">
        <v>4</v>
      </c>
      <c r="H1474" s="2" t="s">
        <v>2762</v>
      </c>
      <c r="I1474" s="1" t="s">
        <v>1</v>
      </c>
      <c r="J1474" s="1" t="s">
        <v>1</v>
      </c>
      <c r="K1474" s="1" t="s">
        <v>1</v>
      </c>
      <c r="L1474" s="1" t="s">
        <v>1</v>
      </c>
      <c r="M1474" s="1">
        <v>0</v>
      </c>
      <c r="N1474" s="2" t="s">
        <v>1</v>
      </c>
      <c r="O1474" s="2" t="s">
        <v>2</v>
      </c>
      <c r="P1474" s="2" t="s">
        <v>1</v>
      </c>
      <c r="Q1474" s="3">
        <f t="shared" si="22"/>
        <v>32359518.763999999</v>
      </c>
      <c r="R1474" s="1">
        <v>0</v>
      </c>
      <c r="S1474" s="1">
        <v>26148492.600000001</v>
      </c>
      <c r="T1474" s="1">
        <v>0</v>
      </c>
      <c r="U1474" s="2" t="s">
        <v>0</v>
      </c>
      <c r="V1474" s="1">
        <v>0</v>
      </c>
      <c r="W1474" s="1">
        <v>5354332.9000000004</v>
      </c>
      <c r="X1474" s="2" t="s">
        <v>13</v>
      </c>
      <c r="Y1474" s="1">
        <v>856693.26400000008</v>
      </c>
      <c r="Z1474" s="1">
        <v>0</v>
      </c>
      <c r="AA1474" s="2" t="s">
        <v>0</v>
      </c>
      <c r="AB1474" s="1">
        <v>0</v>
      </c>
      <c r="AC1474" s="1">
        <v>0</v>
      </c>
      <c r="AD1474" s="2" t="s">
        <v>0</v>
      </c>
      <c r="AE1474" s="1">
        <v>0</v>
      </c>
    </row>
    <row r="1475" spans="1:31" hidden="1" x14ac:dyDescent="0.25">
      <c r="A1475" s="2" t="s">
        <v>656</v>
      </c>
      <c r="B1475" s="51">
        <v>43976</v>
      </c>
      <c r="C1475" s="2" t="s">
        <v>8</v>
      </c>
      <c r="D1475" s="2" t="s">
        <v>36</v>
      </c>
      <c r="E1475" s="2" t="s">
        <v>497</v>
      </c>
      <c r="F1475" s="2" t="s">
        <v>1269</v>
      </c>
      <c r="G1475" s="2" t="s">
        <v>4</v>
      </c>
      <c r="H1475" s="2" t="s">
        <v>2763</v>
      </c>
      <c r="I1475" s="1" t="s">
        <v>1</v>
      </c>
      <c r="J1475" s="1" t="s">
        <v>1</v>
      </c>
      <c r="K1475" s="1" t="s">
        <v>1</v>
      </c>
      <c r="L1475" s="1" t="s">
        <v>1</v>
      </c>
      <c r="M1475" s="1">
        <v>0</v>
      </c>
      <c r="N1475" s="2" t="s">
        <v>1</v>
      </c>
      <c r="O1475" s="2" t="s">
        <v>2</v>
      </c>
      <c r="P1475" s="2" t="s">
        <v>1</v>
      </c>
      <c r="Q1475" s="3">
        <f t="shared" ref="Q1475:Q1538" si="23">SUM(R1475:AE1475)</f>
        <v>29105966.318000004</v>
      </c>
      <c r="R1475" s="1">
        <v>0</v>
      </c>
      <c r="S1475" s="1">
        <v>23562634.530000001</v>
      </c>
      <c r="T1475" s="1">
        <v>0</v>
      </c>
      <c r="U1475" s="2" t="s">
        <v>0</v>
      </c>
      <c r="V1475" s="1">
        <v>0</v>
      </c>
      <c r="W1475" s="1">
        <v>4778734.3</v>
      </c>
      <c r="X1475" s="2" t="s">
        <v>13</v>
      </c>
      <c r="Y1475" s="1">
        <v>764597.48800000001</v>
      </c>
      <c r="Z1475" s="1">
        <v>0</v>
      </c>
      <c r="AA1475" s="2" t="s">
        <v>0</v>
      </c>
      <c r="AB1475" s="1">
        <v>0</v>
      </c>
      <c r="AC1475" s="1">
        <v>0</v>
      </c>
      <c r="AD1475" s="2" t="s">
        <v>0</v>
      </c>
      <c r="AE1475" s="1">
        <v>0</v>
      </c>
    </row>
    <row r="1476" spans="1:31" hidden="1" x14ac:dyDescent="0.25">
      <c r="A1476" s="2" t="s">
        <v>654</v>
      </c>
      <c r="B1476" s="51">
        <v>43976</v>
      </c>
      <c r="C1476" s="2" t="s">
        <v>8</v>
      </c>
      <c r="D1476" s="2" t="s">
        <v>32</v>
      </c>
      <c r="E1476" s="2" t="s">
        <v>493</v>
      </c>
      <c r="F1476" s="2" t="s">
        <v>2764</v>
      </c>
      <c r="G1476" s="2" t="s">
        <v>4</v>
      </c>
      <c r="H1476" s="2" t="s">
        <v>2765</v>
      </c>
      <c r="I1476" s="1" t="s">
        <v>1</v>
      </c>
      <c r="J1476" s="1" t="s">
        <v>1</v>
      </c>
      <c r="K1476" s="1" t="s">
        <v>1</v>
      </c>
      <c r="L1476" s="1" t="s">
        <v>1</v>
      </c>
      <c r="M1476" s="1">
        <v>0</v>
      </c>
      <c r="N1476" s="2" t="s">
        <v>1</v>
      </c>
      <c r="O1476" s="2" t="s">
        <v>2</v>
      </c>
      <c r="P1476" s="2" t="s">
        <v>1</v>
      </c>
      <c r="Q1476" s="3">
        <f t="shared" si="23"/>
        <v>34749513.064800002</v>
      </c>
      <c r="R1476" s="1">
        <v>0</v>
      </c>
      <c r="S1476" s="1">
        <v>28335881.440000001</v>
      </c>
      <c r="T1476" s="1">
        <v>0</v>
      </c>
      <c r="U1476" s="2" t="s">
        <v>0</v>
      </c>
      <c r="V1476" s="1">
        <v>0</v>
      </c>
      <c r="W1476" s="1">
        <v>5528992.7800000003</v>
      </c>
      <c r="X1476" s="2" t="s">
        <v>13</v>
      </c>
      <c r="Y1476" s="1">
        <v>884638.84480000008</v>
      </c>
      <c r="Z1476" s="1">
        <v>0</v>
      </c>
      <c r="AA1476" s="2" t="s">
        <v>0</v>
      </c>
      <c r="AB1476" s="1">
        <v>0</v>
      </c>
      <c r="AC1476" s="1">
        <v>0</v>
      </c>
      <c r="AD1476" s="2" t="s">
        <v>0</v>
      </c>
      <c r="AE1476" s="1">
        <v>0</v>
      </c>
    </row>
    <row r="1477" spans="1:31" hidden="1" x14ac:dyDescent="0.25">
      <c r="A1477" s="2" t="s">
        <v>652</v>
      </c>
      <c r="B1477" s="51">
        <v>43976</v>
      </c>
      <c r="C1477" s="2" t="s">
        <v>8</v>
      </c>
      <c r="D1477" s="2" t="s">
        <v>26</v>
      </c>
      <c r="E1477" s="2" t="s">
        <v>489</v>
      </c>
      <c r="F1477" s="2" t="s">
        <v>2766</v>
      </c>
      <c r="G1477" s="2" t="s">
        <v>4</v>
      </c>
      <c r="H1477" s="2" t="s">
        <v>2767</v>
      </c>
      <c r="I1477" s="1" t="s">
        <v>1</v>
      </c>
      <c r="J1477" s="1" t="s">
        <v>1</v>
      </c>
      <c r="K1477" s="1" t="s">
        <v>1</v>
      </c>
      <c r="L1477" s="1" t="s">
        <v>1</v>
      </c>
      <c r="M1477" s="1">
        <v>0</v>
      </c>
      <c r="N1477" s="2" t="s">
        <v>1</v>
      </c>
      <c r="O1477" s="2" t="s">
        <v>2</v>
      </c>
      <c r="P1477" s="2" t="s">
        <v>1</v>
      </c>
      <c r="Q1477" s="3">
        <f t="shared" si="23"/>
        <v>23523675.772499997</v>
      </c>
      <c r="R1477" s="1">
        <v>0</v>
      </c>
      <c r="S1477" s="1">
        <v>21093359.772499997</v>
      </c>
      <c r="T1477" s="1">
        <v>0</v>
      </c>
      <c r="U1477" s="2" t="s">
        <v>0</v>
      </c>
      <c r="V1477" s="1">
        <v>0</v>
      </c>
      <c r="W1477" s="1">
        <v>2095100</v>
      </c>
      <c r="X1477" s="2" t="s">
        <v>0</v>
      </c>
      <c r="Y1477" s="1">
        <v>335216</v>
      </c>
      <c r="Z1477" s="1">
        <v>0</v>
      </c>
      <c r="AA1477" s="2" t="s">
        <v>0</v>
      </c>
      <c r="AB1477" s="1">
        <v>0</v>
      </c>
      <c r="AC1477" s="1">
        <v>0</v>
      </c>
      <c r="AD1477" s="2" t="s">
        <v>0</v>
      </c>
      <c r="AE1477" s="1">
        <v>0</v>
      </c>
    </row>
    <row r="1478" spans="1:31" hidden="1" x14ac:dyDescent="0.25">
      <c r="A1478" s="2" t="s">
        <v>648</v>
      </c>
      <c r="B1478" s="51">
        <v>43976</v>
      </c>
      <c r="C1478" s="2" t="s">
        <v>8</v>
      </c>
      <c r="D1478" s="2" t="s">
        <v>26</v>
      </c>
      <c r="E1478" s="2" t="s">
        <v>489</v>
      </c>
      <c r="F1478" s="2" t="s">
        <v>2766</v>
      </c>
      <c r="G1478" s="2" t="s">
        <v>24</v>
      </c>
      <c r="H1478" s="2" t="s">
        <v>1</v>
      </c>
      <c r="I1478" s="1" t="s">
        <v>2768</v>
      </c>
      <c r="J1478" s="1" t="s">
        <v>1</v>
      </c>
      <c r="K1478" s="1" t="s">
        <v>2769</v>
      </c>
      <c r="L1478" s="1" t="s">
        <v>2770</v>
      </c>
      <c r="M1478" s="1">
        <v>25999</v>
      </c>
      <c r="N1478" s="2" t="s">
        <v>20</v>
      </c>
      <c r="O1478" s="2" t="s">
        <v>2771</v>
      </c>
      <c r="P1478" s="2" t="s">
        <v>2772</v>
      </c>
      <c r="Q1478" s="3">
        <f t="shared" si="23"/>
        <v>-71340</v>
      </c>
      <c r="R1478" s="1">
        <v>0</v>
      </c>
      <c r="S1478" s="1">
        <v>0</v>
      </c>
      <c r="T1478" s="1">
        <v>0</v>
      </c>
      <c r="U1478" s="2" t="s">
        <v>0</v>
      </c>
      <c r="V1478" s="1">
        <v>0</v>
      </c>
      <c r="W1478" s="1">
        <v>-61500</v>
      </c>
      <c r="X1478" s="2" t="s">
        <v>13</v>
      </c>
      <c r="Y1478" s="1">
        <v>-9840</v>
      </c>
      <c r="Z1478" s="1">
        <v>0</v>
      </c>
      <c r="AA1478" s="2" t="s">
        <v>0</v>
      </c>
      <c r="AB1478" s="1">
        <v>0</v>
      </c>
      <c r="AC1478" s="1">
        <v>0</v>
      </c>
      <c r="AD1478" s="2" t="s">
        <v>0</v>
      </c>
      <c r="AE1478" s="1">
        <v>0</v>
      </c>
    </row>
    <row r="1479" spans="1:31" hidden="1" x14ac:dyDescent="0.25">
      <c r="A1479" s="2" t="s">
        <v>645</v>
      </c>
      <c r="B1479" s="51">
        <v>43976</v>
      </c>
      <c r="C1479" s="2" t="s">
        <v>8</v>
      </c>
      <c r="D1479" s="2" t="s">
        <v>16</v>
      </c>
      <c r="E1479" s="2" t="s">
        <v>483</v>
      </c>
      <c r="F1479" s="2" t="s">
        <v>2773</v>
      </c>
      <c r="G1479" s="2" t="s">
        <v>4</v>
      </c>
      <c r="H1479" s="2" t="s">
        <v>2774</v>
      </c>
      <c r="I1479" s="1" t="s">
        <v>1</v>
      </c>
      <c r="J1479" s="1" t="s">
        <v>1</v>
      </c>
      <c r="K1479" s="1" t="s">
        <v>1</v>
      </c>
      <c r="L1479" s="1" t="s">
        <v>1</v>
      </c>
      <c r="M1479" s="1">
        <v>0</v>
      </c>
      <c r="N1479" s="2" t="s">
        <v>1</v>
      </c>
      <c r="O1479" s="2" t="s">
        <v>2</v>
      </c>
      <c r="P1479" s="2" t="s">
        <v>1</v>
      </c>
      <c r="Q1479" s="3">
        <f t="shared" si="23"/>
        <v>3878518</v>
      </c>
      <c r="R1479" s="1">
        <v>0</v>
      </c>
      <c r="S1479" s="1">
        <v>1010650</v>
      </c>
      <c r="T1479" s="1">
        <v>0</v>
      </c>
      <c r="U1479" s="2" t="s">
        <v>0</v>
      </c>
      <c r="V1479" s="1">
        <v>0</v>
      </c>
      <c r="W1479" s="1">
        <v>2472300</v>
      </c>
      <c r="X1479" s="2" t="s">
        <v>13</v>
      </c>
      <c r="Y1479" s="1">
        <v>395568</v>
      </c>
      <c r="Z1479" s="1">
        <v>0</v>
      </c>
      <c r="AA1479" s="2" t="s">
        <v>0</v>
      </c>
      <c r="AB1479" s="1">
        <v>0</v>
      </c>
      <c r="AC1479" s="1">
        <v>0</v>
      </c>
      <c r="AD1479" s="2" t="s">
        <v>0</v>
      </c>
      <c r="AE1479" s="1">
        <v>0</v>
      </c>
    </row>
    <row r="1480" spans="1:31" hidden="1" x14ac:dyDescent="0.25">
      <c r="A1480" s="2" t="s">
        <v>642</v>
      </c>
      <c r="B1480" s="51">
        <v>43976</v>
      </c>
      <c r="C1480" s="2" t="s">
        <v>8</v>
      </c>
      <c r="D1480" s="2" t="s">
        <v>1048</v>
      </c>
      <c r="E1480" s="2" t="s">
        <v>538</v>
      </c>
      <c r="F1480" s="2" t="s">
        <v>900</v>
      </c>
      <c r="G1480" s="2" t="s">
        <v>4</v>
      </c>
      <c r="H1480" s="2" t="s">
        <v>2775</v>
      </c>
      <c r="I1480" s="1" t="s">
        <v>1</v>
      </c>
      <c r="J1480" s="1" t="s">
        <v>1</v>
      </c>
      <c r="K1480" s="1" t="s">
        <v>1</v>
      </c>
      <c r="L1480" s="1" t="s">
        <v>1</v>
      </c>
      <c r="M1480" s="1">
        <v>0</v>
      </c>
      <c r="N1480" s="2" t="s">
        <v>1</v>
      </c>
      <c r="O1480" s="2" t="s">
        <v>2</v>
      </c>
      <c r="P1480" s="2" t="s">
        <v>1</v>
      </c>
      <c r="Q1480" s="3">
        <f t="shared" si="23"/>
        <v>15350660.2609</v>
      </c>
      <c r="R1480" s="1">
        <v>0</v>
      </c>
      <c r="S1480" s="1">
        <v>13997578.2609</v>
      </c>
      <c r="T1480" s="1">
        <v>0</v>
      </c>
      <c r="U1480" s="2" t="s">
        <v>0</v>
      </c>
      <c r="V1480" s="1">
        <v>0</v>
      </c>
      <c r="W1480" s="1">
        <v>1166450</v>
      </c>
      <c r="X1480" s="2" t="s">
        <v>0</v>
      </c>
      <c r="Y1480" s="1">
        <v>186632</v>
      </c>
      <c r="Z1480" s="1">
        <v>0</v>
      </c>
      <c r="AA1480" s="2" t="s">
        <v>0</v>
      </c>
      <c r="AB1480" s="1">
        <v>0</v>
      </c>
      <c r="AC1480" s="1">
        <v>0</v>
      </c>
      <c r="AD1480" s="2" t="s">
        <v>0</v>
      </c>
      <c r="AE1480" s="1">
        <v>0</v>
      </c>
    </row>
    <row r="1481" spans="1:31" hidden="1" x14ac:dyDescent="0.25">
      <c r="A1481" s="2" t="s">
        <v>640</v>
      </c>
      <c r="B1481" s="51">
        <v>43976</v>
      </c>
      <c r="C1481" s="2" t="s">
        <v>8</v>
      </c>
      <c r="D1481" s="2" t="s">
        <v>11</v>
      </c>
      <c r="E1481" s="2" t="s">
        <v>476</v>
      </c>
      <c r="F1481" s="2" t="s">
        <v>2776</v>
      </c>
      <c r="G1481" s="2" t="s">
        <v>4</v>
      </c>
      <c r="H1481" s="2" t="s">
        <v>2777</v>
      </c>
      <c r="I1481" s="1" t="s">
        <v>1</v>
      </c>
      <c r="J1481" s="1" t="s">
        <v>1</v>
      </c>
      <c r="K1481" s="1" t="s">
        <v>1</v>
      </c>
      <c r="L1481" s="1" t="s">
        <v>1</v>
      </c>
      <c r="M1481" s="1">
        <v>0</v>
      </c>
      <c r="N1481" s="2" t="s">
        <v>1</v>
      </c>
      <c r="O1481" s="2" t="s">
        <v>2</v>
      </c>
      <c r="P1481" s="2" t="s">
        <v>1</v>
      </c>
      <c r="Q1481" s="3">
        <f t="shared" si="23"/>
        <v>941566.25199999998</v>
      </c>
      <c r="R1481" s="1">
        <v>0</v>
      </c>
      <c r="S1481" s="1">
        <v>642710</v>
      </c>
      <c r="T1481" s="1">
        <v>0</v>
      </c>
      <c r="U1481" s="2" t="s">
        <v>0</v>
      </c>
      <c r="V1481" s="1">
        <v>0</v>
      </c>
      <c r="W1481" s="1">
        <v>257634.7</v>
      </c>
      <c r="X1481" s="2" t="s">
        <v>13</v>
      </c>
      <c r="Y1481" s="1">
        <v>41221.552000000003</v>
      </c>
      <c r="Z1481" s="1">
        <v>0</v>
      </c>
      <c r="AA1481" s="2" t="s">
        <v>0</v>
      </c>
      <c r="AB1481" s="1">
        <v>0</v>
      </c>
      <c r="AC1481" s="1">
        <v>0</v>
      </c>
      <c r="AD1481" s="2" t="s">
        <v>0</v>
      </c>
      <c r="AE1481" s="1">
        <v>0</v>
      </c>
    </row>
    <row r="1482" spans="1:31" hidden="1" x14ac:dyDescent="0.25">
      <c r="A1482" s="2" t="s">
        <v>637</v>
      </c>
      <c r="B1482" s="51">
        <v>43976</v>
      </c>
      <c r="C1482" s="2" t="s">
        <v>8</v>
      </c>
      <c r="D1482" s="2" t="s">
        <v>7</v>
      </c>
      <c r="E1482" s="2" t="s">
        <v>471</v>
      </c>
      <c r="F1482" s="2" t="s">
        <v>1520</v>
      </c>
      <c r="G1482" s="2" t="s">
        <v>4</v>
      </c>
      <c r="H1482" s="2" t="s">
        <v>2778</v>
      </c>
      <c r="I1482" s="1" t="s">
        <v>1</v>
      </c>
      <c r="J1482" s="1" t="s">
        <v>1</v>
      </c>
      <c r="K1482" s="1" t="s">
        <v>1</v>
      </c>
      <c r="L1482" s="1" t="s">
        <v>1</v>
      </c>
      <c r="M1482" s="1">
        <v>0</v>
      </c>
      <c r="N1482" s="2" t="s">
        <v>1</v>
      </c>
      <c r="O1482" s="2" t="s">
        <v>2</v>
      </c>
      <c r="P1482" s="2" t="s">
        <v>1</v>
      </c>
      <c r="Q1482" s="3">
        <f t="shared" si="23"/>
        <v>27717848.262800004</v>
      </c>
      <c r="R1482" s="1">
        <v>0</v>
      </c>
      <c r="S1482" s="1">
        <v>19212768.190000001</v>
      </c>
      <c r="T1482" s="1">
        <v>0</v>
      </c>
      <c r="U1482" s="2" t="s">
        <v>0</v>
      </c>
      <c r="V1482" s="1">
        <v>0</v>
      </c>
      <c r="W1482" s="1">
        <v>7331965.5800000001</v>
      </c>
      <c r="X1482" s="2" t="s">
        <v>13</v>
      </c>
      <c r="Y1482" s="1">
        <v>1173114.4928000001</v>
      </c>
      <c r="Z1482" s="1">
        <v>0</v>
      </c>
      <c r="AA1482" s="2" t="s">
        <v>0</v>
      </c>
      <c r="AB1482" s="1">
        <v>0</v>
      </c>
      <c r="AC1482" s="1">
        <v>0</v>
      </c>
      <c r="AD1482" s="2" t="s">
        <v>0</v>
      </c>
      <c r="AE1482" s="1">
        <v>0</v>
      </c>
    </row>
    <row r="1483" spans="1:31" hidden="1" x14ac:dyDescent="0.25">
      <c r="A1483" s="2" t="s">
        <v>635</v>
      </c>
      <c r="B1483" s="51">
        <v>43977</v>
      </c>
      <c r="C1483" s="2" t="s">
        <v>8</v>
      </c>
      <c r="D1483" s="2" t="s">
        <v>107</v>
      </c>
      <c r="E1483" s="2" t="s">
        <v>596</v>
      </c>
      <c r="F1483" s="2" t="s">
        <v>1747</v>
      </c>
      <c r="G1483" s="2" t="s">
        <v>4</v>
      </c>
      <c r="H1483" s="2" t="s">
        <v>2779</v>
      </c>
      <c r="I1483" s="1" t="s">
        <v>1</v>
      </c>
      <c r="J1483" s="1" t="s">
        <v>1</v>
      </c>
      <c r="K1483" s="1" t="s">
        <v>1</v>
      </c>
      <c r="L1483" s="1" t="s">
        <v>1</v>
      </c>
      <c r="M1483" s="1">
        <v>0</v>
      </c>
      <c r="N1483" s="2" t="s">
        <v>1</v>
      </c>
      <c r="O1483" s="2" t="s">
        <v>2</v>
      </c>
      <c r="P1483" s="2" t="s">
        <v>1</v>
      </c>
      <c r="Q1483" s="3">
        <f t="shared" si="23"/>
        <v>28751422.818</v>
      </c>
      <c r="R1483" s="1">
        <v>0</v>
      </c>
      <c r="S1483" s="1">
        <v>23336147.489999998</v>
      </c>
      <c r="T1483" s="1">
        <v>0</v>
      </c>
      <c r="U1483" s="2" t="s">
        <v>0</v>
      </c>
      <c r="V1483" s="1">
        <v>0</v>
      </c>
      <c r="W1483" s="1">
        <v>4668340.8</v>
      </c>
      <c r="X1483" s="2" t="s">
        <v>0</v>
      </c>
      <c r="Y1483" s="1">
        <v>746934.52799999993</v>
      </c>
      <c r="Z1483" s="1">
        <v>0</v>
      </c>
      <c r="AA1483" s="2" t="s">
        <v>0</v>
      </c>
      <c r="AB1483" s="1">
        <v>0</v>
      </c>
      <c r="AC1483" s="1">
        <v>0</v>
      </c>
      <c r="AD1483" s="2" t="s">
        <v>0</v>
      </c>
      <c r="AE1483" s="1">
        <v>0</v>
      </c>
    </row>
    <row r="1484" spans="1:31" hidden="1" x14ac:dyDescent="0.25">
      <c r="A1484" s="2" t="s">
        <v>625</v>
      </c>
      <c r="B1484" s="51">
        <v>43977</v>
      </c>
      <c r="C1484" s="2" t="s">
        <v>8</v>
      </c>
      <c r="D1484" s="2" t="s">
        <v>88</v>
      </c>
      <c r="E1484" s="2" t="s">
        <v>569</v>
      </c>
      <c r="F1484" s="2" t="s">
        <v>1021</v>
      </c>
      <c r="G1484" s="2" t="s">
        <v>4</v>
      </c>
      <c r="H1484" s="2" t="s">
        <v>2780</v>
      </c>
      <c r="I1484" s="1" t="s">
        <v>1</v>
      </c>
      <c r="J1484" s="1" t="s">
        <v>1</v>
      </c>
      <c r="K1484" s="1" t="s">
        <v>1</v>
      </c>
      <c r="L1484" s="1" t="s">
        <v>1</v>
      </c>
      <c r="M1484" s="1">
        <v>0</v>
      </c>
      <c r="N1484" s="2" t="s">
        <v>1</v>
      </c>
      <c r="O1484" s="2" t="s">
        <v>2</v>
      </c>
      <c r="P1484" s="2" t="s">
        <v>1</v>
      </c>
      <c r="Q1484" s="3">
        <f t="shared" si="23"/>
        <v>68096209.088</v>
      </c>
      <c r="R1484" s="1">
        <v>0</v>
      </c>
      <c r="S1484" s="1">
        <v>52970575.210000001</v>
      </c>
      <c r="T1484" s="1">
        <v>0</v>
      </c>
      <c r="U1484" s="2" t="s">
        <v>0</v>
      </c>
      <c r="V1484" s="1">
        <v>0</v>
      </c>
      <c r="W1484" s="1">
        <v>13039339.550000001</v>
      </c>
      <c r="X1484" s="2" t="s">
        <v>0</v>
      </c>
      <c r="Y1484" s="1">
        <v>2086294.3280000002</v>
      </c>
      <c r="Z1484" s="1">
        <v>0</v>
      </c>
      <c r="AA1484" s="2" t="s">
        <v>0</v>
      </c>
      <c r="AB1484" s="1">
        <v>0</v>
      </c>
      <c r="AC1484" s="1">
        <v>0</v>
      </c>
      <c r="AD1484" s="2" t="s">
        <v>0</v>
      </c>
      <c r="AE1484" s="1">
        <v>0</v>
      </c>
    </row>
    <row r="1485" spans="1:31" hidden="1" x14ac:dyDescent="0.25">
      <c r="A1485" s="2" t="s">
        <v>623</v>
      </c>
      <c r="B1485" s="51">
        <v>43977</v>
      </c>
      <c r="C1485" s="2" t="s">
        <v>8</v>
      </c>
      <c r="D1485" s="2" t="s">
        <v>88</v>
      </c>
      <c r="E1485" s="2" t="s">
        <v>563</v>
      </c>
      <c r="F1485" s="2" t="s">
        <v>2781</v>
      </c>
      <c r="G1485" s="2" t="s">
        <v>4</v>
      </c>
      <c r="H1485" s="2" t="s">
        <v>2782</v>
      </c>
      <c r="I1485" s="1" t="s">
        <v>1</v>
      </c>
      <c r="J1485" s="1" t="s">
        <v>1</v>
      </c>
      <c r="K1485" s="1" t="s">
        <v>1</v>
      </c>
      <c r="L1485" s="1" t="s">
        <v>1</v>
      </c>
      <c r="M1485" s="1">
        <v>0</v>
      </c>
      <c r="N1485" s="2" t="s">
        <v>1</v>
      </c>
      <c r="O1485" s="2" t="s">
        <v>2</v>
      </c>
      <c r="P1485" s="2" t="s">
        <v>1</v>
      </c>
      <c r="Q1485" s="3">
        <f t="shared" si="23"/>
        <v>16870852.809999999</v>
      </c>
      <c r="R1485" s="1">
        <v>0</v>
      </c>
      <c r="S1485" s="1">
        <v>16870852.809999999</v>
      </c>
      <c r="T1485" s="1">
        <v>0</v>
      </c>
      <c r="U1485" s="2" t="s">
        <v>0</v>
      </c>
      <c r="V1485" s="1">
        <v>0</v>
      </c>
      <c r="W1485" s="1">
        <v>0</v>
      </c>
      <c r="X1485" s="2" t="s">
        <v>0</v>
      </c>
      <c r="Y1485" s="1">
        <v>0</v>
      </c>
      <c r="Z1485" s="1">
        <v>0</v>
      </c>
      <c r="AA1485" s="2" t="s">
        <v>0</v>
      </c>
      <c r="AB1485" s="1">
        <v>0</v>
      </c>
      <c r="AC1485" s="1">
        <v>0</v>
      </c>
      <c r="AD1485" s="2" t="s">
        <v>0</v>
      </c>
      <c r="AE1485" s="1">
        <v>0</v>
      </c>
    </row>
    <row r="1486" spans="1:31" hidden="1" x14ac:dyDescent="0.25">
      <c r="A1486" s="2" t="s">
        <v>614</v>
      </c>
      <c r="B1486" s="51">
        <v>43977</v>
      </c>
      <c r="C1486" s="2" t="s">
        <v>8</v>
      </c>
      <c r="D1486" s="2" t="s">
        <v>78</v>
      </c>
      <c r="E1486" s="2" t="s">
        <v>555</v>
      </c>
      <c r="F1486" s="2" t="s">
        <v>2783</v>
      </c>
      <c r="G1486" s="2" t="s">
        <v>4</v>
      </c>
      <c r="H1486" s="2" t="s">
        <v>2784</v>
      </c>
      <c r="I1486" s="1" t="s">
        <v>1</v>
      </c>
      <c r="J1486" s="1" t="s">
        <v>1</v>
      </c>
      <c r="K1486" s="1" t="s">
        <v>1</v>
      </c>
      <c r="L1486" s="1" t="s">
        <v>1</v>
      </c>
      <c r="M1486" s="1">
        <v>0</v>
      </c>
      <c r="N1486" s="2" t="s">
        <v>1</v>
      </c>
      <c r="O1486" s="2" t="s">
        <v>2</v>
      </c>
      <c r="P1486" s="2" t="s">
        <v>1</v>
      </c>
      <c r="Q1486" s="3">
        <f t="shared" si="23"/>
        <v>27743495.138</v>
      </c>
      <c r="R1486" s="1">
        <v>0</v>
      </c>
      <c r="S1486" s="1">
        <v>21383124.02</v>
      </c>
      <c r="T1486" s="1">
        <v>0</v>
      </c>
      <c r="U1486" s="2" t="s">
        <v>0</v>
      </c>
      <c r="V1486" s="1">
        <v>0</v>
      </c>
      <c r="W1486" s="1">
        <v>5483078.5499999998</v>
      </c>
      <c r="X1486" s="2" t="s">
        <v>0</v>
      </c>
      <c r="Y1486" s="1">
        <v>877292.56799999997</v>
      </c>
      <c r="Z1486" s="1">
        <v>0</v>
      </c>
      <c r="AA1486" s="2" t="s">
        <v>0</v>
      </c>
      <c r="AB1486" s="1">
        <v>0</v>
      </c>
      <c r="AC1486" s="1">
        <v>0</v>
      </c>
      <c r="AD1486" s="2" t="s">
        <v>0</v>
      </c>
      <c r="AE1486" s="1">
        <v>0</v>
      </c>
    </row>
    <row r="1487" spans="1:31" hidden="1" x14ac:dyDescent="0.25">
      <c r="A1487" s="2" t="s">
        <v>605</v>
      </c>
      <c r="B1487" s="51">
        <v>43977</v>
      </c>
      <c r="C1487" s="2" t="s">
        <v>8</v>
      </c>
      <c r="D1487" s="2" t="s">
        <v>67</v>
      </c>
      <c r="E1487" s="2" t="s">
        <v>542</v>
      </c>
      <c r="F1487" s="2" t="s">
        <v>2728</v>
      </c>
      <c r="G1487" s="2" t="s">
        <v>4</v>
      </c>
      <c r="H1487" s="2" t="s">
        <v>2785</v>
      </c>
      <c r="I1487" s="1" t="s">
        <v>1</v>
      </c>
      <c r="J1487" s="1" t="s">
        <v>1</v>
      </c>
      <c r="K1487" s="1" t="s">
        <v>1</v>
      </c>
      <c r="L1487" s="1" t="s">
        <v>1</v>
      </c>
      <c r="M1487" s="1">
        <v>0</v>
      </c>
      <c r="N1487" s="2" t="s">
        <v>1</v>
      </c>
      <c r="O1487" s="2" t="s">
        <v>2</v>
      </c>
      <c r="P1487" s="2" t="s">
        <v>1</v>
      </c>
      <c r="Q1487" s="3">
        <f t="shared" si="23"/>
        <v>29522038.146000002</v>
      </c>
      <c r="R1487" s="1">
        <v>0</v>
      </c>
      <c r="S1487" s="1">
        <v>21760749.18</v>
      </c>
      <c r="T1487" s="1">
        <v>0</v>
      </c>
      <c r="U1487" s="2" t="s">
        <v>0</v>
      </c>
      <c r="V1487" s="1">
        <v>0</v>
      </c>
      <c r="W1487" s="1">
        <v>6690766.3499999996</v>
      </c>
      <c r="X1487" s="2" t="s">
        <v>0</v>
      </c>
      <c r="Y1487" s="1">
        <v>1070522.6159999999</v>
      </c>
      <c r="Z1487" s="1">
        <v>0</v>
      </c>
      <c r="AA1487" s="2" t="s">
        <v>0</v>
      </c>
      <c r="AB1487" s="1">
        <v>0</v>
      </c>
      <c r="AC1487" s="1">
        <v>0</v>
      </c>
      <c r="AD1487" s="2" t="s">
        <v>0</v>
      </c>
      <c r="AE1487" s="1">
        <v>0</v>
      </c>
    </row>
    <row r="1488" spans="1:31" hidden="1" x14ac:dyDescent="0.25">
      <c r="A1488" s="2" t="s">
        <v>600</v>
      </c>
      <c r="B1488" s="51">
        <v>43977</v>
      </c>
      <c r="C1488" s="2" t="s">
        <v>8</v>
      </c>
      <c r="D1488" s="2" t="s">
        <v>52</v>
      </c>
      <c r="E1488" s="2" t="s">
        <v>530</v>
      </c>
      <c r="F1488" s="2" t="s">
        <v>2403</v>
      </c>
      <c r="G1488" s="2" t="s">
        <v>4</v>
      </c>
      <c r="H1488" s="2" t="s">
        <v>2786</v>
      </c>
      <c r="I1488" s="1" t="s">
        <v>1</v>
      </c>
      <c r="J1488" s="1" t="s">
        <v>1</v>
      </c>
      <c r="K1488" s="1" t="s">
        <v>1</v>
      </c>
      <c r="L1488" s="1" t="s">
        <v>1</v>
      </c>
      <c r="M1488" s="1">
        <v>0</v>
      </c>
      <c r="N1488" s="2" t="s">
        <v>1</v>
      </c>
      <c r="O1488" s="2" t="s">
        <v>2</v>
      </c>
      <c r="P1488" s="2" t="s">
        <v>1</v>
      </c>
      <c r="Q1488" s="3">
        <f t="shared" si="23"/>
        <v>83218433.2016</v>
      </c>
      <c r="R1488" s="1">
        <v>0</v>
      </c>
      <c r="S1488" s="1">
        <v>55443411.460000001</v>
      </c>
      <c r="T1488" s="1">
        <v>0</v>
      </c>
      <c r="U1488" s="2" t="s">
        <v>0</v>
      </c>
      <c r="V1488" s="1">
        <v>0</v>
      </c>
      <c r="W1488" s="1">
        <v>23943984.260000002</v>
      </c>
      <c r="X1488" s="2" t="s">
        <v>0</v>
      </c>
      <c r="Y1488" s="1">
        <v>3831037.4816000005</v>
      </c>
      <c r="Z1488" s="1">
        <v>0</v>
      </c>
      <c r="AA1488" s="2" t="s">
        <v>0</v>
      </c>
      <c r="AB1488" s="1">
        <v>0</v>
      </c>
      <c r="AC1488" s="1">
        <v>0</v>
      </c>
      <c r="AD1488" s="2" t="s">
        <v>0</v>
      </c>
      <c r="AE1488" s="1">
        <v>0</v>
      </c>
    </row>
    <row r="1489" spans="1:31" hidden="1" x14ac:dyDescent="0.25">
      <c r="A1489" s="2" t="s">
        <v>593</v>
      </c>
      <c r="B1489" s="51">
        <v>43977</v>
      </c>
      <c r="C1489" s="2" t="s">
        <v>8</v>
      </c>
      <c r="D1489" s="2" t="s">
        <v>48</v>
      </c>
      <c r="E1489" s="2" t="s">
        <v>520</v>
      </c>
      <c r="F1489" s="2" t="s">
        <v>2249</v>
      </c>
      <c r="G1489" s="2" t="s">
        <v>4</v>
      </c>
      <c r="H1489" s="2" t="s">
        <v>2787</v>
      </c>
      <c r="I1489" s="1" t="s">
        <v>1</v>
      </c>
      <c r="J1489" s="1" t="s">
        <v>1</v>
      </c>
      <c r="K1489" s="1" t="s">
        <v>1</v>
      </c>
      <c r="L1489" s="1" t="s">
        <v>1</v>
      </c>
      <c r="M1489" s="1">
        <v>0</v>
      </c>
      <c r="N1489" s="2" t="s">
        <v>1</v>
      </c>
      <c r="O1489" s="2" t="s">
        <v>2</v>
      </c>
      <c r="P1489" s="2" t="s">
        <v>1</v>
      </c>
      <c r="Q1489" s="3">
        <f t="shared" si="23"/>
        <v>62348923.614800006</v>
      </c>
      <c r="R1489" s="1">
        <v>0</v>
      </c>
      <c r="S1489" s="1">
        <v>46700763.700000003</v>
      </c>
      <c r="T1489" s="1">
        <v>0</v>
      </c>
      <c r="U1489" s="2" t="s">
        <v>0</v>
      </c>
      <c r="V1489" s="1">
        <v>0</v>
      </c>
      <c r="W1489" s="1">
        <v>13489793.029999999</v>
      </c>
      <c r="X1489" s="2" t="s">
        <v>0</v>
      </c>
      <c r="Y1489" s="1">
        <v>2158366.8848000001</v>
      </c>
      <c r="Z1489" s="1">
        <v>0</v>
      </c>
      <c r="AA1489" s="2" t="s">
        <v>0</v>
      </c>
      <c r="AB1489" s="1">
        <v>0</v>
      </c>
      <c r="AC1489" s="1">
        <v>0</v>
      </c>
      <c r="AD1489" s="2" t="s">
        <v>0</v>
      </c>
      <c r="AE1489" s="1">
        <v>0</v>
      </c>
    </row>
    <row r="1490" spans="1:31" hidden="1" x14ac:dyDescent="0.25">
      <c r="A1490" s="2" t="s">
        <v>587</v>
      </c>
      <c r="B1490" s="51">
        <v>43977</v>
      </c>
      <c r="C1490" s="2" t="s">
        <v>8</v>
      </c>
      <c r="D1490" s="2" t="s">
        <v>44</v>
      </c>
      <c r="E1490" s="2" t="s">
        <v>516</v>
      </c>
      <c r="F1490" s="2" t="s">
        <v>427</v>
      </c>
      <c r="G1490" s="2" t="s">
        <v>4</v>
      </c>
      <c r="H1490" s="2" t="s">
        <v>2788</v>
      </c>
      <c r="I1490" s="1" t="s">
        <v>1</v>
      </c>
      <c r="J1490" s="1" t="s">
        <v>1</v>
      </c>
      <c r="K1490" s="1" t="s">
        <v>1</v>
      </c>
      <c r="L1490" s="1" t="s">
        <v>1</v>
      </c>
      <c r="M1490" s="1">
        <v>0</v>
      </c>
      <c r="N1490" s="2" t="s">
        <v>1</v>
      </c>
      <c r="O1490" s="2" t="s">
        <v>2</v>
      </c>
      <c r="P1490" s="2" t="s">
        <v>1</v>
      </c>
      <c r="Q1490" s="3">
        <f t="shared" si="23"/>
        <v>49762943.282400005</v>
      </c>
      <c r="R1490" s="1">
        <v>0</v>
      </c>
      <c r="S1490" s="1">
        <v>39152858.700000003</v>
      </c>
      <c r="T1490" s="1">
        <v>0</v>
      </c>
      <c r="U1490" s="2" t="s">
        <v>0</v>
      </c>
      <c r="V1490" s="1">
        <v>0</v>
      </c>
      <c r="W1490" s="1">
        <v>9146624.6400000006</v>
      </c>
      <c r="X1490" s="2" t="s">
        <v>0</v>
      </c>
      <c r="Y1490" s="1">
        <v>1463459.9424000001</v>
      </c>
      <c r="Z1490" s="1">
        <v>0</v>
      </c>
      <c r="AA1490" s="2" t="s">
        <v>0</v>
      </c>
      <c r="AB1490" s="1">
        <v>0</v>
      </c>
      <c r="AC1490" s="1">
        <v>0</v>
      </c>
      <c r="AD1490" s="2" t="s">
        <v>0</v>
      </c>
      <c r="AE1490" s="1">
        <v>0</v>
      </c>
    </row>
    <row r="1491" spans="1:31" hidden="1" x14ac:dyDescent="0.25">
      <c r="A1491" s="2" t="s">
        <v>585</v>
      </c>
      <c r="B1491" s="51">
        <v>43977</v>
      </c>
      <c r="C1491" s="2" t="s">
        <v>8</v>
      </c>
      <c r="D1491" s="2" t="s">
        <v>40</v>
      </c>
      <c r="E1491" s="2" t="s">
        <v>500</v>
      </c>
      <c r="F1491" s="2" t="s">
        <v>1021</v>
      </c>
      <c r="G1491" s="2" t="s">
        <v>4</v>
      </c>
      <c r="H1491" s="2" t="s">
        <v>2789</v>
      </c>
      <c r="I1491" s="1" t="s">
        <v>1</v>
      </c>
      <c r="J1491" s="1" t="s">
        <v>1</v>
      </c>
      <c r="K1491" s="1" t="s">
        <v>1</v>
      </c>
      <c r="L1491" s="1" t="s">
        <v>1</v>
      </c>
      <c r="M1491" s="1">
        <v>0</v>
      </c>
      <c r="N1491" s="2" t="s">
        <v>1</v>
      </c>
      <c r="O1491" s="2" t="s">
        <v>2</v>
      </c>
      <c r="P1491" s="2" t="s">
        <v>1</v>
      </c>
      <c r="Q1491" s="3">
        <f t="shared" si="23"/>
        <v>48443343.741999999</v>
      </c>
      <c r="R1491" s="1">
        <v>0</v>
      </c>
      <c r="S1491" s="1">
        <v>39666394.909999996</v>
      </c>
      <c r="T1491" s="1">
        <v>0</v>
      </c>
      <c r="U1491" s="2" t="s">
        <v>0</v>
      </c>
      <c r="V1491" s="1">
        <v>0</v>
      </c>
      <c r="W1491" s="1">
        <v>7566335.2000000002</v>
      </c>
      <c r="X1491" s="2" t="s">
        <v>0</v>
      </c>
      <c r="Y1491" s="1">
        <v>1210613.632</v>
      </c>
      <c r="Z1491" s="1">
        <v>0</v>
      </c>
      <c r="AA1491" s="2" t="s">
        <v>0</v>
      </c>
      <c r="AB1491" s="1">
        <v>0</v>
      </c>
      <c r="AC1491" s="1">
        <v>0</v>
      </c>
      <c r="AD1491" s="2" t="s">
        <v>0</v>
      </c>
      <c r="AE1491" s="1">
        <v>0</v>
      </c>
    </row>
    <row r="1492" spans="1:31" hidden="1" x14ac:dyDescent="0.25">
      <c r="A1492" s="2" t="s">
        <v>581</v>
      </c>
      <c r="B1492" s="51">
        <v>43977</v>
      </c>
      <c r="C1492" s="2" t="s">
        <v>8</v>
      </c>
      <c r="D1492" s="2" t="s">
        <v>36</v>
      </c>
      <c r="E1492" s="2" t="s">
        <v>497</v>
      </c>
      <c r="F1492" s="2" t="s">
        <v>1207</v>
      </c>
      <c r="G1492" s="2" t="s">
        <v>4</v>
      </c>
      <c r="H1492" s="2" t="s">
        <v>2790</v>
      </c>
      <c r="I1492" s="1" t="s">
        <v>1</v>
      </c>
      <c r="J1492" s="1" t="s">
        <v>1</v>
      </c>
      <c r="K1492" s="1" t="s">
        <v>1</v>
      </c>
      <c r="L1492" s="1" t="s">
        <v>1</v>
      </c>
      <c r="M1492" s="1">
        <v>0</v>
      </c>
      <c r="N1492" s="2" t="s">
        <v>1</v>
      </c>
      <c r="O1492" s="2" t="s">
        <v>2</v>
      </c>
      <c r="P1492" s="2" t="s">
        <v>1</v>
      </c>
      <c r="Q1492" s="3">
        <f t="shared" si="23"/>
        <v>48691284.069999993</v>
      </c>
      <c r="R1492" s="1">
        <v>0</v>
      </c>
      <c r="S1492" s="1">
        <v>31472874.239999998</v>
      </c>
      <c r="T1492" s="1">
        <v>0</v>
      </c>
      <c r="U1492" s="2" t="s">
        <v>0</v>
      </c>
      <c r="V1492" s="1">
        <v>0</v>
      </c>
      <c r="W1492" s="1">
        <v>14843456.75</v>
      </c>
      <c r="X1492" s="2" t="s">
        <v>0</v>
      </c>
      <c r="Y1492" s="1">
        <v>2374953.08</v>
      </c>
      <c r="Z1492" s="1">
        <v>0</v>
      </c>
      <c r="AA1492" s="2" t="s">
        <v>0</v>
      </c>
      <c r="AB1492" s="1">
        <v>0</v>
      </c>
      <c r="AC1492" s="1">
        <v>0</v>
      </c>
      <c r="AD1492" s="2" t="s">
        <v>0</v>
      </c>
      <c r="AE1492" s="1">
        <v>0</v>
      </c>
    </row>
    <row r="1493" spans="1:31" hidden="1" x14ac:dyDescent="0.25">
      <c r="A1493" s="2" t="s">
        <v>579</v>
      </c>
      <c r="B1493" s="51">
        <v>43977</v>
      </c>
      <c r="C1493" s="2" t="s">
        <v>8</v>
      </c>
      <c r="D1493" s="2" t="s">
        <v>32</v>
      </c>
      <c r="E1493" s="2" t="s">
        <v>493</v>
      </c>
      <c r="F1493" s="2" t="s">
        <v>2791</v>
      </c>
      <c r="G1493" s="2" t="s">
        <v>4</v>
      </c>
      <c r="H1493" s="2" t="s">
        <v>2792</v>
      </c>
      <c r="I1493" s="1" t="s">
        <v>1</v>
      </c>
      <c r="J1493" s="1" t="s">
        <v>1</v>
      </c>
      <c r="K1493" s="1" t="s">
        <v>1</v>
      </c>
      <c r="L1493" s="1" t="s">
        <v>1</v>
      </c>
      <c r="M1493" s="1">
        <v>0</v>
      </c>
      <c r="N1493" s="2" t="s">
        <v>1</v>
      </c>
      <c r="O1493" s="2" t="s">
        <v>2</v>
      </c>
      <c r="P1493" s="2" t="s">
        <v>1</v>
      </c>
      <c r="Q1493" s="3">
        <f t="shared" si="23"/>
        <v>61099103.975599997</v>
      </c>
      <c r="R1493" s="1">
        <v>0</v>
      </c>
      <c r="S1493" s="1">
        <v>47240356.140000001</v>
      </c>
      <c r="T1493" s="1">
        <v>0</v>
      </c>
      <c r="U1493" s="2" t="s">
        <v>0</v>
      </c>
      <c r="V1493" s="1">
        <v>0</v>
      </c>
      <c r="W1493" s="1">
        <v>11947196.41</v>
      </c>
      <c r="X1493" s="2" t="s">
        <v>0</v>
      </c>
      <c r="Y1493" s="1">
        <v>1911551.4256</v>
      </c>
      <c r="Z1493" s="1">
        <v>0</v>
      </c>
      <c r="AA1493" s="2" t="s">
        <v>0</v>
      </c>
      <c r="AB1493" s="1">
        <v>0</v>
      </c>
      <c r="AC1493" s="1">
        <v>0</v>
      </c>
      <c r="AD1493" s="2" t="s">
        <v>0</v>
      </c>
      <c r="AE1493" s="1">
        <v>0</v>
      </c>
    </row>
    <row r="1494" spans="1:31" hidden="1" x14ac:dyDescent="0.25">
      <c r="A1494" s="2" t="s">
        <v>577</v>
      </c>
      <c r="B1494" s="51">
        <v>43977</v>
      </c>
      <c r="C1494" s="2" t="s">
        <v>8</v>
      </c>
      <c r="D1494" s="2" t="s">
        <v>26</v>
      </c>
      <c r="E1494" s="2" t="s">
        <v>489</v>
      </c>
      <c r="F1494" s="2" t="s">
        <v>2793</v>
      </c>
      <c r="G1494" s="2" t="s">
        <v>4</v>
      </c>
      <c r="H1494" s="2" t="s">
        <v>2794</v>
      </c>
      <c r="I1494" s="1" t="s">
        <v>1</v>
      </c>
      <c r="J1494" s="1" t="s">
        <v>1</v>
      </c>
      <c r="K1494" s="1" t="s">
        <v>1</v>
      </c>
      <c r="L1494" s="1" t="s">
        <v>1</v>
      </c>
      <c r="M1494" s="1">
        <v>0</v>
      </c>
      <c r="N1494" s="2" t="s">
        <v>1</v>
      </c>
      <c r="O1494" s="2" t="s">
        <v>2</v>
      </c>
      <c r="P1494" s="2" t="s">
        <v>1</v>
      </c>
      <c r="Q1494" s="3">
        <f t="shared" si="23"/>
        <v>29374526.301399995</v>
      </c>
      <c r="R1494" s="1">
        <v>0</v>
      </c>
      <c r="S1494" s="1">
        <v>28456618.301399995</v>
      </c>
      <c r="T1494" s="1">
        <v>0</v>
      </c>
      <c r="U1494" s="2" t="s">
        <v>0</v>
      </c>
      <c r="V1494" s="1">
        <v>0</v>
      </c>
      <c r="W1494" s="1">
        <v>791300</v>
      </c>
      <c r="X1494" s="2" t="s">
        <v>0</v>
      </c>
      <c r="Y1494" s="1">
        <v>126608</v>
      </c>
      <c r="Z1494" s="1">
        <v>0</v>
      </c>
      <c r="AA1494" s="2" t="s">
        <v>0</v>
      </c>
      <c r="AB1494" s="1">
        <v>0</v>
      </c>
      <c r="AC1494" s="1">
        <v>0</v>
      </c>
      <c r="AD1494" s="2" t="s">
        <v>0</v>
      </c>
      <c r="AE1494" s="1">
        <v>0</v>
      </c>
    </row>
    <row r="1495" spans="1:31" hidden="1" x14ac:dyDescent="0.25">
      <c r="A1495" s="2" t="s">
        <v>573</v>
      </c>
      <c r="B1495" s="51">
        <v>43977</v>
      </c>
      <c r="C1495" s="2" t="s">
        <v>8</v>
      </c>
      <c r="D1495" s="2" t="s">
        <v>16</v>
      </c>
      <c r="E1495" s="2" t="s">
        <v>483</v>
      </c>
      <c r="F1495" s="2" t="s">
        <v>2795</v>
      </c>
      <c r="G1495" s="2" t="s">
        <v>4</v>
      </c>
      <c r="H1495" s="2" t="s">
        <v>2796</v>
      </c>
      <c r="I1495" s="1" t="s">
        <v>1</v>
      </c>
      <c r="J1495" s="1" t="s">
        <v>1</v>
      </c>
      <c r="K1495" s="1" t="s">
        <v>1</v>
      </c>
      <c r="L1495" s="1" t="s">
        <v>1</v>
      </c>
      <c r="M1495" s="1">
        <v>0</v>
      </c>
      <c r="N1495" s="2" t="s">
        <v>1</v>
      </c>
      <c r="O1495" s="2" t="s">
        <v>2</v>
      </c>
      <c r="P1495" s="2" t="s">
        <v>1</v>
      </c>
      <c r="Q1495" s="3">
        <f t="shared" si="23"/>
        <v>4659513.0987999998</v>
      </c>
      <c r="R1495" s="1">
        <v>0</v>
      </c>
      <c r="S1495" s="1">
        <v>2620250</v>
      </c>
      <c r="T1495" s="1">
        <v>0</v>
      </c>
      <c r="U1495" s="2" t="s">
        <v>0</v>
      </c>
      <c r="V1495" s="1">
        <v>0</v>
      </c>
      <c r="W1495" s="1">
        <v>1757985.43</v>
      </c>
      <c r="X1495" s="2" t="s">
        <v>0</v>
      </c>
      <c r="Y1495" s="1">
        <v>281277.66879999998</v>
      </c>
      <c r="Z1495" s="1">
        <v>0</v>
      </c>
      <c r="AA1495" s="2" t="s">
        <v>0</v>
      </c>
      <c r="AB1495" s="1">
        <v>0</v>
      </c>
      <c r="AC1495" s="1">
        <v>0</v>
      </c>
      <c r="AD1495" s="2" t="s">
        <v>0</v>
      </c>
      <c r="AE1495" s="1">
        <v>0</v>
      </c>
    </row>
    <row r="1496" spans="1:31" hidden="1" x14ac:dyDescent="0.25">
      <c r="A1496" s="2" t="s">
        <v>570</v>
      </c>
      <c r="B1496" s="51">
        <v>43977</v>
      </c>
      <c r="C1496" s="2" t="s">
        <v>8</v>
      </c>
      <c r="D1496" s="2" t="s">
        <v>1048</v>
      </c>
      <c r="E1496" s="2" t="s">
        <v>538</v>
      </c>
      <c r="F1496" s="2" t="s">
        <v>864</v>
      </c>
      <c r="G1496" s="2" t="s">
        <v>4</v>
      </c>
      <c r="H1496" s="2" t="s">
        <v>2797</v>
      </c>
      <c r="I1496" s="1" t="s">
        <v>1</v>
      </c>
      <c r="J1496" s="1" t="s">
        <v>1</v>
      </c>
      <c r="K1496" s="1" t="s">
        <v>1</v>
      </c>
      <c r="L1496" s="1" t="s">
        <v>1</v>
      </c>
      <c r="M1496" s="1">
        <v>0</v>
      </c>
      <c r="N1496" s="2" t="s">
        <v>1</v>
      </c>
      <c r="O1496" s="2" t="s">
        <v>2</v>
      </c>
      <c r="P1496" s="2" t="s">
        <v>1</v>
      </c>
      <c r="Q1496" s="3">
        <f t="shared" si="23"/>
        <v>24520984.972399995</v>
      </c>
      <c r="R1496" s="1">
        <v>0</v>
      </c>
      <c r="S1496" s="1">
        <v>21115688.972399995</v>
      </c>
      <c r="T1496" s="1">
        <v>0</v>
      </c>
      <c r="U1496" s="2" t="s">
        <v>0</v>
      </c>
      <c r="V1496" s="1">
        <v>0</v>
      </c>
      <c r="W1496" s="1">
        <v>2935600</v>
      </c>
      <c r="X1496" s="2" t="s">
        <v>0</v>
      </c>
      <c r="Y1496" s="1">
        <v>469696</v>
      </c>
      <c r="Z1496" s="1">
        <v>0</v>
      </c>
      <c r="AA1496" s="2" t="s">
        <v>0</v>
      </c>
      <c r="AB1496" s="1">
        <v>0</v>
      </c>
      <c r="AC1496" s="1">
        <v>0</v>
      </c>
      <c r="AD1496" s="2" t="s">
        <v>0</v>
      </c>
      <c r="AE1496" s="1">
        <v>0</v>
      </c>
    </row>
    <row r="1497" spans="1:31" hidden="1" x14ac:dyDescent="0.25">
      <c r="A1497" s="2" t="s">
        <v>567</v>
      </c>
      <c r="B1497" s="51">
        <v>43977</v>
      </c>
      <c r="C1497" s="2" t="s">
        <v>8</v>
      </c>
      <c r="D1497" s="2" t="s">
        <v>11</v>
      </c>
      <c r="E1497" s="2" t="s">
        <v>476</v>
      </c>
      <c r="F1497" s="2" t="s">
        <v>2798</v>
      </c>
      <c r="G1497" s="2" t="s">
        <v>4</v>
      </c>
      <c r="H1497" s="2" t="s">
        <v>2799</v>
      </c>
      <c r="I1497" s="1" t="s">
        <v>1</v>
      </c>
      <c r="J1497" s="1" t="s">
        <v>1</v>
      </c>
      <c r="K1497" s="1" t="s">
        <v>1</v>
      </c>
      <c r="L1497" s="1" t="s">
        <v>1</v>
      </c>
      <c r="M1497" s="1">
        <v>0</v>
      </c>
      <c r="N1497" s="2" t="s">
        <v>1</v>
      </c>
      <c r="O1497" s="2" t="s">
        <v>2</v>
      </c>
      <c r="P1497" s="2" t="s">
        <v>1</v>
      </c>
      <c r="Q1497" s="3">
        <f t="shared" si="23"/>
        <v>3176442.1156000001</v>
      </c>
      <c r="R1497" s="1">
        <v>0</v>
      </c>
      <c r="S1497" s="1">
        <v>1613837.83</v>
      </c>
      <c r="T1497" s="1">
        <v>0</v>
      </c>
      <c r="U1497" s="2" t="s">
        <v>0</v>
      </c>
      <c r="V1497" s="1">
        <v>0</v>
      </c>
      <c r="W1497" s="1">
        <v>1347072.66</v>
      </c>
      <c r="X1497" s="2" t="s">
        <v>0</v>
      </c>
      <c r="Y1497" s="1">
        <v>215531.6256</v>
      </c>
      <c r="Z1497" s="1">
        <v>0</v>
      </c>
      <c r="AA1497" s="2" t="s">
        <v>0</v>
      </c>
      <c r="AB1497" s="1">
        <v>0</v>
      </c>
      <c r="AC1497" s="1">
        <v>0</v>
      </c>
      <c r="AD1497" s="2" t="s">
        <v>0</v>
      </c>
      <c r="AE1497" s="1">
        <v>0</v>
      </c>
    </row>
    <row r="1498" spans="1:31" hidden="1" x14ac:dyDescent="0.25">
      <c r="A1498" s="2" t="s">
        <v>564</v>
      </c>
      <c r="B1498" s="51">
        <v>43977</v>
      </c>
      <c r="C1498" s="2" t="s">
        <v>8</v>
      </c>
      <c r="D1498" s="2" t="s">
        <v>7</v>
      </c>
      <c r="E1498" s="2" t="s">
        <v>471</v>
      </c>
      <c r="F1498" s="2" t="s">
        <v>1569</v>
      </c>
      <c r="G1498" s="2" t="s">
        <v>4</v>
      </c>
      <c r="H1498" s="2" t="s">
        <v>2800</v>
      </c>
      <c r="I1498" s="1" t="s">
        <v>1</v>
      </c>
      <c r="J1498" s="1" t="s">
        <v>1</v>
      </c>
      <c r="K1498" s="1" t="s">
        <v>1</v>
      </c>
      <c r="L1498" s="1" t="s">
        <v>1</v>
      </c>
      <c r="M1498" s="1">
        <v>0</v>
      </c>
      <c r="N1498" s="2" t="s">
        <v>1</v>
      </c>
      <c r="O1498" s="2" t="s">
        <v>2</v>
      </c>
      <c r="P1498" s="2" t="s">
        <v>1</v>
      </c>
      <c r="Q1498" s="3">
        <f t="shared" si="23"/>
        <v>48987198.8904</v>
      </c>
      <c r="R1498" s="1">
        <v>0</v>
      </c>
      <c r="S1498" s="1">
        <v>35204216.710000001</v>
      </c>
      <c r="T1498" s="1">
        <v>0</v>
      </c>
      <c r="U1498" s="2" t="s">
        <v>0</v>
      </c>
      <c r="V1498" s="1">
        <v>0</v>
      </c>
      <c r="W1498" s="1">
        <v>11881881.189999999</v>
      </c>
      <c r="X1498" s="2" t="s">
        <v>0</v>
      </c>
      <c r="Y1498" s="1">
        <v>1901100.9904</v>
      </c>
      <c r="Z1498" s="1">
        <v>0</v>
      </c>
      <c r="AA1498" s="2" t="s">
        <v>0</v>
      </c>
      <c r="AB1498" s="1">
        <v>0</v>
      </c>
      <c r="AC1498" s="1">
        <v>0</v>
      </c>
      <c r="AD1498" s="2" t="s">
        <v>0</v>
      </c>
      <c r="AE1498" s="1">
        <v>0</v>
      </c>
    </row>
    <row r="1499" spans="1:31" hidden="1" x14ac:dyDescent="0.25">
      <c r="A1499" s="2" t="s">
        <v>561</v>
      </c>
      <c r="B1499" s="51">
        <v>43978</v>
      </c>
      <c r="C1499" s="2" t="s">
        <v>8</v>
      </c>
      <c r="D1499" s="2" t="s">
        <v>107</v>
      </c>
      <c r="E1499" s="2" t="s">
        <v>596</v>
      </c>
      <c r="F1499" s="2" t="s">
        <v>1784</v>
      </c>
      <c r="G1499" s="2" t="s">
        <v>4</v>
      </c>
      <c r="H1499" s="2" t="s">
        <v>2801</v>
      </c>
      <c r="I1499" s="1" t="s">
        <v>1</v>
      </c>
      <c r="J1499" s="1" t="s">
        <v>1</v>
      </c>
      <c r="K1499" s="1" t="s">
        <v>1</v>
      </c>
      <c r="L1499" s="1" t="s">
        <v>1</v>
      </c>
      <c r="M1499" s="1">
        <v>0</v>
      </c>
      <c r="N1499" s="2" t="s">
        <v>1</v>
      </c>
      <c r="O1499" s="2" t="s">
        <v>2</v>
      </c>
      <c r="P1499" s="2" t="s">
        <v>1</v>
      </c>
      <c r="Q1499" s="3">
        <f t="shared" si="23"/>
        <v>30693822.736800004</v>
      </c>
      <c r="R1499" s="1">
        <v>0</v>
      </c>
      <c r="S1499" s="1">
        <v>25382516.260000002</v>
      </c>
      <c r="T1499" s="1">
        <v>0</v>
      </c>
      <c r="U1499" s="2" t="s">
        <v>0</v>
      </c>
      <c r="V1499" s="1">
        <v>0</v>
      </c>
      <c r="W1499" s="1">
        <v>4578712.4800000004</v>
      </c>
      <c r="X1499" s="2" t="s">
        <v>13</v>
      </c>
      <c r="Y1499" s="1">
        <v>732593.99680000008</v>
      </c>
      <c r="Z1499" s="1">
        <v>0</v>
      </c>
      <c r="AA1499" s="2" t="s">
        <v>0</v>
      </c>
      <c r="AB1499" s="1">
        <v>0</v>
      </c>
      <c r="AC1499" s="1">
        <v>0</v>
      </c>
      <c r="AD1499" s="2" t="s">
        <v>0</v>
      </c>
      <c r="AE1499" s="1">
        <v>0</v>
      </c>
    </row>
    <row r="1500" spans="1:31" hidden="1" x14ac:dyDescent="0.25">
      <c r="A1500" s="2" t="s">
        <v>556</v>
      </c>
      <c r="B1500" s="51">
        <v>43978</v>
      </c>
      <c r="C1500" s="2" t="s">
        <v>8</v>
      </c>
      <c r="D1500" s="2" t="s">
        <v>88</v>
      </c>
      <c r="E1500" s="2" t="s">
        <v>569</v>
      </c>
      <c r="F1500" s="2" t="s">
        <v>966</v>
      </c>
      <c r="G1500" s="2" t="s">
        <v>4</v>
      </c>
      <c r="H1500" s="2" t="s">
        <v>2802</v>
      </c>
      <c r="I1500" s="1" t="s">
        <v>1</v>
      </c>
      <c r="J1500" s="1" t="s">
        <v>1</v>
      </c>
      <c r="K1500" s="1" t="s">
        <v>1</v>
      </c>
      <c r="L1500" s="1" t="s">
        <v>1</v>
      </c>
      <c r="M1500" s="1">
        <v>0</v>
      </c>
      <c r="N1500" s="2" t="s">
        <v>1</v>
      </c>
      <c r="O1500" s="2" t="s">
        <v>2</v>
      </c>
      <c r="P1500" s="2" t="s">
        <v>1</v>
      </c>
      <c r="Q1500" s="3">
        <f t="shared" si="23"/>
        <v>22398806.902000003</v>
      </c>
      <c r="R1500" s="1">
        <v>0</v>
      </c>
      <c r="S1500" s="1">
        <v>16196844.92</v>
      </c>
      <c r="T1500" s="1">
        <v>0</v>
      </c>
      <c r="U1500" s="2" t="s">
        <v>0</v>
      </c>
      <c r="V1500" s="1">
        <v>0</v>
      </c>
      <c r="W1500" s="1">
        <v>5346518.95</v>
      </c>
      <c r="X1500" s="2" t="s">
        <v>13</v>
      </c>
      <c r="Y1500" s="1">
        <v>855443.03200000001</v>
      </c>
      <c r="Z1500" s="1">
        <v>0</v>
      </c>
      <c r="AA1500" s="2" t="s">
        <v>0</v>
      </c>
      <c r="AB1500" s="1">
        <v>0</v>
      </c>
      <c r="AC1500" s="1">
        <v>0</v>
      </c>
      <c r="AD1500" s="2" t="s">
        <v>0</v>
      </c>
      <c r="AE1500" s="1">
        <v>0</v>
      </c>
    </row>
    <row r="1501" spans="1:31" hidden="1" x14ac:dyDescent="0.25">
      <c r="A1501" s="2" t="s">
        <v>552</v>
      </c>
      <c r="B1501" s="51">
        <v>43978</v>
      </c>
      <c r="C1501" s="2" t="s">
        <v>8</v>
      </c>
      <c r="D1501" s="2" t="s">
        <v>88</v>
      </c>
      <c r="E1501" s="2" t="s">
        <v>563</v>
      </c>
      <c r="F1501" s="2" t="s">
        <v>2803</v>
      </c>
      <c r="G1501" s="2" t="s">
        <v>4</v>
      </c>
      <c r="H1501" s="2" t="s">
        <v>2804</v>
      </c>
      <c r="I1501" s="1" t="s">
        <v>1</v>
      </c>
      <c r="J1501" s="1" t="s">
        <v>1</v>
      </c>
      <c r="K1501" s="1" t="s">
        <v>1</v>
      </c>
      <c r="L1501" s="1" t="s">
        <v>1</v>
      </c>
      <c r="M1501" s="1">
        <v>0</v>
      </c>
      <c r="N1501" s="2" t="s">
        <v>1</v>
      </c>
      <c r="O1501" s="2" t="s">
        <v>2</v>
      </c>
      <c r="P1501" s="2" t="s">
        <v>1</v>
      </c>
      <c r="Q1501" s="3">
        <f t="shared" si="23"/>
        <v>7367310</v>
      </c>
      <c r="R1501" s="1">
        <v>0</v>
      </c>
      <c r="S1501" s="1">
        <v>7367310</v>
      </c>
      <c r="T1501" s="1">
        <v>0</v>
      </c>
      <c r="U1501" s="2" t="s">
        <v>0</v>
      </c>
      <c r="V1501" s="1">
        <v>0</v>
      </c>
      <c r="W1501" s="1">
        <v>0</v>
      </c>
      <c r="X1501" s="2" t="s">
        <v>13</v>
      </c>
      <c r="Y1501" s="1">
        <v>0</v>
      </c>
      <c r="Z1501" s="1">
        <v>0</v>
      </c>
      <c r="AA1501" s="2" t="s">
        <v>0</v>
      </c>
      <c r="AB1501" s="1">
        <v>0</v>
      </c>
      <c r="AC1501" s="1">
        <v>0</v>
      </c>
      <c r="AD1501" s="2" t="s">
        <v>0</v>
      </c>
      <c r="AE1501" s="1">
        <v>0</v>
      </c>
    </row>
    <row r="1502" spans="1:31" hidden="1" x14ac:dyDescent="0.25">
      <c r="A1502" s="2" t="s">
        <v>543</v>
      </c>
      <c r="B1502" s="51">
        <v>43978</v>
      </c>
      <c r="C1502" s="2" t="s">
        <v>8</v>
      </c>
      <c r="D1502" s="2" t="s">
        <v>78</v>
      </c>
      <c r="E1502" s="2" t="s">
        <v>555</v>
      </c>
      <c r="F1502" s="2" t="s">
        <v>2805</v>
      </c>
      <c r="G1502" s="2" t="s">
        <v>4</v>
      </c>
      <c r="H1502" s="2" t="s">
        <v>2806</v>
      </c>
      <c r="I1502" s="1" t="s">
        <v>1</v>
      </c>
      <c r="J1502" s="1" t="s">
        <v>1</v>
      </c>
      <c r="K1502" s="1" t="s">
        <v>1</v>
      </c>
      <c r="L1502" s="1" t="s">
        <v>1</v>
      </c>
      <c r="M1502" s="1">
        <v>0</v>
      </c>
      <c r="N1502" s="2" t="s">
        <v>1</v>
      </c>
      <c r="O1502" s="2" t="s">
        <v>2</v>
      </c>
      <c r="P1502" s="2" t="s">
        <v>1</v>
      </c>
      <c r="Q1502" s="3">
        <f t="shared" si="23"/>
        <v>41999920.090399995</v>
      </c>
      <c r="R1502" s="1">
        <v>0</v>
      </c>
      <c r="S1502" s="1">
        <v>34993917.75</v>
      </c>
      <c r="T1502" s="1">
        <v>0</v>
      </c>
      <c r="U1502" s="2" t="s">
        <v>0</v>
      </c>
      <c r="V1502" s="1">
        <v>0</v>
      </c>
      <c r="W1502" s="1">
        <v>6039657.1900000004</v>
      </c>
      <c r="X1502" s="2" t="s">
        <v>13</v>
      </c>
      <c r="Y1502" s="1">
        <v>966345.15040000004</v>
      </c>
      <c r="Z1502" s="1">
        <v>0</v>
      </c>
      <c r="AA1502" s="2" t="s">
        <v>0</v>
      </c>
      <c r="AB1502" s="1">
        <v>0</v>
      </c>
      <c r="AC1502" s="1">
        <v>0</v>
      </c>
      <c r="AD1502" s="2" t="s">
        <v>0</v>
      </c>
      <c r="AE1502" s="1">
        <v>0</v>
      </c>
    </row>
    <row r="1503" spans="1:31" hidden="1" x14ac:dyDescent="0.25">
      <c r="A1503" s="2" t="s">
        <v>533</v>
      </c>
      <c r="B1503" s="51">
        <v>43978</v>
      </c>
      <c r="C1503" s="2" t="s">
        <v>8</v>
      </c>
      <c r="D1503" s="2" t="s">
        <v>67</v>
      </c>
      <c r="E1503" s="2" t="s">
        <v>542</v>
      </c>
      <c r="F1503" s="2" t="s">
        <v>2754</v>
      </c>
      <c r="G1503" s="2" t="s">
        <v>4</v>
      </c>
      <c r="H1503" s="2" t="s">
        <v>2807</v>
      </c>
      <c r="I1503" s="1" t="s">
        <v>1</v>
      </c>
      <c r="J1503" s="1" t="s">
        <v>1</v>
      </c>
      <c r="K1503" s="1" t="s">
        <v>1</v>
      </c>
      <c r="L1503" s="1" t="s">
        <v>1</v>
      </c>
      <c r="M1503" s="1">
        <v>0</v>
      </c>
      <c r="N1503" s="2" t="s">
        <v>1</v>
      </c>
      <c r="O1503" s="2" t="s">
        <v>2</v>
      </c>
      <c r="P1503" s="2" t="s">
        <v>1</v>
      </c>
      <c r="Q1503" s="3">
        <f t="shared" si="23"/>
        <v>61417282.055200003</v>
      </c>
      <c r="R1503" s="1">
        <v>0</v>
      </c>
      <c r="S1503" s="1">
        <v>45083505.950000003</v>
      </c>
      <c r="T1503" s="1">
        <v>0</v>
      </c>
      <c r="U1503" s="2" t="s">
        <v>0</v>
      </c>
      <c r="V1503" s="1">
        <v>0</v>
      </c>
      <c r="W1503" s="1">
        <v>14080841.470000001</v>
      </c>
      <c r="X1503" s="2" t="s">
        <v>13</v>
      </c>
      <c r="Y1503" s="1">
        <v>2252934.6352000004</v>
      </c>
      <c r="Z1503" s="1">
        <v>0</v>
      </c>
      <c r="AA1503" s="2" t="s">
        <v>0</v>
      </c>
      <c r="AB1503" s="1">
        <v>0</v>
      </c>
      <c r="AC1503" s="1">
        <v>0</v>
      </c>
      <c r="AD1503" s="2" t="s">
        <v>0</v>
      </c>
      <c r="AE1503" s="1">
        <v>0</v>
      </c>
    </row>
    <row r="1504" spans="1:31" hidden="1" x14ac:dyDescent="0.25">
      <c r="A1504" s="2" t="s">
        <v>527</v>
      </c>
      <c r="B1504" s="51">
        <v>43978</v>
      </c>
      <c r="C1504" s="2" t="s">
        <v>8</v>
      </c>
      <c r="D1504" s="2" t="s">
        <v>52</v>
      </c>
      <c r="E1504" s="2" t="s">
        <v>530</v>
      </c>
      <c r="F1504" s="2" t="s">
        <v>2502</v>
      </c>
      <c r="G1504" s="2" t="s">
        <v>4</v>
      </c>
      <c r="H1504" s="2" t="s">
        <v>2808</v>
      </c>
      <c r="I1504" s="1" t="s">
        <v>1</v>
      </c>
      <c r="J1504" s="1" t="s">
        <v>1</v>
      </c>
      <c r="K1504" s="1" t="s">
        <v>1</v>
      </c>
      <c r="L1504" s="1" t="s">
        <v>1</v>
      </c>
      <c r="M1504" s="1">
        <v>0</v>
      </c>
      <c r="N1504" s="2" t="s">
        <v>1</v>
      </c>
      <c r="O1504" s="2" t="s">
        <v>2</v>
      </c>
      <c r="P1504" s="2" t="s">
        <v>1</v>
      </c>
      <c r="Q1504" s="3">
        <f t="shared" si="23"/>
        <v>94154330.997200012</v>
      </c>
      <c r="R1504" s="1">
        <v>0</v>
      </c>
      <c r="S1504" s="1">
        <v>67179881.620000005</v>
      </c>
      <c r="T1504" s="1">
        <v>0</v>
      </c>
      <c r="U1504" s="2" t="s">
        <v>0</v>
      </c>
      <c r="V1504" s="1">
        <v>0</v>
      </c>
      <c r="W1504" s="1">
        <v>23253835.670000002</v>
      </c>
      <c r="X1504" s="2" t="s">
        <v>13</v>
      </c>
      <c r="Y1504" s="1">
        <v>3720613.7072000005</v>
      </c>
      <c r="Z1504" s="1">
        <v>0</v>
      </c>
      <c r="AA1504" s="2" t="s">
        <v>0</v>
      </c>
      <c r="AB1504" s="1">
        <v>0</v>
      </c>
      <c r="AC1504" s="1">
        <v>0</v>
      </c>
      <c r="AD1504" s="2" t="s">
        <v>0</v>
      </c>
      <c r="AE1504" s="1">
        <v>0</v>
      </c>
    </row>
    <row r="1505" spans="1:31" hidden="1" x14ac:dyDescent="0.25">
      <c r="A1505" s="2" t="s">
        <v>521</v>
      </c>
      <c r="B1505" s="51">
        <v>43978</v>
      </c>
      <c r="C1505" s="2" t="s">
        <v>8</v>
      </c>
      <c r="D1505" s="2" t="s">
        <v>48</v>
      </c>
      <c r="E1505" s="2" t="s">
        <v>520</v>
      </c>
      <c r="F1505" s="2" t="s">
        <v>2284</v>
      </c>
      <c r="G1505" s="2" t="s">
        <v>4</v>
      </c>
      <c r="H1505" s="2" t="s">
        <v>2809</v>
      </c>
      <c r="I1505" s="1" t="s">
        <v>1</v>
      </c>
      <c r="J1505" s="1" t="s">
        <v>1</v>
      </c>
      <c r="K1505" s="1" t="s">
        <v>1</v>
      </c>
      <c r="L1505" s="1" t="s">
        <v>1</v>
      </c>
      <c r="M1505" s="1">
        <v>0</v>
      </c>
      <c r="N1505" s="2" t="s">
        <v>1</v>
      </c>
      <c r="O1505" s="2" t="s">
        <v>2</v>
      </c>
      <c r="P1505" s="2" t="s">
        <v>1</v>
      </c>
      <c r="Q1505" s="3">
        <f t="shared" si="23"/>
        <v>80462055.733199999</v>
      </c>
      <c r="R1505" s="1">
        <v>0</v>
      </c>
      <c r="S1505" s="1">
        <v>54626469.590000004</v>
      </c>
      <c r="T1505" s="1">
        <v>0</v>
      </c>
      <c r="U1505" s="2" t="s">
        <v>0</v>
      </c>
      <c r="V1505" s="1">
        <v>0</v>
      </c>
      <c r="W1505" s="1">
        <v>22272057.02</v>
      </c>
      <c r="X1505" s="2" t="s">
        <v>13</v>
      </c>
      <c r="Y1505" s="1">
        <v>3563529.1231999998</v>
      </c>
      <c r="Z1505" s="1">
        <v>0</v>
      </c>
      <c r="AA1505" s="2" t="s">
        <v>0</v>
      </c>
      <c r="AB1505" s="1">
        <v>0</v>
      </c>
      <c r="AC1505" s="1">
        <v>0</v>
      </c>
      <c r="AD1505" s="2" t="s">
        <v>0</v>
      </c>
      <c r="AE1505" s="1">
        <v>0</v>
      </c>
    </row>
    <row r="1506" spans="1:31" hidden="1" x14ac:dyDescent="0.25">
      <c r="A1506" s="2" t="s">
        <v>513</v>
      </c>
      <c r="B1506" s="51">
        <v>43978</v>
      </c>
      <c r="C1506" s="2" t="s">
        <v>8</v>
      </c>
      <c r="D1506" s="2" t="s">
        <v>44</v>
      </c>
      <c r="E1506" s="2" t="s">
        <v>516</v>
      </c>
      <c r="F1506" s="2" t="s">
        <v>320</v>
      </c>
      <c r="G1506" s="2" t="s">
        <v>4</v>
      </c>
      <c r="H1506" s="2" t="s">
        <v>2810</v>
      </c>
      <c r="I1506" s="1" t="s">
        <v>1</v>
      </c>
      <c r="J1506" s="1" t="s">
        <v>1</v>
      </c>
      <c r="K1506" s="1" t="s">
        <v>1</v>
      </c>
      <c r="L1506" s="1" t="s">
        <v>1</v>
      </c>
      <c r="M1506" s="1">
        <v>0</v>
      </c>
      <c r="N1506" s="2" t="s">
        <v>1</v>
      </c>
      <c r="O1506" s="2" t="s">
        <v>2</v>
      </c>
      <c r="P1506" s="2" t="s">
        <v>1</v>
      </c>
      <c r="Q1506" s="3">
        <f t="shared" si="23"/>
        <v>58709513.373200007</v>
      </c>
      <c r="R1506" s="1">
        <v>0</v>
      </c>
      <c r="S1506" s="1">
        <v>36730389.57</v>
      </c>
      <c r="T1506" s="1">
        <v>0</v>
      </c>
      <c r="U1506" s="2" t="s">
        <v>0</v>
      </c>
      <c r="V1506" s="1">
        <v>0</v>
      </c>
      <c r="W1506" s="1">
        <v>18947520.52</v>
      </c>
      <c r="X1506" s="2" t="s">
        <v>13</v>
      </c>
      <c r="Y1506" s="1">
        <v>3031603.2831999999</v>
      </c>
      <c r="Z1506" s="1">
        <v>0</v>
      </c>
      <c r="AA1506" s="2" t="s">
        <v>0</v>
      </c>
      <c r="AB1506" s="1">
        <v>0</v>
      </c>
      <c r="AC1506" s="1">
        <v>0</v>
      </c>
      <c r="AD1506" s="2" t="s">
        <v>0</v>
      </c>
      <c r="AE1506" s="1">
        <v>0</v>
      </c>
    </row>
    <row r="1507" spans="1:31" hidden="1" x14ac:dyDescent="0.25">
      <c r="A1507" s="2" t="s">
        <v>511</v>
      </c>
      <c r="B1507" s="51">
        <v>43978</v>
      </c>
      <c r="C1507" s="2" t="s">
        <v>8</v>
      </c>
      <c r="D1507" s="2" t="s">
        <v>40</v>
      </c>
      <c r="E1507" s="2" t="s">
        <v>500</v>
      </c>
      <c r="F1507" s="2" t="s">
        <v>966</v>
      </c>
      <c r="G1507" s="2" t="s">
        <v>4</v>
      </c>
      <c r="H1507" s="2" t="s">
        <v>2811</v>
      </c>
      <c r="I1507" s="1" t="s">
        <v>1</v>
      </c>
      <c r="J1507" s="1" t="s">
        <v>1</v>
      </c>
      <c r="K1507" s="1" t="s">
        <v>1</v>
      </c>
      <c r="L1507" s="1" t="s">
        <v>1</v>
      </c>
      <c r="M1507" s="1">
        <v>0</v>
      </c>
      <c r="N1507" s="2" t="s">
        <v>1</v>
      </c>
      <c r="O1507" s="2" t="s">
        <v>2</v>
      </c>
      <c r="P1507" s="2" t="s">
        <v>1</v>
      </c>
      <c r="Q1507" s="3">
        <f t="shared" si="23"/>
        <v>44437510.0176</v>
      </c>
      <c r="R1507" s="1">
        <v>0</v>
      </c>
      <c r="S1507" s="1">
        <v>34543954.859999999</v>
      </c>
      <c r="T1507" s="1">
        <v>0</v>
      </c>
      <c r="U1507" s="2" t="s">
        <v>0</v>
      </c>
      <c r="V1507" s="1">
        <v>0</v>
      </c>
      <c r="W1507" s="1">
        <v>8528926.8599999994</v>
      </c>
      <c r="X1507" s="2" t="s">
        <v>13</v>
      </c>
      <c r="Y1507" s="1">
        <v>1364628.2975999999</v>
      </c>
      <c r="Z1507" s="1">
        <v>0</v>
      </c>
      <c r="AA1507" s="2" t="s">
        <v>0</v>
      </c>
      <c r="AB1507" s="1">
        <v>0</v>
      </c>
      <c r="AC1507" s="1">
        <v>0</v>
      </c>
      <c r="AD1507" s="2" t="s">
        <v>0</v>
      </c>
      <c r="AE1507" s="1">
        <v>0</v>
      </c>
    </row>
    <row r="1508" spans="1:31" hidden="1" x14ac:dyDescent="0.25">
      <c r="A1508" s="2" t="s">
        <v>507</v>
      </c>
      <c r="B1508" s="51">
        <v>43978</v>
      </c>
      <c r="C1508" s="2" t="s">
        <v>8</v>
      </c>
      <c r="D1508" s="2" t="s">
        <v>36</v>
      </c>
      <c r="E1508" s="2" t="s">
        <v>497</v>
      </c>
      <c r="F1508" s="2" t="s">
        <v>1119</v>
      </c>
      <c r="G1508" s="2" t="s">
        <v>4</v>
      </c>
      <c r="H1508" s="2" t="s">
        <v>2812</v>
      </c>
      <c r="I1508" s="1" t="s">
        <v>1</v>
      </c>
      <c r="J1508" s="1" t="s">
        <v>1</v>
      </c>
      <c r="K1508" s="1" t="s">
        <v>1</v>
      </c>
      <c r="L1508" s="1" t="s">
        <v>1</v>
      </c>
      <c r="M1508" s="1">
        <v>0</v>
      </c>
      <c r="N1508" s="2" t="s">
        <v>1</v>
      </c>
      <c r="O1508" s="2" t="s">
        <v>2</v>
      </c>
      <c r="P1508" s="2" t="s">
        <v>1</v>
      </c>
      <c r="Q1508" s="3">
        <f t="shared" si="23"/>
        <v>37363344.077199996</v>
      </c>
      <c r="R1508" s="1">
        <v>0</v>
      </c>
      <c r="S1508" s="1">
        <v>30605451.84</v>
      </c>
      <c r="T1508" s="1">
        <v>0</v>
      </c>
      <c r="U1508" s="2" t="s">
        <v>0</v>
      </c>
      <c r="V1508" s="1">
        <v>0</v>
      </c>
      <c r="W1508" s="1">
        <v>5825769.1699999999</v>
      </c>
      <c r="X1508" s="2" t="s">
        <v>13</v>
      </c>
      <c r="Y1508" s="1">
        <v>932123.06720000005</v>
      </c>
      <c r="Z1508" s="1">
        <v>0</v>
      </c>
      <c r="AA1508" s="2" t="s">
        <v>0</v>
      </c>
      <c r="AB1508" s="1">
        <v>0</v>
      </c>
      <c r="AC1508" s="1">
        <v>0</v>
      </c>
      <c r="AD1508" s="2" t="s">
        <v>0</v>
      </c>
      <c r="AE1508" s="1">
        <v>0</v>
      </c>
    </row>
    <row r="1509" spans="1:31" hidden="1" x14ac:dyDescent="0.25">
      <c r="A1509" s="2" t="s">
        <v>505</v>
      </c>
      <c r="B1509" s="51">
        <v>43978</v>
      </c>
      <c r="C1509" s="2" t="s">
        <v>8</v>
      </c>
      <c r="D1509" s="2" t="s">
        <v>32</v>
      </c>
      <c r="E1509" s="2" t="s">
        <v>493</v>
      </c>
      <c r="F1509" s="2" t="s">
        <v>2813</v>
      </c>
      <c r="G1509" s="2" t="s">
        <v>4</v>
      </c>
      <c r="H1509" s="2" t="s">
        <v>2814</v>
      </c>
      <c r="I1509" s="1" t="s">
        <v>1</v>
      </c>
      <c r="J1509" s="1" t="s">
        <v>1</v>
      </c>
      <c r="K1509" s="1" t="s">
        <v>1</v>
      </c>
      <c r="L1509" s="1" t="s">
        <v>1</v>
      </c>
      <c r="M1509" s="1">
        <v>0</v>
      </c>
      <c r="N1509" s="2" t="s">
        <v>1</v>
      </c>
      <c r="O1509" s="2" t="s">
        <v>2</v>
      </c>
      <c r="P1509" s="2" t="s">
        <v>1</v>
      </c>
      <c r="Q1509" s="3">
        <f t="shared" si="23"/>
        <v>37501837.451199993</v>
      </c>
      <c r="R1509" s="1">
        <v>0</v>
      </c>
      <c r="S1509" s="1">
        <v>28919739.48</v>
      </c>
      <c r="T1509" s="1">
        <v>0</v>
      </c>
      <c r="U1509" s="2" t="s">
        <v>0</v>
      </c>
      <c r="V1509" s="1">
        <v>0</v>
      </c>
      <c r="W1509" s="1">
        <v>7398360.3200000003</v>
      </c>
      <c r="X1509" s="2" t="s">
        <v>13</v>
      </c>
      <c r="Y1509" s="1">
        <v>1183737.6512</v>
      </c>
      <c r="Z1509" s="1">
        <v>0</v>
      </c>
      <c r="AA1509" s="2" t="s">
        <v>0</v>
      </c>
      <c r="AB1509" s="1">
        <v>0</v>
      </c>
      <c r="AC1509" s="1">
        <v>0</v>
      </c>
      <c r="AD1509" s="2" t="s">
        <v>0</v>
      </c>
      <c r="AE1509" s="1">
        <v>0</v>
      </c>
    </row>
    <row r="1510" spans="1:31" hidden="1" x14ac:dyDescent="0.25">
      <c r="A1510" s="2" t="s">
        <v>501</v>
      </c>
      <c r="B1510" s="51">
        <v>43978</v>
      </c>
      <c r="C1510" s="2" t="s">
        <v>8</v>
      </c>
      <c r="D1510" s="2" t="s">
        <v>26</v>
      </c>
      <c r="E1510" s="2" t="s">
        <v>489</v>
      </c>
      <c r="F1510" s="2" t="s">
        <v>2815</v>
      </c>
      <c r="G1510" s="2" t="s">
        <v>4</v>
      </c>
      <c r="H1510" s="2" t="s">
        <v>2816</v>
      </c>
      <c r="I1510" s="1" t="s">
        <v>1</v>
      </c>
      <c r="J1510" s="1" t="s">
        <v>1</v>
      </c>
      <c r="K1510" s="1" t="s">
        <v>1</v>
      </c>
      <c r="L1510" s="1" t="s">
        <v>1</v>
      </c>
      <c r="M1510" s="1">
        <v>0</v>
      </c>
      <c r="N1510" s="2" t="s">
        <v>1</v>
      </c>
      <c r="O1510" s="2" t="s">
        <v>2</v>
      </c>
      <c r="P1510" s="2" t="s">
        <v>1</v>
      </c>
      <c r="Q1510" s="3">
        <f t="shared" si="23"/>
        <v>38047577.232500002</v>
      </c>
      <c r="R1510" s="1">
        <v>0</v>
      </c>
      <c r="S1510" s="1">
        <v>32711888.854900002</v>
      </c>
      <c r="T1510" s="1">
        <v>0</v>
      </c>
      <c r="U1510" s="2" t="s">
        <v>0</v>
      </c>
      <c r="V1510" s="1">
        <v>0</v>
      </c>
      <c r="W1510" s="1">
        <v>4599731.3599999994</v>
      </c>
      <c r="X1510" s="2" t="s">
        <v>0</v>
      </c>
      <c r="Y1510" s="1">
        <v>735957.01760000002</v>
      </c>
      <c r="Z1510" s="1">
        <v>0</v>
      </c>
      <c r="AA1510" s="2" t="s">
        <v>0</v>
      </c>
      <c r="AB1510" s="1">
        <v>0</v>
      </c>
      <c r="AC1510" s="1">
        <v>0</v>
      </c>
      <c r="AD1510" s="2" t="s">
        <v>0</v>
      </c>
      <c r="AE1510" s="1">
        <v>0</v>
      </c>
    </row>
    <row r="1511" spans="1:31" hidden="1" x14ac:dyDescent="0.25">
      <c r="A1511" s="2" t="s">
        <v>498</v>
      </c>
      <c r="B1511" s="51">
        <v>43978</v>
      </c>
      <c r="C1511" s="2" t="s">
        <v>8</v>
      </c>
      <c r="D1511" s="2" t="s">
        <v>16</v>
      </c>
      <c r="E1511" s="2" t="s">
        <v>483</v>
      </c>
      <c r="F1511" s="2" t="s">
        <v>2817</v>
      </c>
      <c r="G1511" s="2" t="s">
        <v>4</v>
      </c>
      <c r="H1511" s="2" t="s">
        <v>2818</v>
      </c>
      <c r="I1511" s="1" t="s">
        <v>1</v>
      </c>
      <c r="J1511" s="1" t="s">
        <v>1</v>
      </c>
      <c r="K1511" s="1" t="s">
        <v>1</v>
      </c>
      <c r="L1511" s="1" t="s">
        <v>1</v>
      </c>
      <c r="M1511" s="1">
        <v>0</v>
      </c>
      <c r="N1511" s="2" t="s">
        <v>1</v>
      </c>
      <c r="O1511" s="2" t="s">
        <v>249</v>
      </c>
      <c r="P1511" s="2" t="s">
        <v>1</v>
      </c>
      <c r="Q1511" s="3">
        <f t="shared" si="23"/>
        <v>0</v>
      </c>
      <c r="R1511" s="1">
        <v>0</v>
      </c>
      <c r="S1511" s="1">
        <v>0</v>
      </c>
      <c r="T1511" s="1">
        <v>0</v>
      </c>
      <c r="U1511" s="2" t="s">
        <v>0</v>
      </c>
      <c r="V1511" s="1">
        <v>0</v>
      </c>
      <c r="W1511" s="1">
        <v>0</v>
      </c>
      <c r="X1511" s="2" t="s">
        <v>13</v>
      </c>
      <c r="Y1511" s="1">
        <v>0</v>
      </c>
      <c r="Z1511" s="1">
        <v>0</v>
      </c>
      <c r="AA1511" s="2" t="s">
        <v>0</v>
      </c>
      <c r="AB1511" s="1">
        <v>0</v>
      </c>
      <c r="AC1511" s="1">
        <v>0</v>
      </c>
      <c r="AD1511" s="2" t="s">
        <v>0</v>
      </c>
      <c r="AE1511" s="1">
        <v>0</v>
      </c>
    </row>
    <row r="1512" spans="1:31" hidden="1" x14ac:dyDescent="0.25">
      <c r="A1512" s="2" t="s">
        <v>494</v>
      </c>
      <c r="B1512" s="51">
        <v>43978</v>
      </c>
      <c r="C1512" s="2" t="s">
        <v>8</v>
      </c>
      <c r="D1512" s="2" t="s">
        <v>1048</v>
      </c>
      <c r="E1512" s="2" t="s">
        <v>538</v>
      </c>
      <c r="F1512" s="2" t="s">
        <v>805</v>
      </c>
      <c r="G1512" s="2" t="s">
        <v>4</v>
      </c>
      <c r="H1512" s="2" t="s">
        <v>2819</v>
      </c>
      <c r="I1512" s="1" t="s">
        <v>1</v>
      </c>
      <c r="J1512" s="1" t="s">
        <v>1</v>
      </c>
      <c r="K1512" s="1" t="s">
        <v>1</v>
      </c>
      <c r="L1512" s="1" t="s">
        <v>1</v>
      </c>
      <c r="M1512" s="1">
        <v>0</v>
      </c>
      <c r="N1512" s="2" t="s">
        <v>1</v>
      </c>
      <c r="O1512" s="2" t="s">
        <v>2</v>
      </c>
      <c r="P1512" s="2" t="s">
        <v>1</v>
      </c>
      <c r="Q1512" s="3">
        <f t="shared" si="23"/>
        <v>10318997.292199999</v>
      </c>
      <c r="R1512" s="1">
        <v>0</v>
      </c>
      <c r="S1512" s="1">
        <v>8572750.5181999989</v>
      </c>
      <c r="T1512" s="1">
        <v>0</v>
      </c>
      <c r="U1512" s="2" t="s">
        <v>0</v>
      </c>
      <c r="V1512" s="1">
        <v>0</v>
      </c>
      <c r="W1512" s="1">
        <v>1505385.15</v>
      </c>
      <c r="X1512" s="2" t="s">
        <v>0</v>
      </c>
      <c r="Y1512" s="1">
        <v>240861.62400000001</v>
      </c>
      <c r="Z1512" s="1">
        <v>0</v>
      </c>
      <c r="AA1512" s="2" t="s">
        <v>0</v>
      </c>
      <c r="AB1512" s="1">
        <v>0</v>
      </c>
      <c r="AC1512" s="1">
        <v>0</v>
      </c>
      <c r="AD1512" s="2" t="s">
        <v>0</v>
      </c>
      <c r="AE1512" s="1">
        <v>0</v>
      </c>
    </row>
    <row r="1513" spans="1:31" hidden="1" x14ac:dyDescent="0.25">
      <c r="A1513" s="2" t="s">
        <v>490</v>
      </c>
      <c r="B1513" s="51">
        <v>43978</v>
      </c>
      <c r="C1513" s="2" t="s">
        <v>8</v>
      </c>
      <c r="D1513" s="2" t="s">
        <v>11</v>
      </c>
      <c r="E1513" s="2" t="s">
        <v>476</v>
      </c>
      <c r="F1513" s="2" t="s">
        <v>2820</v>
      </c>
      <c r="G1513" s="2" t="s">
        <v>4</v>
      </c>
      <c r="H1513" s="2" t="s">
        <v>2821</v>
      </c>
      <c r="I1513" s="1" t="s">
        <v>1</v>
      </c>
      <c r="J1513" s="1" t="s">
        <v>1</v>
      </c>
      <c r="K1513" s="1" t="s">
        <v>1</v>
      </c>
      <c r="L1513" s="1" t="s">
        <v>1</v>
      </c>
      <c r="M1513" s="1">
        <v>0</v>
      </c>
      <c r="N1513" s="2" t="s">
        <v>1</v>
      </c>
      <c r="O1513" s="2" t="s">
        <v>2</v>
      </c>
      <c r="P1513" s="2" t="s">
        <v>1</v>
      </c>
      <c r="Q1513" s="3">
        <f t="shared" si="23"/>
        <v>2359363</v>
      </c>
      <c r="R1513" s="1">
        <v>0</v>
      </c>
      <c r="S1513" s="1">
        <v>632935</v>
      </c>
      <c r="T1513" s="1">
        <v>0</v>
      </c>
      <c r="U1513" s="2" t="s">
        <v>0</v>
      </c>
      <c r="V1513" s="1">
        <v>0</v>
      </c>
      <c r="W1513" s="1">
        <v>1488300</v>
      </c>
      <c r="X1513" s="2" t="s">
        <v>13</v>
      </c>
      <c r="Y1513" s="1">
        <v>238128</v>
      </c>
      <c r="Z1513" s="1">
        <v>0</v>
      </c>
      <c r="AA1513" s="2" t="s">
        <v>0</v>
      </c>
      <c r="AB1513" s="1">
        <v>0</v>
      </c>
      <c r="AC1513" s="1">
        <v>0</v>
      </c>
      <c r="AD1513" s="2" t="s">
        <v>0</v>
      </c>
      <c r="AE1513" s="1">
        <v>0</v>
      </c>
    </row>
    <row r="1514" spans="1:31" hidden="1" x14ac:dyDescent="0.25">
      <c r="A1514" s="2" t="s">
        <v>486</v>
      </c>
      <c r="B1514" s="51">
        <v>43978</v>
      </c>
      <c r="C1514" s="2" t="s">
        <v>8</v>
      </c>
      <c r="D1514" s="2" t="s">
        <v>7</v>
      </c>
      <c r="E1514" s="2" t="s">
        <v>471</v>
      </c>
      <c r="F1514" s="2" t="s">
        <v>1612</v>
      </c>
      <c r="G1514" s="2" t="s">
        <v>4</v>
      </c>
      <c r="H1514" s="2" t="s">
        <v>2822</v>
      </c>
      <c r="I1514" s="1" t="s">
        <v>1</v>
      </c>
      <c r="J1514" s="1" t="s">
        <v>1</v>
      </c>
      <c r="K1514" s="1" t="s">
        <v>1</v>
      </c>
      <c r="L1514" s="1" t="s">
        <v>1</v>
      </c>
      <c r="M1514" s="1">
        <v>0</v>
      </c>
      <c r="N1514" s="2" t="s">
        <v>1</v>
      </c>
      <c r="O1514" s="2" t="s">
        <v>2</v>
      </c>
      <c r="P1514" s="2" t="s">
        <v>1</v>
      </c>
      <c r="Q1514" s="3">
        <f t="shared" si="23"/>
        <v>13878210.632000001</v>
      </c>
      <c r="R1514" s="1">
        <v>0</v>
      </c>
      <c r="S1514" s="1">
        <v>9996754.1199999992</v>
      </c>
      <c r="T1514" s="1">
        <v>0</v>
      </c>
      <c r="U1514" s="2" t="s">
        <v>0</v>
      </c>
      <c r="V1514" s="1">
        <v>0</v>
      </c>
      <c r="W1514" s="1">
        <v>3346083.2</v>
      </c>
      <c r="X1514" s="2" t="s">
        <v>13</v>
      </c>
      <c r="Y1514" s="1">
        <v>535373.31200000003</v>
      </c>
      <c r="Z1514" s="1">
        <v>0</v>
      </c>
      <c r="AA1514" s="2" t="s">
        <v>0</v>
      </c>
      <c r="AB1514" s="1">
        <v>0</v>
      </c>
      <c r="AC1514" s="1">
        <v>0</v>
      </c>
      <c r="AD1514" s="2" t="s">
        <v>0</v>
      </c>
      <c r="AE1514" s="1">
        <v>0</v>
      </c>
    </row>
    <row r="1515" spans="1:31" hidden="1" x14ac:dyDescent="0.25">
      <c r="A1515" s="2" t="s">
        <v>484</v>
      </c>
      <c r="B1515" s="51">
        <v>43979</v>
      </c>
      <c r="C1515" s="2" t="s">
        <v>8</v>
      </c>
      <c r="D1515" s="2" t="s">
        <v>107</v>
      </c>
      <c r="E1515" s="2" t="s">
        <v>596</v>
      </c>
      <c r="F1515" s="2" t="s">
        <v>1851</v>
      </c>
      <c r="G1515" s="2" t="s">
        <v>4</v>
      </c>
      <c r="H1515" s="2" t="s">
        <v>2823</v>
      </c>
      <c r="I1515" s="1" t="s">
        <v>1</v>
      </c>
      <c r="J1515" s="1" t="s">
        <v>1</v>
      </c>
      <c r="K1515" s="1" t="s">
        <v>1</v>
      </c>
      <c r="L1515" s="1" t="s">
        <v>1</v>
      </c>
      <c r="M1515" s="1">
        <v>0</v>
      </c>
      <c r="N1515" s="2" t="s">
        <v>1</v>
      </c>
      <c r="O1515" s="2" t="s">
        <v>2</v>
      </c>
      <c r="P1515" s="2" t="s">
        <v>1</v>
      </c>
      <c r="Q1515" s="3">
        <f t="shared" si="23"/>
        <v>41078282.220800005</v>
      </c>
      <c r="R1515" s="1">
        <v>0</v>
      </c>
      <c r="S1515" s="1">
        <v>34673880.020000003</v>
      </c>
      <c r="T1515" s="1">
        <v>0</v>
      </c>
      <c r="U1515" s="2" t="s">
        <v>0</v>
      </c>
      <c r="V1515" s="1">
        <v>0</v>
      </c>
      <c r="W1515" s="1">
        <v>5521036.3799999999</v>
      </c>
      <c r="X1515" s="2" t="s">
        <v>0</v>
      </c>
      <c r="Y1515" s="1">
        <v>883365.82079999999</v>
      </c>
      <c r="Z1515" s="1">
        <v>0</v>
      </c>
      <c r="AA1515" s="2" t="s">
        <v>0</v>
      </c>
      <c r="AB1515" s="1">
        <v>0</v>
      </c>
      <c r="AC1515" s="1">
        <v>0</v>
      </c>
      <c r="AD1515" s="2" t="s">
        <v>0</v>
      </c>
      <c r="AE1515" s="1">
        <v>0</v>
      </c>
    </row>
    <row r="1516" spans="1:31" hidden="1" x14ac:dyDescent="0.25">
      <c r="A1516" s="2" t="s">
        <v>473</v>
      </c>
      <c r="B1516" s="51">
        <v>43979</v>
      </c>
      <c r="C1516" s="2" t="s">
        <v>8</v>
      </c>
      <c r="D1516" s="2" t="s">
        <v>88</v>
      </c>
      <c r="E1516" s="2" t="s">
        <v>569</v>
      </c>
      <c r="F1516" s="2" t="s">
        <v>909</v>
      </c>
      <c r="G1516" s="2" t="s">
        <v>4</v>
      </c>
      <c r="H1516" s="2" t="s">
        <v>2824</v>
      </c>
      <c r="I1516" s="1" t="s">
        <v>1</v>
      </c>
      <c r="J1516" s="1" t="s">
        <v>1</v>
      </c>
      <c r="K1516" s="1" t="s">
        <v>1</v>
      </c>
      <c r="L1516" s="1" t="s">
        <v>1</v>
      </c>
      <c r="M1516" s="1">
        <v>0</v>
      </c>
      <c r="N1516" s="2" t="s">
        <v>1</v>
      </c>
      <c r="O1516" s="2" t="s">
        <v>2</v>
      </c>
      <c r="P1516" s="2" t="s">
        <v>1</v>
      </c>
      <c r="Q1516" s="3">
        <f t="shared" si="23"/>
        <v>59105300.790399998</v>
      </c>
      <c r="R1516" s="1">
        <v>0</v>
      </c>
      <c r="S1516" s="1">
        <v>45785146.719999999</v>
      </c>
      <c r="T1516" s="1">
        <v>0</v>
      </c>
      <c r="U1516" s="2" t="s">
        <v>0</v>
      </c>
      <c r="V1516" s="1">
        <v>0</v>
      </c>
      <c r="W1516" s="1">
        <v>11482891.439999999</v>
      </c>
      <c r="X1516" s="2" t="s">
        <v>0</v>
      </c>
      <c r="Y1516" s="1">
        <v>1837262.6303999999</v>
      </c>
      <c r="Z1516" s="1">
        <v>0</v>
      </c>
      <c r="AA1516" s="2" t="s">
        <v>0</v>
      </c>
      <c r="AB1516" s="1">
        <v>0</v>
      </c>
      <c r="AC1516" s="1">
        <v>0</v>
      </c>
      <c r="AD1516" s="2" t="s">
        <v>0</v>
      </c>
      <c r="AE1516" s="1">
        <v>0</v>
      </c>
    </row>
    <row r="1517" spans="1:31" hidden="1" x14ac:dyDescent="0.25">
      <c r="A1517" s="2" t="s">
        <v>468</v>
      </c>
      <c r="B1517" s="51">
        <v>43979</v>
      </c>
      <c r="C1517" s="2" t="s">
        <v>8</v>
      </c>
      <c r="D1517" s="2" t="s">
        <v>88</v>
      </c>
      <c r="E1517" s="2" t="s">
        <v>563</v>
      </c>
      <c r="F1517" s="2" t="s">
        <v>2825</v>
      </c>
      <c r="G1517" s="2" t="s">
        <v>4</v>
      </c>
      <c r="H1517" s="2" t="s">
        <v>2826</v>
      </c>
      <c r="I1517" s="1" t="s">
        <v>1</v>
      </c>
      <c r="J1517" s="1" t="s">
        <v>1</v>
      </c>
      <c r="K1517" s="1" t="s">
        <v>1</v>
      </c>
      <c r="L1517" s="1" t="s">
        <v>1</v>
      </c>
      <c r="M1517" s="1">
        <v>0</v>
      </c>
      <c r="N1517" s="2" t="s">
        <v>1</v>
      </c>
      <c r="O1517" s="2" t="s">
        <v>2</v>
      </c>
      <c r="P1517" s="2" t="s">
        <v>1</v>
      </c>
      <c r="Q1517" s="3">
        <f t="shared" si="23"/>
        <v>19958110</v>
      </c>
      <c r="R1517" s="1">
        <v>0</v>
      </c>
      <c r="S1517" s="1">
        <v>19958110</v>
      </c>
      <c r="T1517" s="1">
        <v>0</v>
      </c>
      <c r="U1517" s="2" t="s">
        <v>0</v>
      </c>
      <c r="V1517" s="1">
        <v>0</v>
      </c>
      <c r="W1517" s="1">
        <v>0</v>
      </c>
      <c r="X1517" s="2" t="s">
        <v>0</v>
      </c>
      <c r="Y1517" s="1">
        <v>0</v>
      </c>
      <c r="Z1517" s="1">
        <v>0</v>
      </c>
      <c r="AA1517" s="2" t="s">
        <v>0</v>
      </c>
      <c r="AB1517" s="1">
        <v>0</v>
      </c>
      <c r="AC1517" s="1">
        <v>0</v>
      </c>
      <c r="AD1517" s="2" t="s">
        <v>0</v>
      </c>
      <c r="AE1517" s="1">
        <v>0</v>
      </c>
    </row>
    <row r="1518" spans="1:31" hidden="1" x14ac:dyDescent="0.25">
      <c r="A1518" s="2" t="s">
        <v>455</v>
      </c>
      <c r="B1518" s="51">
        <v>43979</v>
      </c>
      <c r="C1518" s="2" t="s">
        <v>8</v>
      </c>
      <c r="D1518" s="2" t="s">
        <v>78</v>
      </c>
      <c r="E1518" s="2" t="s">
        <v>555</v>
      </c>
      <c r="F1518" s="2" t="s">
        <v>2827</v>
      </c>
      <c r="G1518" s="2" t="s">
        <v>4</v>
      </c>
      <c r="H1518" s="2" t="s">
        <v>2828</v>
      </c>
      <c r="I1518" s="1" t="s">
        <v>1</v>
      </c>
      <c r="J1518" s="1" t="s">
        <v>1</v>
      </c>
      <c r="K1518" s="1" t="s">
        <v>1</v>
      </c>
      <c r="L1518" s="1" t="s">
        <v>1</v>
      </c>
      <c r="M1518" s="1">
        <v>0</v>
      </c>
      <c r="N1518" s="2" t="s">
        <v>1</v>
      </c>
      <c r="O1518" s="2" t="s">
        <v>2</v>
      </c>
      <c r="P1518" s="2" t="s">
        <v>1</v>
      </c>
      <c r="Q1518" s="3">
        <f t="shared" si="23"/>
        <v>59234753.842000008</v>
      </c>
      <c r="R1518" s="1">
        <v>0</v>
      </c>
      <c r="S1518" s="1">
        <v>47072186.090000004</v>
      </c>
      <c r="T1518" s="1">
        <v>0</v>
      </c>
      <c r="U1518" s="2" t="s">
        <v>0</v>
      </c>
      <c r="V1518" s="1">
        <v>0</v>
      </c>
      <c r="W1518" s="1">
        <v>10484972.199999999</v>
      </c>
      <c r="X1518" s="2" t="s">
        <v>0</v>
      </c>
      <c r="Y1518" s="1">
        <v>1677595.5519999999</v>
      </c>
      <c r="Z1518" s="1">
        <v>0</v>
      </c>
      <c r="AA1518" s="2" t="s">
        <v>0</v>
      </c>
      <c r="AB1518" s="1">
        <v>0</v>
      </c>
      <c r="AC1518" s="1">
        <v>0</v>
      </c>
      <c r="AD1518" s="2" t="s">
        <v>0</v>
      </c>
      <c r="AE1518" s="1">
        <v>0</v>
      </c>
    </row>
    <row r="1519" spans="1:31" hidden="1" x14ac:dyDescent="0.25">
      <c r="A1519" s="2" t="s">
        <v>439</v>
      </c>
      <c r="B1519" s="51">
        <v>43979</v>
      </c>
      <c r="C1519" s="2" t="s">
        <v>8</v>
      </c>
      <c r="D1519" s="2" t="s">
        <v>67</v>
      </c>
      <c r="E1519" s="2" t="s">
        <v>542</v>
      </c>
      <c r="F1519" s="2" t="s">
        <v>2781</v>
      </c>
      <c r="G1519" s="2" t="s">
        <v>4</v>
      </c>
      <c r="H1519" s="2" t="s">
        <v>2829</v>
      </c>
      <c r="I1519" s="1" t="s">
        <v>1</v>
      </c>
      <c r="J1519" s="1" t="s">
        <v>1</v>
      </c>
      <c r="K1519" s="1" t="s">
        <v>1</v>
      </c>
      <c r="L1519" s="1" t="s">
        <v>1</v>
      </c>
      <c r="M1519" s="1">
        <v>0</v>
      </c>
      <c r="N1519" s="2" t="s">
        <v>1</v>
      </c>
      <c r="O1519" s="2" t="s">
        <v>2</v>
      </c>
      <c r="P1519" s="2" t="s">
        <v>1</v>
      </c>
      <c r="Q1519" s="3">
        <f t="shared" si="23"/>
        <v>45088553.966399997</v>
      </c>
      <c r="R1519" s="1">
        <v>0</v>
      </c>
      <c r="S1519" s="1">
        <v>35589820.549999997</v>
      </c>
      <c r="T1519" s="1">
        <v>0</v>
      </c>
      <c r="U1519" s="2" t="s">
        <v>0</v>
      </c>
      <c r="V1519" s="1">
        <v>0</v>
      </c>
      <c r="W1519" s="1">
        <v>8188563.29</v>
      </c>
      <c r="X1519" s="2" t="s">
        <v>0</v>
      </c>
      <c r="Y1519" s="1">
        <v>1310170.1264</v>
      </c>
      <c r="Z1519" s="1">
        <v>0</v>
      </c>
      <c r="AA1519" s="2" t="s">
        <v>0</v>
      </c>
      <c r="AB1519" s="1">
        <v>0</v>
      </c>
      <c r="AC1519" s="1">
        <v>0</v>
      </c>
      <c r="AD1519" s="2" t="s">
        <v>0</v>
      </c>
      <c r="AE1519" s="1">
        <v>0</v>
      </c>
    </row>
    <row r="1520" spans="1:31" hidden="1" x14ac:dyDescent="0.25">
      <c r="A1520" s="2" t="s">
        <v>436</v>
      </c>
      <c r="B1520" s="51">
        <v>43979</v>
      </c>
      <c r="C1520" s="2" t="s">
        <v>8</v>
      </c>
      <c r="D1520" s="2" t="s">
        <v>52</v>
      </c>
      <c r="E1520" s="2" t="s">
        <v>530</v>
      </c>
      <c r="F1520" s="2" t="s">
        <v>2537</v>
      </c>
      <c r="G1520" s="2" t="s">
        <v>4</v>
      </c>
      <c r="H1520" s="2" t="s">
        <v>2830</v>
      </c>
      <c r="I1520" s="1" t="s">
        <v>1</v>
      </c>
      <c r="J1520" s="1" t="s">
        <v>1</v>
      </c>
      <c r="K1520" s="1" t="s">
        <v>1</v>
      </c>
      <c r="L1520" s="1" t="s">
        <v>1</v>
      </c>
      <c r="M1520" s="1">
        <v>0</v>
      </c>
      <c r="N1520" s="2" t="s">
        <v>1</v>
      </c>
      <c r="O1520" s="2" t="s">
        <v>2</v>
      </c>
      <c r="P1520" s="2" t="s">
        <v>1</v>
      </c>
      <c r="Q1520" s="3">
        <f t="shared" si="23"/>
        <v>95073249.527999997</v>
      </c>
      <c r="R1520" s="1">
        <v>0</v>
      </c>
      <c r="S1520" s="1">
        <v>69131416.629999995</v>
      </c>
      <c r="T1520" s="1">
        <v>0</v>
      </c>
      <c r="U1520" s="2" t="s">
        <v>0</v>
      </c>
      <c r="V1520" s="1">
        <v>0</v>
      </c>
      <c r="W1520" s="1">
        <v>22363649.050000001</v>
      </c>
      <c r="X1520" s="2" t="s">
        <v>0</v>
      </c>
      <c r="Y1520" s="1">
        <v>3578183.8480000002</v>
      </c>
      <c r="Z1520" s="1">
        <v>0</v>
      </c>
      <c r="AA1520" s="2" t="s">
        <v>0</v>
      </c>
      <c r="AB1520" s="1">
        <v>0</v>
      </c>
      <c r="AC1520" s="1">
        <v>0</v>
      </c>
      <c r="AD1520" s="2" t="s">
        <v>0</v>
      </c>
      <c r="AE1520" s="1">
        <v>0</v>
      </c>
    </row>
    <row r="1521" spans="1:31" hidden="1" x14ac:dyDescent="0.25">
      <c r="A1521" s="2" t="s">
        <v>425</v>
      </c>
      <c r="B1521" s="51">
        <v>43979</v>
      </c>
      <c r="C1521" s="2" t="s">
        <v>8</v>
      </c>
      <c r="D1521" s="2" t="s">
        <v>48</v>
      </c>
      <c r="E1521" s="2" t="s">
        <v>520</v>
      </c>
      <c r="F1521" s="2" t="s">
        <v>2309</v>
      </c>
      <c r="G1521" s="2" t="s">
        <v>4</v>
      </c>
      <c r="H1521" s="2" t="s">
        <v>2831</v>
      </c>
      <c r="I1521" s="1" t="s">
        <v>1</v>
      </c>
      <c r="J1521" s="1" t="s">
        <v>1</v>
      </c>
      <c r="K1521" s="1" t="s">
        <v>1</v>
      </c>
      <c r="L1521" s="1" t="s">
        <v>1</v>
      </c>
      <c r="M1521" s="1">
        <v>0</v>
      </c>
      <c r="N1521" s="2" t="s">
        <v>1</v>
      </c>
      <c r="O1521" s="2" t="s">
        <v>2</v>
      </c>
      <c r="P1521" s="2" t="s">
        <v>1</v>
      </c>
      <c r="Q1521" s="3">
        <f t="shared" si="23"/>
        <v>46284948.647600003</v>
      </c>
      <c r="R1521" s="1">
        <v>0</v>
      </c>
      <c r="S1521" s="1">
        <v>34908612.18</v>
      </c>
      <c r="T1521" s="1">
        <v>0</v>
      </c>
      <c r="U1521" s="2" t="s">
        <v>0</v>
      </c>
      <c r="V1521" s="1">
        <v>0</v>
      </c>
      <c r="W1521" s="1">
        <v>9807186.6099999994</v>
      </c>
      <c r="X1521" s="2" t="s">
        <v>0</v>
      </c>
      <c r="Y1521" s="1">
        <v>1569149.8576</v>
      </c>
      <c r="Z1521" s="1">
        <v>0</v>
      </c>
      <c r="AA1521" s="2" t="s">
        <v>0</v>
      </c>
      <c r="AB1521" s="1">
        <v>0</v>
      </c>
      <c r="AC1521" s="1">
        <v>0</v>
      </c>
      <c r="AD1521" s="2" t="s">
        <v>0</v>
      </c>
      <c r="AE1521" s="1">
        <v>0</v>
      </c>
    </row>
    <row r="1522" spans="1:31" hidden="1" x14ac:dyDescent="0.25">
      <c r="A1522" s="2" t="s">
        <v>420</v>
      </c>
      <c r="B1522" s="51">
        <v>43979</v>
      </c>
      <c r="C1522" s="2" t="s">
        <v>8</v>
      </c>
      <c r="D1522" s="2" t="s">
        <v>44</v>
      </c>
      <c r="E1522" s="2" t="s">
        <v>516</v>
      </c>
      <c r="F1522" s="2" t="s">
        <v>226</v>
      </c>
      <c r="G1522" s="2" t="s">
        <v>4</v>
      </c>
      <c r="H1522" s="2" t="s">
        <v>2832</v>
      </c>
      <c r="I1522" s="1" t="s">
        <v>1</v>
      </c>
      <c r="J1522" s="1" t="s">
        <v>1</v>
      </c>
      <c r="K1522" s="1" t="s">
        <v>1</v>
      </c>
      <c r="L1522" s="1" t="s">
        <v>1</v>
      </c>
      <c r="M1522" s="1">
        <v>0</v>
      </c>
      <c r="N1522" s="2" t="s">
        <v>1</v>
      </c>
      <c r="O1522" s="2" t="s">
        <v>2</v>
      </c>
      <c r="P1522" s="2" t="s">
        <v>1</v>
      </c>
      <c r="Q1522" s="3">
        <f t="shared" si="23"/>
        <v>53400378.021600001</v>
      </c>
      <c r="R1522" s="1">
        <v>0</v>
      </c>
      <c r="S1522" s="1">
        <v>45242323.630000003</v>
      </c>
      <c r="T1522" s="1">
        <v>0</v>
      </c>
      <c r="U1522" s="2" t="s">
        <v>0</v>
      </c>
      <c r="V1522" s="1">
        <v>0</v>
      </c>
      <c r="W1522" s="1">
        <v>7032805.5099999998</v>
      </c>
      <c r="X1522" s="2" t="s">
        <v>0</v>
      </c>
      <c r="Y1522" s="1">
        <v>1125248.8816</v>
      </c>
      <c r="Z1522" s="1">
        <v>0</v>
      </c>
      <c r="AA1522" s="2" t="s">
        <v>0</v>
      </c>
      <c r="AB1522" s="1">
        <v>0</v>
      </c>
      <c r="AC1522" s="1">
        <v>0</v>
      </c>
      <c r="AD1522" s="2" t="s">
        <v>0</v>
      </c>
      <c r="AE1522" s="1">
        <v>0</v>
      </c>
    </row>
    <row r="1523" spans="1:31" hidden="1" x14ac:dyDescent="0.25">
      <c r="A1523" s="2" t="s">
        <v>414</v>
      </c>
      <c r="B1523" s="51">
        <v>43979</v>
      </c>
      <c r="C1523" s="2" t="s">
        <v>8</v>
      </c>
      <c r="D1523" s="2" t="s">
        <v>40</v>
      </c>
      <c r="E1523" s="2" t="s">
        <v>500</v>
      </c>
      <c r="F1523" s="2" t="s">
        <v>909</v>
      </c>
      <c r="G1523" s="2" t="s">
        <v>4</v>
      </c>
      <c r="H1523" s="2" t="s">
        <v>2833</v>
      </c>
      <c r="I1523" s="1" t="s">
        <v>1</v>
      </c>
      <c r="J1523" s="1" t="s">
        <v>1</v>
      </c>
      <c r="K1523" s="1" t="s">
        <v>1</v>
      </c>
      <c r="L1523" s="1" t="s">
        <v>1</v>
      </c>
      <c r="M1523" s="1">
        <v>0</v>
      </c>
      <c r="N1523" s="2" t="s">
        <v>1</v>
      </c>
      <c r="O1523" s="2" t="s">
        <v>2</v>
      </c>
      <c r="P1523" s="2" t="s">
        <v>1</v>
      </c>
      <c r="Q1523" s="3">
        <f t="shared" si="23"/>
        <v>67416401.995199993</v>
      </c>
      <c r="R1523" s="1">
        <v>0</v>
      </c>
      <c r="S1523" s="1">
        <v>49036186.369999997</v>
      </c>
      <c r="T1523" s="1">
        <v>0</v>
      </c>
      <c r="U1523" s="2" t="s">
        <v>0</v>
      </c>
      <c r="V1523" s="1">
        <v>0</v>
      </c>
      <c r="W1523" s="1">
        <v>15845013.470000001</v>
      </c>
      <c r="X1523" s="2" t="s">
        <v>0</v>
      </c>
      <c r="Y1523" s="1">
        <v>2535202.1552000004</v>
      </c>
      <c r="Z1523" s="1">
        <v>0</v>
      </c>
      <c r="AA1523" s="2" t="s">
        <v>0</v>
      </c>
      <c r="AB1523" s="1">
        <v>0</v>
      </c>
      <c r="AC1523" s="1">
        <v>0</v>
      </c>
      <c r="AD1523" s="2" t="s">
        <v>0</v>
      </c>
      <c r="AE1523" s="1">
        <v>0</v>
      </c>
    </row>
    <row r="1524" spans="1:31" hidden="1" x14ac:dyDescent="0.25">
      <c r="A1524" s="2" t="s">
        <v>411</v>
      </c>
      <c r="B1524" s="51">
        <v>43979</v>
      </c>
      <c r="C1524" s="2" t="s">
        <v>8</v>
      </c>
      <c r="D1524" s="2" t="s">
        <v>36</v>
      </c>
      <c r="E1524" s="2" t="s">
        <v>497</v>
      </c>
      <c r="F1524" s="2" t="s">
        <v>1058</v>
      </c>
      <c r="G1524" s="2" t="s">
        <v>4</v>
      </c>
      <c r="H1524" s="2" t="s">
        <v>2834</v>
      </c>
      <c r="I1524" s="1" t="s">
        <v>1</v>
      </c>
      <c r="J1524" s="1" t="s">
        <v>1</v>
      </c>
      <c r="K1524" s="1" t="s">
        <v>1</v>
      </c>
      <c r="L1524" s="1" t="s">
        <v>1</v>
      </c>
      <c r="M1524" s="1">
        <v>0</v>
      </c>
      <c r="N1524" s="2" t="s">
        <v>1</v>
      </c>
      <c r="O1524" s="2" t="s">
        <v>2</v>
      </c>
      <c r="P1524" s="2" t="s">
        <v>1</v>
      </c>
      <c r="Q1524" s="3">
        <f t="shared" si="23"/>
        <v>51198368.423999995</v>
      </c>
      <c r="R1524" s="1">
        <v>0</v>
      </c>
      <c r="S1524" s="1">
        <v>35601934.219999999</v>
      </c>
      <c r="T1524" s="1">
        <v>0</v>
      </c>
      <c r="U1524" s="2" t="s">
        <v>0</v>
      </c>
      <c r="V1524" s="1">
        <v>0</v>
      </c>
      <c r="W1524" s="1">
        <v>13445201.9</v>
      </c>
      <c r="X1524" s="2" t="s">
        <v>0</v>
      </c>
      <c r="Y1524" s="1">
        <v>2151232.304</v>
      </c>
      <c r="Z1524" s="1">
        <v>0</v>
      </c>
      <c r="AA1524" s="2" t="s">
        <v>0</v>
      </c>
      <c r="AB1524" s="1">
        <v>0</v>
      </c>
      <c r="AC1524" s="1">
        <v>0</v>
      </c>
      <c r="AD1524" s="2" t="s">
        <v>0</v>
      </c>
      <c r="AE1524" s="1">
        <v>0</v>
      </c>
    </row>
    <row r="1525" spans="1:31" hidden="1" x14ac:dyDescent="0.25">
      <c r="A1525" s="2" t="s">
        <v>408</v>
      </c>
      <c r="B1525" s="51">
        <v>43979</v>
      </c>
      <c r="C1525" s="2" t="s">
        <v>8</v>
      </c>
      <c r="D1525" s="2" t="s">
        <v>32</v>
      </c>
      <c r="E1525" s="2" t="s">
        <v>493</v>
      </c>
      <c r="F1525" s="2" t="s">
        <v>2835</v>
      </c>
      <c r="G1525" s="2" t="s">
        <v>4</v>
      </c>
      <c r="H1525" s="2" t="s">
        <v>2836</v>
      </c>
      <c r="I1525" s="1" t="s">
        <v>1</v>
      </c>
      <c r="J1525" s="1" t="s">
        <v>1</v>
      </c>
      <c r="K1525" s="1" t="s">
        <v>1</v>
      </c>
      <c r="L1525" s="1" t="s">
        <v>1</v>
      </c>
      <c r="M1525" s="1">
        <v>0</v>
      </c>
      <c r="N1525" s="2" t="s">
        <v>1</v>
      </c>
      <c r="O1525" s="2" t="s">
        <v>2</v>
      </c>
      <c r="P1525" s="2" t="s">
        <v>1</v>
      </c>
      <c r="Q1525" s="3">
        <f t="shared" si="23"/>
        <v>15171463.991999999</v>
      </c>
      <c r="R1525" s="1">
        <v>0</v>
      </c>
      <c r="S1525" s="1">
        <v>14109922.82</v>
      </c>
      <c r="T1525" s="1">
        <v>0</v>
      </c>
      <c r="U1525" s="2" t="s">
        <v>0</v>
      </c>
      <c r="V1525" s="1">
        <v>0</v>
      </c>
      <c r="W1525" s="1">
        <v>915121.7</v>
      </c>
      <c r="X1525" s="2" t="s">
        <v>0</v>
      </c>
      <c r="Y1525" s="1">
        <v>146419.47200000001</v>
      </c>
      <c r="Z1525" s="1">
        <v>0</v>
      </c>
      <c r="AA1525" s="2" t="s">
        <v>0</v>
      </c>
      <c r="AB1525" s="1">
        <v>0</v>
      </c>
      <c r="AC1525" s="1">
        <v>0</v>
      </c>
      <c r="AD1525" s="2" t="s">
        <v>0</v>
      </c>
      <c r="AE1525" s="1">
        <v>0</v>
      </c>
    </row>
    <row r="1526" spans="1:31" hidden="1" x14ac:dyDescent="0.25">
      <c r="A1526" s="2" t="s">
        <v>406</v>
      </c>
      <c r="B1526" s="51">
        <v>43979</v>
      </c>
      <c r="C1526" s="2" t="s">
        <v>8</v>
      </c>
      <c r="D1526" s="2" t="s">
        <v>26</v>
      </c>
      <c r="E1526" s="2" t="s">
        <v>489</v>
      </c>
      <c r="F1526" s="2" t="s">
        <v>2837</v>
      </c>
      <c r="G1526" s="2" t="s">
        <v>4</v>
      </c>
      <c r="H1526" s="2" t="s">
        <v>2838</v>
      </c>
      <c r="I1526" s="1" t="s">
        <v>1</v>
      </c>
      <c r="J1526" s="1" t="s">
        <v>1</v>
      </c>
      <c r="K1526" s="1" t="s">
        <v>1</v>
      </c>
      <c r="L1526" s="1" t="s">
        <v>1</v>
      </c>
      <c r="M1526" s="1">
        <v>0</v>
      </c>
      <c r="N1526" s="2" t="s">
        <v>1</v>
      </c>
      <c r="O1526" s="2" t="s">
        <v>2</v>
      </c>
      <c r="P1526" s="2" t="s">
        <v>1</v>
      </c>
      <c r="Q1526" s="3">
        <f t="shared" si="23"/>
        <v>54092674.950400002</v>
      </c>
      <c r="R1526" s="1">
        <v>0</v>
      </c>
      <c r="S1526" s="1">
        <v>48259440.950400002</v>
      </c>
      <c r="T1526" s="1">
        <v>0</v>
      </c>
      <c r="U1526" s="2" t="s">
        <v>0</v>
      </c>
      <c r="V1526" s="1">
        <v>0</v>
      </c>
      <c r="W1526" s="1">
        <v>5028650</v>
      </c>
      <c r="X1526" s="2" t="s">
        <v>0</v>
      </c>
      <c r="Y1526" s="1">
        <v>804584</v>
      </c>
      <c r="Z1526" s="1">
        <v>0</v>
      </c>
      <c r="AA1526" s="2" t="s">
        <v>0</v>
      </c>
      <c r="AB1526" s="1">
        <v>0</v>
      </c>
      <c r="AC1526" s="1">
        <v>0</v>
      </c>
      <c r="AD1526" s="2" t="s">
        <v>0</v>
      </c>
      <c r="AE1526" s="1">
        <v>0</v>
      </c>
    </row>
    <row r="1527" spans="1:31" hidden="1" x14ac:dyDescent="0.25">
      <c r="A1527" s="2" t="s">
        <v>402</v>
      </c>
      <c r="B1527" s="51">
        <v>43979</v>
      </c>
      <c r="C1527" s="2" t="s">
        <v>8</v>
      </c>
      <c r="D1527" s="2" t="s">
        <v>16</v>
      </c>
      <c r="E1527" s="2" t="s">
        <v>483</v>
      </c>
      <c r="F1527" s="2" t="s">
        <v>2839</v>
      </c>
      <c r="G1527" s="2" t="s">
        <v>4</v>
      </c>
      <c r="H1527" s="2" t="s">
        <v>2818</v>
      </c>
      <c r="I1527" s="1" t="s">
        <v>1</v>
      </c>
      <c r="J1527" s="1" t="s">
        <v>1</v>
      </c>
      <c r="K1527" s="1" t="s">
        <v>1</v>
      </c>
      <c r="L1527" s="1" t="s">
        <v>1</v>
      </c>
      <c r="M1527" s="1">
        <v>0</v>
      </c>
      <c r="N1527" s="2" t="s">
        <v>1</v>
      </c>
      <c r="O1527" s="2" t="s">
        <v>249</v>
      </c>
      <c r="P1527" s="2" t="s">
        <v>1</v>
      </c>
      <c r="Q1527" s="3">
        <f t="shared" si="23"/>
        <v>0</v>
      </c>
      <c r="R1527" s="1">
        <v>0</v>
      </c>
      <c r="S1527" s="1">
        <v>0</v>
      </c>
      <c r="T1527" s="1">
        <v>0</v>
      </c>
      <c r="U1527" s="2" t="s">
        <v>0</v>
      </c>
      <c r="V1527" s="1">
        <v>0</v>
      </c>
      <c r="W1527" s="1">
        <v>0</v>
      </c>
      <c r="X1527" s="2" t="s">
        <v>0</v>
      </c>
      <c r="Y1527" s="1">
        <v>0</v>
      </c>
      <c r="Z1527" s="1">
        <v>0</v>
      </c>
      <c r="AA1527" s="2" t="s">
        <v>0</v>
      </c>
      <c r="AB1527" s="1">
        <v>0</v>
      </c>
      <c r="AC1527" s="1">
        <v>0</v>
      </c>
      <c r="AD1527" s="2" t="s">
        <v>0</v>
      </c>
      <c r="AE1527" s="1">
        <v>0</v>
      </c>
    </row>
    <row r="1528" spans="1:31" hidden="1" x14ac:dyDescent="0.25">
      <c r="A1528" s="2" t="s">
        <v>399</v>
      </c>
      <c r="B1528" s="51">
        <v>43979</v>
      </c>
      <c r="C1528" s="2" t="s">
        <v>8</v>
      </c>
      <c r="D1528" s="2" t="s">
        <v>1048</v>
      </c>
      <c r="E1528" s="2" t="s">
        <v>538</v>
      </c>
      <c r="F1528" s="2" t="s">
        <v>763</v>
      </c>
      <c r="G1528" s="2" t="s">
        <v>4</v>
      </c>
      <c r="H1528" s="2" t="s">
        <v>2840</v>
      </c>
      <c r="I1528" s="1" t="s">
        <v>1</v>
      </c>
      <c r="J1528" s="1" t="s">
        <v>1</v>
      </c>
      <c r="K1528" s="1" t="s">
        <v>1</v>
      </c>
      <c r="L1528" s="1" t="s">
        <v>1</v>
      </c>
      <c r="M1528" s="1">
        <v>0</v>
      </c>
      <c r="N1528" s="2" t="s">
        <v>1</v>
      </c>
      <c r="O1528" s="2" t="s">
        <v>2</v>
      </c>
      <c r="P1528" s="2" t="s">
        <v>1</v>
      </c>
      <c r="Q1528" s="3">
        <f t="shared" si="23"/>
        <v>22646853.702799998</v>
      </c>
      <c r="R1528" s="1">
        <v>0</v>
      </c>
      <c r="S1528" s="1">
        <v>20623175.702799998</v>
      </c>
      <c r="T1528" s="1">
        <v>0</v>
      </c>
      <c r="U1528" s="2" t="s">
        <v>0</v>
      </c>
      <c r="V1528" s="1">
        <v>0</v>
      </c>
      <c r="W1528" s="1">
        <v>1744550</v>
      </c>
      <c r="X1528" s="2" t="s">
        <v>0</v>
      </c>
      <c r="Y1528" s="1">
        <v>279128</v>
      </c>
      <c r="Z1528" s="1">
        <v>0</v>
      </c>
      <c r="AA1528" s="2" t="s">
        <v>0</v>
      </c>
      <c r="AB1528" s="1">
        <v>0</v>
      </c>
      <c r="AC1528" s="1">
        <v>0</v>
      </c>
      <c r="AD1528" s="2" t="s">
        <v>0</v>
      </c>
      <c r="AE1528" s="1">
        <v>0</v>
      </c>
    </row>
    <row r="1529" spans="1:31" hidden="1" x14ac:dyDescent="0.25">
      <c r="A1529" s="2" t="s">
        <v>396</v>
      </c>
      <c r="B1529" s="51">
        <v>43979</v>
      </c>
      <c r="C1529" s="2" t="s">
        <v>8</v>
      </c>
      <c r="D1529" s="2" t="s">
        <v>11</v>
      </c>
      <c r="E1529" s="2" t="s">
        <v>476</v>
      </c>
      <c r="F1529" s="2" t="s">
        <v>2841</v>
      </c>
      <c r="G1529" s="2" t="s">
        <v>4</v>
      </c>
      <c r="H1529" s="2" t="s">
        <v>2842</v>
      </c>
      <c r="I1529" s="1" t="s">
        <v>1</v>
      </c>
      <c r="J1529" s="1" t="s">
        <v>1</v>
      </c>
      <c r="K1529" s="1" t="s">
        <v>1</v>
      </c>
      <c r="L1529" s="1" t="s">
        <v>1</v>
      </c>
      <c r="M1529" s="1">
        <v>0</v>
      </c>
      <c r="N1529" s="2" t="s">
        <v>1</v>
      </c>
      <c r="O1529" s="2" t="s">
        <v>2</v>
      </c>
      <c r="P1529" s="2" t="s">
        <v>1</v>
      </c>
      <c r="Q1529" s="3">
        <f t="shared" si="23"/>
        <v>1434180</v>
      </c>
      <c r="R1529" s="1">
        <v>0</v>
      </c>
      <c r="S1529" s="1">
        <v>459200</v>
      </c>
      <c r="T1529" s="1">
        <v>0</v>
      </c>
      <c r="U1529" s="2" t="s">
        <v>0</v>
      </c>
      <c r="V1529" s="1">
        <v>0</v>
      </c>
      <c r="W1529" s="1">
        <v>840500</v>
      </c>
      <c r="X1529" s="2" t="s">
        <v>0</v>
      </c>
      <c r="Y1529" s="1">
        <v>134480</v>
      </c>
      <c r="Z1529" s="1">
        <v>0</v>
      </c>
      <c r="AA1529" s="2" t="s">
        <v>0</v>
      </c>
      <c r="AB1529" s="1">
        <v>0</v>
      </c>
      <c r="AC1529" s="1">
        <v>0</v>
      </c>
      <c r="AD1529" s="2" t="s">
        <v>0</v>
      </c>
      <c r="AE1529" s="1">
        <v>0</v>
      </c>
    </row>
    <row r="1530" spans="1:31" hidden="1" x14ac:dyDescent="0.25">
      <c r="A1530" s="2" t="s">
        <v>393</v>
      </c>
      <c r="B1530" s="51">
        <v>43979</v>
      </c>
      <c r="C1530" s="2" t="s">
        <v>8</v>
      </c>
      <c r="D1530" s="2" t="s">
        <v>7</v>
      </c>
      <c r="E1530" s="2" t="s">
        <v>471</v>
      </c>
      <c r="F1530" s="2" t="s">
        <v>1651</v>
      </c>
      <c r="G1530" s="2" t="s">
        <v>4</v>
      </c>
      <c r="H1530" s="2" t="s">
        <v>2843</v>
      </c>
      <c r="I1530" s="1" t="s">
        <v>1</v>
      </c>
      <c r="J1530" s="1" t="s">
        <v>1</v>
      </c>
      <c r="K1530" s="1" t="s">
        <v>1</v>
      </c>
      <c r="L1530" s="1" t="s">
        <v>1</v>
      </c>
      <c r="M1530" s="1">
        <v>0</v>
      </c>
      <c r="N1530" s="2" t="s">
        <v>1</v>
      </c>
      <c r="O1530" s="2" t="s">
        <v>2</v>
      </c>
      <c r="P1530" s="2" t="s">
        <v>1</v>
      </c>
      <c r="Q1530" s="3">
        <f t="shared" si="23"/>
        <v>64256807.090000004</v>
      </c>
      <c r="R1530" s="1">
        <v>0</v>
      </c>
      <c r="S1530" s="1">
        <v>62443843.090000004</v>
      </c>
      <c r="T1530" s="1">
        <v>0</v>
      </c>
      <c r="U1530" s="2" t="s">
        <v>0</v>
      </c>
      <c r="V1530" s="1">
        <v>0</v>
      </c>
      <c r="W1530" s="1">
        <v>1562900</v>
      </c>
      <c r="X1530" s="2" t="s">
        <v>0</v>
      </c>
      <c r="Y1530" s="1">
        <v>250064</v>
      </c>
      <c r="Z1530" s="1">
        <v>0</v>
      </c>
      <c r="AA1530" s="2" t="s">
        <v>0</v>
      </c>
      <c r="AB1530" s="1">
        <v>0</v>
      </c>
      <c r="AC1530" s="1">
        <v>0</v>
      </c>
      <c r="AD1530" s="2" t="s">
        <v>0</v>
      </c>
      <c r="AE1530" s="1">
        <v>0</v>
      </c>
    </row>
    <row r="1531" spans="1:31" hidden="1" x14ac:dyDescent="0.25">
      <c r="A1531" s="2" t="s">
        <v>390</v>
      </c>
      <c r="B1531" s="51">
        <v>43980</v>
      </c>
      <c r="C1531" s="2" t="s">
        <v>8</v>
      </c>
      <c r="D1531" s="2" t="s">
        <v>107</v>
      </c>
      <c r="E1531" s="2" t="s">
        <v>596</v>
      </c>
      <c r="F1531" s="2" t="s">
        <v>1912</v>
      </c>
      <c r="G1531" s="2" t="s">
        <v>4</v>
      </c>
      <c r="H1531" s="2" t="s">
        <v>2844</v>
      </c>
      <c r="I1531" s="1" t="s">
        <v>1</v>
      </c>
      <c r="J1531" s="1" t="s">
        <v>1</v>
      </c>
      <c r="K1531" s="1" t="s">
        <v>1</v>
      </c>
      <c r="L1531" s="1" t="s">
        <v>1</v>
      </c>
      <c r="M1531" s="1">
        <v>0</v>
      </c>
      <c r="N1531" s="2" t="s">
        <v>1</v>
      </c>
      <c r="O1531" s="2" t="s">
        <v>2</v>
      </c>
      <c r="P1531" s="2" t="s">
        <v>1</v>
      </c>
      <c r="Q1531" s="3">
        <f t="shared" si="23"/>
        <v>199563131.4804</v>
      </c>
      <c r="R1531" s="1">
        <v>0</v>
      </c>
      <c r="S1531" s="1">
        <v>142234241.72</v>
      </c>
      <c r="T1531" s="1">
        <v>0</v>
      </c>
      <c r="U1531" s="2" t="s">
        <v>0</v>
      </c>
      <c r="V1531" s="1">
        <v>0</v>
      </c>
      <c r="W1531" s="1">
        <v>49421456.689999998</v>
      </c>
      <c r="X1531" s="2" t="s">
        <v>0</v>
      </c>
      <c r="Y1531" s="1">
        <v>7907433.0703999996</v>
      </c>
      <c r="Z1531" s="1">
        <v>0</v>
      </c>
      <c r="AA1531" s="2" t="s">
        <v>0</v>
      </c>
      <c r="AB1531" s="1">
        <v>0</v>
      </c>
      <c r="AC1531" s="1">
        <v>0</v>
      </c>
      <c r="AD1531" s="2" t="s">
        <v>0</v>
      </c>
      <c r="AE1531" s="1">
        <v>0</v>
      </c>
    </row>
    <row r="1532" spans="1:31" hidden="1" x14ac:dyDescent="0.25">
      <c r="A1532" s="2" t="s">
        <v>385</v>
      </c>
      <c r="B1532" s="51">
        <v>43980</v>
      </c>
      <c r="C1532" s="2" t="s">
        <v>8</v>
      </c>
      <c r="D1532" s="2" t="s">
        <v>88</v>
      </c>
      <c r="E1532" s="2" t="s">
        <v>569</v>
      </c>
      <c r="F1532" s="2" t="s">
        <v>2845</v>
      </c>
      <c r="G1532" s="2" t="s">
        <v>4</v>
      </c>
      <c r="H1532" s="2" t="s">
        <v>2846</v>
      </c>
      <c r="I1532" s="1" t="s">
        <v>1</v>
      </c>
      <c r="J1532" s="1" t="s">
        <v>1</v>
      </c>
      <c r="K1532" s="1" t="s">
        <v>1</v>
      </c>
      <c r="L1532" s="1" t="s">
        <v>1</v>
      </c>
      <c r="M1532" s="1">
        <v>0</v>
      </c>
      <c r="N1532" s="2" t="s">
        <v>1</v>
      </c>
      <c r="O1532" s="2" t="s">
        <v>2</v>
      </c>
      <c r="P1532" s="2" t="s">
        <v>1</v>
      </c>
      <c r="Q1532" s="3">
        <f t="shared" si="23"/>
        <v>68987750.232799992</v>
      </c>
      <c r="R1532" s="1">
        <v>0</v>
      </c>
      <c r="S1532" s="1">
        <v>54267652.32</v>
      </c>
      <c r="T1532" s="1">
        <v>0</v>
      </c>
      <c r="U1532" s="2" t="s">
        <v>0</v>
      </c>
      <c r="V1532" s="1">
        <v>0</v>
      </c>
      <c r="W1532" s="1">
        <v>12689739.58</v>
      </c>
      <c r="X1532" s="2" t="s">
        <v>0</v>
      </c>
      <c r="Y1532" s="1">
        <v>2030358.3328</v>
      </c>
      <c r="Z1532" s="1">
        <v>0</v>
      </c>
      <c r="AA1532" s="2" t="s">
        <v>0</v>
      </c>
      <c r="AB1532" s="1">
        <v>0</v>
      </c>
      <c r="AC1532" s="1">
        <v>0</v>
      </c>
      <c r="AD1532" s="2" t="s">
        <v>0</v>
      </c>
      <c r="AE1532" s="1">
        <v>0</v>
      </c>
    </row>
    <row r="1533" spans="1:31" hidden="1" x14ac:dyDescent="0.25">
      <c r="A1533" s="2" t="s">
        <v>381</v>
      </c>
      <c r="B1533" s="51">
        <v>43980</v>
      </c>
      <c r="C1533" s="2" t="s">
        <v>8</v>
      </c>
      <c r="D1533" s="2" t="s">
        <v>88</v>
      </c>
      <c r="E1533" s="2" t="s">
        <v>563</v>
      </c>
      <c r="F1533" s="2" t="s">
        <v>2847</v>
      </c>
      <c r="G1533" s="2" t="s">
        <v>4</v>
      </c>
      <c r="H1533" s="2" t="s">
        <v>2848</v>
      </c>
      <c r="I1533" s="1" t="s">
        <v>1</v>
      </c>
      <c r="J1533" s="1" t="s">
        <v>1</v>
      </c>
      <c r="K1533" s="1" t="s">
        <v>1</v>
      </c>
      <c r="L1533" s="1" t="s">
        <v>1</v>
      </c>
      <c r="M1533" s="1">
        <v>0</v>
      </c>
      <c r="N1533" s="2" t="s">
        <v>1</v>
      </c>
      <c r="O1533" s="2" t="s">
        <v>2</v>
      </c>
      <c r="P1533" s="2" t="s">
        <v>1</v>
      </c>
      <c r="Q1533" s="3">
        <f t="shared" si="23"/>
        <v>39101824.100000001</v>
      </c>
      <c r="R1533" s="1">
        <v>0</v>
      </c>
      <c r="S1533" s="1">
        <v>39101824.100000001</v>
      </c>
      <c r="T1533" s="1">
        <v>0</v>
      </c>
      <c r="U1533" s="2" t="s">
        <v>0</v>
      </c>
      <c r="V1533" s="1">
        <v>0</v>
      </c>
      <c r="W1533" s="1"/>
      <c r="X1533" s="2" t="s">
        <v>0</v>
      </c>
      <c r="Y1533" s="1">
        <v>0</v>
      </c>
      <c r="Z1533" s="1">
        <v>0</v>
      </c>
      <c r="AA1533" s="2" t="s">
        <v>0</v>
      </c>
      <c r="AB1533" s="1">
        <v>0</v>
      </c>
      <c r="AC1533" s="1">
        <v>0</v>
      </c>
      <c r="AD1533" s="2" t="s">
        <v>0</v>
      </c>
      <c r="AE1533" s="1">
        <v>0</v>
      </c>
    </row>
    <row r="1534" spans="1:31" hidden="1" x14ac:dyDescent="0.25">
      <c r="A1534" s="2" t="s">
        <v>373</v>
      </c>
      <c r="B1534" s="51">
        <v>43980</v>
      </c>
      <c r="C1534" s="2" t="s">
        <v>8</v>
      </c>
      <c r="D1534" s="2" t="s">
        <v>78</v>
      </c>
      <c r="E1534" s="2" t="s">
        <v>555</v>
      </c>
      <c r="F1534" s="2" t="s">
        <v>2849</v>
      </c>
      <c r="G1534" s="2" t="s">
        <v>4</v>
      </c>
      <c r="H1534" s="2" t="s">
        <v>2850</v>
      </c>
      <c r="I1534" s="1" t="s">
        <v>1</v>
      </c>
      <c r="J1534" s="1" t="s">
        <v>1</v>
      </c>
      <c r="K1534" s="1" t="s">
        <v>1</v>
      </c>
      <c r="L1534" s="1" t="s">
        <v>1</v>
      </c>
      <c r="M1534" s="1">
        <v>0</v>
      </c>
      <c r="N1534" s="2" t="s">
        <v>1</v>
      </c>
      <c r="O1534" s="2" t="s">
        <v>2</v>
      </c>
      <c r="P1534" s="2" t="s">
        <v>1</v>
      </c>
      <c r="Q1534" s="3">
        <f t="shared" si="23"/>
        <v>167840205.60680002</v>
      </c>
      <c r="R1534" s="1">
        <v>0</v>
      </c>
      <c r="S1534" s="1">
        <v>122129922.2</v>
      </c>
      <c r="T1534" s="1">
        <v>0</v>
      </c>
      <c r="U1534" s="2" t="s">
        <v>0</v>
      </c>
      <c r="V1534" s="1">
        <v>0</v>
      </c>
      <c r="W1534" s="1">
        <v>39405416.729999997</v>
      </c>
      <c r="X1534" s="2" t="s">
        <v>0</v>
      </c>
      <c r="Y1534" s="1">
        <v>6304866.6767999995</v>
      </c>
      <c r="Z1534" s="1">
        <v>0</v>
      </c>
      <c r="AA1534" s="2" t="s">
        <v>0</v>
      </c>
      <c r="AB1534" s="1">
        <v>0</v>
      </c>
      <c r="AC1534" s="1">
        <v>0</v>
      </c>
      <c r="AD1534" s="2" t="s">
        <v>0</v>
      </c>
      <c r="AE1534" s="1">
        <v>0</v>
      </c>
    </row>
    <row r="1535" spans="1:31" hidden="1" x14ac:dyDescent="0.25">
      <c r="A1535" s="2" t="s">
        <v>358</v>
      </c>
      <c r="B1535" s="51">
        <v>43980</v>
      </c>
      <c r="C1535" s="2" t="s">
        <v>8</v>
      </c>
      <c r="D1535" s="2" t="s">
        <v>67</v>
      </c>
      <c r="E1535" s="2" t="s">
        <v>542</v>
      </c>
      <c r="F1535" s="2" t="s">
        <v>2851</v>
      </c>
      <c r="G1535" s="2" t="s">
        <v>4</v>
      </c>
      <c r="H1535" s="2" t="s">
        <v>2852</v>
      </c>
      <c r="I1535" s="1" t="s">
        <v>1</v>
      </c>
      <c r="J1535" s="1" t="s">
        <v>1</v>
      </c>
      <c r="K1535" s="1" t="s">
        <v>1</v>
      </c>
      <c r="L1535" s="1" t="s">
        <v>1</v>
      </c>
      <c r="M1535" s="1">
        <v>0</v>
      </c>
      <c r="N1535" s="2" t="s">
        <v>1</v>
      </c>
      <c r="O1535" s="2" t="s">
        <v>2</v>
      </c>
      <c r="P1535" s="2" t="s">
        <v>1</v>
      </c>
      <c r="Q1535" s="3">
        <f t="shared" si="23"/>
        <v>131499157.00399998</v>
      </c>
      <c r="R1535" s="1">
        <v>0</v>
      </c>
      <c r="S1535" s="1">
        <v>97825116.339999989</v>
      </c>
      <c r="T1535" s="1">
        <v>0</v>
      </c>
      <c r="U1535" s="2" t="s">
        <v>0</v>
      </c>
      <c r="V1535" s="1">
        <v>0</v>
      </c>
      <c r="W1535" s="1">
        <v>29029345.399999999</v>
      </c>
      <c r="X1535" s="2" t="s">
        <v>0</v>
      </c>
      <c r="Y1535" s="1">
        <v>4644695.2639999995</v>
      </c>
      <c r="Z1535" s="1">
        <v>0</v>
      </c>
      <c r="AA1535" s="2" t="s">
        <v>0</v>
      </c>
      <c r="AB1535" s="1">
        <v>0</v>
      </c>
      <c r="AC1535" s="1">
        <v>0</v>
      </c>
      <c r="AD1535" s="2" t="s">
        <v>0</v>
      </c>
      <c r="AE1535" s="1">
        <v>0</v>
      </c>
    </row>
    <row r="1536" spans="1:31" hidden="1" x14ac:dyDescent="0.25">
      <c r="A1536" s="2" t="s">
        <v>353</v>
      </c>
      <c r="B1536" s="51">
        <v>43980</v>
      </c>
      <c r="C1536" s="2" t="s">
        <v>8</v>
      </c>
      <c r="D1536" s="2" t="s">
        <v>52</v>
      </c>
      <c r="E1536" s="2" t="s">
        <v>530</v>
      </c>
      <c r="F1536" s="2" t="s">
        <v>2572</v>
      </c>
      <c r="G1536" s="2" t="s">
        <v>4</v>
      </c>
      <c r="H1536" s="2" t="s">
        <v>2853</v>
      </c>
      <c r="I1536" s="1" t="s">
        <v>1</v>
      </c>
      <c r="J1536" s="1" t="s">
        <v>1</v>
      </c>
      <c r="K1536" s="1" t="s">
        <v>1</v>
      </c>
      <c r="L1536" s="1" t="s">
        <v>1</v>
      </c>
      <c r="M1536" s="1">
        <v>0</v>
      </c>
      <c r="N1536" s="2" t="s">
        <v>1</v>
      </c>
      <c r="O1536" s="2" t="s">
        <v>2</v>
      </c>
      <c r="P1536" s="2" t="s">
        <v>1</v>
      </c>
      <c r="Q1536" s="3">
        <f t="shared" si="23"/>
        <v>79932840.228</v>
      </c>
      <c r="R1536" s="1">
        <v>0</v>
      </c>
      <c r="S1536" s="1">
        <v>53125022.670000002</v>
      </c>
      <c r="T1536" s="1">
        <v>0</v>
      </c>
      <c r="U1536" s="2" t="s">
        <v>0</v>
      </c>
      <c r="V1536" s="1">
        <v>0</v>
      </c>
      <c r="W1536" s="1">
        <v>23110187.550000001</v>
      </c>
      <c r="X1536" s="2" t="s">
        <v>0</v>
      </c>
      <c r="Y1536" s="1">
        <v>3697630.0080000004</v>
      </c>
      <c r="Z1536" s="1">
        <v>0</v>
      </c>
      <c r="AA1536" s="2" t="s">
        <v>0</v>
      </c>
      <c r="AB1536" s="1">
        <v>0</v>
      </c>
      <c r="AC1536" s="1">
        <v>0</v>
      </c>
      <c r="AD1536" s="2" t="s">
        <v>0</v>
      </c>
      <c r="AE1536" s="1">
        <v>0</v>
      </c>
    </row>
    <row r="1537" spans="1:31" hidden="1" x14ac:dyDescent="0.25">
      <c r="A1537" s="2" t="s">
        <v>348</v>
      </c>
      <c r="B1537" s="51">
        <v>43980</v>
      </c>
      <c r="C1537" s="2" t="s">
        <v>8</v>
      </c>
      <c r="D1537" s="2" t="s">
        <v>48</v>
      </c>
      <c r="E1537" s="2" t="s">
        <v>520</v>
      </c>
      <c r="F1537" s="2" t="s">
        <v>2337</v>
      </c>
      <c r="G1537" s="2" t="s">
        <v>4</v>
      </c>
      <c r="H1537" s="2" t="s">
        <v>2854</v>
      </c>
      <c r="I1537" s="1" t="s">
        <v>1</v>
      </c>
      <c r="J1537" s="1" t="s">
        <v>1</v>
      </c>
      <c r="K1537" s="1" t="s">
        <v>1</v>
      </c>
      <c r="L1537" s="1" t="s">
        <v>1</v>
      </c>
      <c r="M1537" s="1">
        <v>0</v>
      </c>
      <c r="N1537" s="2" t="s">
        <v>1</v>
      </c>
      <c r="O1537" s="2" t="s">
        <v>2</v>
      </c>
      <c r="P1537" s="2" t="s">
        <v>1</v>
      </c>
      <c r="Q1537" s="3">
        <f t="shared" si="23"/>
        <v>100525587.80240001</v>
      </c>
      <c r="R1537" s="1">
        <v>0</v>
      </c>
      <c r="S1537" s="1">
        <v>75235412.060000002</v>
      </c>
      <c r="T1537" s="1">
        <v>0</v>
      </c>
      <c r="U1537" s="2" t="s">
        <v>0</v>
      </c>
      <c r="V1537" s="1">
        <v>0</v>
      </c>
      <c r="W1537" s="1">
        <v>21801875.640000001</v>
      </c>
      <c r="X1537" s="2" t="s">
        <v>0</v>
      </c>
      <c r="Y1537" s="1">
        <v>3488300.1024000002</v>
      </c>
      <c r="Z1537" s="1">
        <v>0</v>
      </c>
      <c r="AA1537" s="2" t="s">
        <v>0</v>
      </c>
      <c r="AB1537" s="1">
        <v>0</v>
      </c>
      <c r="AC1537" s="1">
        <v>0</v>
      </c>
      <c r="AD1537" s="2" t="s">
        <v>0</v>
      </c>
      <c r="AE1537" s="1">
        <v>0</v>
      </c>
    </row>
    <row r="1538" spans="1:31" hidden="1" x14ac:dyDescent="0.25">
      <c r="A1538" s="2" t="s">
        <v>329</v>
      </c>
      <c r="B1538" s="51">
        <v>43980</v>
      </c>
      <c r="C1538" s="2" t="s">
        <v>8</v>
      </c>
      <c r="D1538" s="2" t="s">
        <v>44</v>
      </c>
      <c r="E1538" s="2" t="s">
        <v>516</v>
      </c>
      <c r="F1538" s="2" t="s">
        <v>149</v>
      </c>
      <c r="G1538" s="2" t="s">
        <v>4</v>
      </c>
      <c r="H1538" s="2" t="s">
        <v>2855</v>
      </c>
      <c r="I1538" s="1" t="s">
        <v>1</v>
      </c>
      <c r="J1538" s="1" t="s">
        <v>1</v>
      </c>
      <c r="K1538" s="1" t="s">
        <v>1</v>
      </c>
      <c r="L1538" s="1" t="s">
        <v>1</v>
      </c>
      <c r="M1538" s="1">
        <v>0</v>
      </c>
      <c r="N1538" s="2" t="s">
        <v>1</v>
      </c>
      <c r="O1538" s="2" t="s">
        <v>2</v>
      </c>
      <c r="P1538" s="2" t="s">
        <v>1</v>
      </c>
      <c r="Q1538" s="3">
        <f t="shared" si="23"/>
        <v>93542540.836400002</v>
      </c>
      <c r="R1538" s="1">
        <v>0</v>
      </c>
      <c r="S1538" s="1">
        <v>72565491.420000002</v>
      </c>
      <c r="T1538" s="1">
        <v>0</v>
      </c>
      <c r="U1538" s="2" t="s">
        <v>0</v>
      </c>
      <c r="V1538" s="1">
        <v>0</v>
      </c>
      <c r="W1538" s="1">
        <v>18083663.289999999</v>
      </c>
      <c r="X1538" s="2" t="s">
        <v>0</v>
      </c>
      <c r="Y1538" s="1">
        <v>2893386.1264</v>
      </c>
      <c r="Z1538" s="1">
        <v>0</v>
      </c>
      <c r="AA1538" s="2" t="s">
        <v>0</v>
      </c>
      <c r="AB1538" s="1">
        <v>0</v>
      </c>
      <c r="AC1538" s="1">
        <v>0</v>
      </c>
      <c r="AD1538" s="2" t="s">
        <v>0</v>
      </c>
      <c r="AE1538" s="1">
        <v>0</v>
      </c>
    </row>
    <row r="1539" spans="1:31" hidden="1" x14ac:dyDescent="0.25">
      <c r="A1539" s="2" t="s">
        <v>326</v>
      </c>
      <c r="B1539" s="51">
        <v>43980</v>
      </c>
      <c r="C1539" s="2" t="s">
        <v>8</v>
      </c>
      <c r="D1539" s="2" t="s">
        <v>40</v>
      </c>
      <c r="E1539" s="2" t="s">
        <v>500</v>
      </c>
      <c r="F1539" s="2" t="s">
        <v>2845</v>
      </c>
      <c r="G1539" s="2" t="s">
        <v>4</v>
      </c>
      <c r="H1539" s="2" t="s">
        <v>2856</v>
      </c>
      <c r="I1539" s="1" t="s">
        <v>1</v>
      </c>
      <c r="J1539" s="1" t="s">
        <v>1</v>
      </c>
      <c r="K1539" s="1" t="s">
        <v>1</v>
      </c>
      <c r="L1539" s="1" t="s">
        <v>1</v>
      </c>
      <c r="M1539" s="1">
        <v>0</v>
      </c>
      <c r="N1539" s="2" t="s">
        <v>1</v>
      </c>
      <c r="O1539" s="2" t="s">
        <v>2</v>
      </c>
      <c r="P1539" s="2" t="s">
        <v>1</v>
      </c>
      <c r="Q1539" s="3">
        <f t="shared" ref="Q1539:Q1602" si="24">SUM(R1539:AE1539)</f>
        <v>57019394.318000004</v>
      </c>
      <c r="R1539" s="1">
        <v>0</v>
      </c>
      <c r="S1539" s="1">
        <v>38263822.32</v>
      </c>
      <c r="T1539" s="1">
        <v>0</v>
      </c>
      <c r="U1539" s="2" t="s">
        <v>0</v>
      </c>
      <c r="V1539" s="1">
        <v>0</v>
      </c>
      <c r="W1539" s="1">
        <v>16168596.550000001</v>
      </c>
      <c r="X1539" s="2" t="s">
        <v>0</v>
      </c>
      <c r="Y1539" s="1">
        <v>2586975.4480000003</v>
      </c>
      <c r="Z1539" s="1">
        <v>0</v>
      </c>
      <c r="AA1539" s="2" t="s">
        <v>0</v>
      </c>
      <c r="AB1539" s="1">
        <v>0</v>
      </c>
      <c r="AC1539" s="1">
        <v>0</v>
      </c>
      <c r="AD1539" s="2" t="s">
        <v>0</v>
      </c>
      <c r="AE1539" s="1">
        <v>0</v>
      </c>
    </row>
    <row r="1540" spans="1:31" hidden="1" x14ac:dyDescent="0.25">
      <c r="A1540" s="2" t="s">
        <v>323</v>
      </c>
      <c r="B1540" s="51">
        <v>43980</v>
      </c>
      <c r="C1540" s="2" t="s">
        <v>8</v>
      </c>
      <c r="D1540" s="2" t="s">
        <v>36</v>
      </c>
      <c r="E1540" s="2" t="s">
        <v>497</v>
      </c>
      <c r="F1540" s="2" t="s">
        <v>1021</v>
      </c>
      <c r="G1540" s="2" t="s">
        <v>4</v>
      </c>
      <c r="H1540" s="2" t="s">
        <v>2857</v>
      </c>
      <c r="I1540" s="1" t="s">
        <v>1</v>
      </c>
      <c r="J1540" s="1" t="s">
        <v>1</v>
      </c>
      <c r="K1540" s="1" t="s">
        <v>1</v>
      </c>
      <c r="L1540" s="1" t="s">
        <v>1</v>
      </c>
      <c r="M1540" s="1">
        <v>0</v>
      </c>
      <c r="N1540" s="2" t="s">
        <v>1</v>
      </c>
      <c r="O1540" s="2" t="s">
        <v>2</v>
      </c>
      <c r="P1540" s="2" t="s">
        <v>1</v>
      </c>
      <c r="Q1540" s="3">
        <f t="shared" si="24"/>
        <v>25828767.915999997</v>
      </c>
      <c r="R1540" s="1">
        <v>0</v>
      </c>
      <c r="S1540" s="1">
        <v>20245417.52</v>
      </c>
      <c r="T1540" s="1">
        <v>0</v>
      </c>
      <c r="U1540" s="2" t="s">
        <v>0</v>
      </c>
      <c r="V1540" s="1">
        <v>0</v>
      </c>
      <c r="W1540" s="1">
        <v>4813233.0999999996</v>
      </c>
      <c r="X1540" s="2" t="s">
        <v>0</v>
      </c>
      <c r="Y1540" s="1">
        <v>770117.29599999997</v>
      </c>
      <c r="Z1540" s="1">
        <v>0</v>
      </c>
      <c r="AA1540" s="2" t="s">
        <v>0</v>
      </c>
      <c r="AB1540" s="1">
        <v>0</v>
      </c>
      <c r="AC1540" s="1">
        <v>0</v>
      </c>
      <c r="AD1540" s="2" t="s">
        <v>0</v>
      </c>
      <c r="AE1540" s="1">
        <v>0</v>
      </c>
    </row>
    <row r="1541" spans="1:31" hidden="1" x14ac:dyDescent="0.25">
      <c r="A1541" s="2" t="s">
        <v>321</v>
      </c>
      <c r="B1541" s="51">
        <v>43980</v>
      </c>
      <c r="C1541" s="2" t="s">
        <v>8</v>
      </c>
      <c r="D1541" s="2" t="s">
        <v>32</v>
      </c>
      <c r="E1541" s="2" t="s">
        <v>493</v>
      </c>
      <c r="F1541" s="2" t="s">
        <v>2858</v>
      </c>
      <c r="G1541" s="2" t="s">
        <v>4</v>
      </c>
      <c r="H1541" s="2" t="s">
        <v>2859</v>
      </c>
      <c r="I1541" s="1" t="s">
        <v>1</v>
      </c>
      <c r="J1541" s="1" t="s">
        <v>1</v>
      </c>
      <c r="K1541" s="1" t="s">
        <v>1</v>
      </c>
      <c r="L1541" s="1" t="s">
        <v>1</v>
      </c>
      <c r="M1541" s="1">
        <v>0</v>
      </c>
      <c r="N1541" s="2" t="s">
        <v>1</v>
      </c>
      <c r="O1541" s="2" t="s">
        <v>2</v>
      </c>
      <c r="P1541" s="2" t="s">
        <v>1</v>
      </c>
      <c r="Q1541" s="3">
        <f t="shared" si="24"/>
        <v>59190332.599200003</v>
      </c>
      <c r="R1541" s="1">
        <v>0</v>
      </c>
      <c r="S1541" s="1">
        <v>43582029.020000003</v>
      </c>
      <c r="T1541" s="1">
        <v>0</v>
      </c>
      <c r="U1541" s="2" t="s">
        <v>0</v>
      </c>
      <c r="V1541" s="1">
        <v>0</v>
      </c>
      <c r="W1541" s="1">
        <v>13455434.119999999</v>
      </c>
      <c r="X1541" s="2" t="s">
        <v>0</v>
      </c>
      <c r="Y1541" s="1">
        <v>2152869.4591999999</v>
      </c>
      <c r="Z1541" s="1">
        <v>0</v>
      </c>
      <c r="AA1541" s="2" t="s">
        <v>0</v>
      </c>
      <c r="AB1541" s="1">
        <v>0</v>
      </c>
      <c r="AC1541" s="1">
        <v>0</v>
      </c>
      <c r="AD1541" s="2" t="s">
        <v>0</v>
      </c>
      <c r="AE1541" s="1">
        <v>0</v>
      </c>
    </row>
    <row r="1542" spans="1:31" hidden="1" x14ac:dyDescent="0.25">
      <c r="A1542" s="2" t="s">
        <v>318</v>
      </c>
      <c r="B1542" s="51">
        <v>43980</v>
      </c>
      <c r="C1542" s="2" t="s">
        <v>8</v>
      </c>
      <c r="D1542" s="2" t="s">
        <v>26</v>
      </c>
      <c r="E1542" s="2" t="s">
        <v>489</v>
      </c>
      <c r="F1542" s="2" t="s">
        <v>2860</v>
      </c>
      <c r="G1542" s="2" t="s">
        <v>4</v>
      </c>
      <c r="H1542" s="2" t="s">
        <v>2861</v>
      </c>
      <c r="I1542" s="1" t="s">
        <v>1</v>
      </c>
      <c r="J1542" s="1" t="s">
        <v>1</v>
      </c>
      <c r="K1542" s="1" t="s">
        <v>1</v>
      </c>
      <c r="L1542" s="1" t="s">
        <v>1</v>
      </c>
      <c r="M1542" s="1">
        <v>0</v>
      </c>
      <c r="N1542" s="2" t="s">
        <v>1</v>
      </c>
      <c r="O1542" s="2" t="s">
        <v>2</v>
      </c>
      <c r="P1542" s="2" t="s">
        <v>1</v>
      </c>
      <c r="Q1542" s="3">
        <f t="shared" si="24"/>
        <v>44843839.807999998</v>
      </c>
      <c r="R1542" s="1">
        <v>0</v>
      </c>
      <c r="S1542" s="1">
        <v>42705437.807999998</v>
      </c>
      <c r="T1542" s="1">
        <v>0</v>
      </c>
      <c r="U1542" s="2" t="s">
        <v>0</v>
      </c>
      <c r="V1542" s="1">
        <v>0</v>
      </c>
      <c r="W1542" s="1">
        <v>1843450</v>
      </c>
      <c r="X1542" s="2" t="s">
        <v>0</v>
      </c>
      <c r="Y1542" s="1">
        <v>294952</v>
      </c>
      <c r="Z1542" s="1">
        <v>0</v>
      </c>
      <c r="AA1542" s="2" t="s">
        <v>0</v>
      </c>
      <c r="AB1542" s="1">
        <v>0</v>
      </c>
      <c r="AC1542" s="1">
        <v>0</v>
      </c>
      <c r="AD1542" s="2" t="s">
        <v>0</v>
      </c>
      <c r="AE1542" s="1">
        <v>0</v>
      </c>
    </row>
    <row r="1543" spans="1:31" hidden="1" x14ac:dyDescent="0.25">
      <c r="A1543" s="2" t="s">
        <v>316</v>
      </c>
      <c r="B1543" s="51">
        <v>43980</v>
      </c>
      <c r="C1543" s="2" t="s">
        <v>8</v>
      </c>
      <c r="D1543" s="2" t="s">
        <v>16</v>
      </c>
      <c r="E1543" s="2" t="s">
        <v>483</v>
      </c>
      <c r="F1543" s="2" t="s">
        <v>2862</v>
      </c>
      <c r="G1543" s="2" t="s">
        <v>4</v>
      </c>
      <c r="H1543" s="2" t="s">
        <v>2863</v>
      </c>
      <c r="I1543" s="1" t="s">
        <v>1</v>
      </c>
      <c r="J1543" s="1" t="s">
        <v>1</v>
      </c>
      <c r="K1543" s="1" t="s">
        <v>1</v>
      </c>
      <c r="L1543" s="1" t="s">
        <v>1</v>
      </c>
      <c r="M1543" s="1">
        <v>0</v>
      </c>
      <c r="N1543" s="2" t="s">
        <v>1</v>
      </c>
      <c r="O1543" s="2" t="s">
        <v>2</v>
      </c>
      <c r="P1543" s="2" t="s">
        <v>1</v>
      </c>
      <c r="Q1543" s="3">
        <f t="shared" si="24"/>
        <v>12045068.98</v>
      </c>
      <c r="R1543" s="1">
        <v>0</v>
      </c>
      <c r="S1543" s="1">
        <v>8047708.9800000004</v>
      </c>
      <c r="T1543" s="1">
        <v>0</v>
      </c>
      <c r="U1543" s="2" t="s">
        <v>0</v>
      </c>
      <c r="V1543" s="1">
        <v>0</v>
      </c>
      <c r="W1543" s="1">
        <v>3446000</v>
      </c>
      <c r="X1543" s="2" t="s">
        <v>0</v>
      </c>
      <c r="Y1543" s="1">
        <v>551360</v>
      </c>
      <c r="Z1543" s="1">
        <v>0</v>
      </c>
      <c r="AA1543" s="2" t="s">
        <v>0</v>
      </c>
      <c r="AB1543" s="1">
        <v>0</v>
      </c>
      <c r="AC1543" s="1">
        <v>0</v>
      </c>
      <c r="AD1543" s="2" t="s">
        <v>0</v>
      </c>
      <c r="AE1543" s="1">
        <v>0</v>
      </c>
    </row>
    <row r="1544" spans="1:31" hidden="1" x14ac:dyDescent="0.25">
      <c r="A1544" s="2" t="s">
        <v>312</v>
      </c>
      <c r="B1544" s="51">
        <v>43980</v>
      </c>
      <c r="C1544" s="2" t="s">
        <v>8</v>
      </c>
      <c r="D1544" s="2" t="s">
        <v>1048</v>
      </c>
      <c r="E1544" s="2" t="s">
        <v>538</v>
      </c>
      <c r="F1544" s="2" t="s">
        <v>724</v>
      </c>
      <c r="G1544" s="2" t="s">
        <v>4</v>
      </c>
      <c r="H1544" s="2" t="s">
        <v>2864</v>
      </c>
      <c r="I1544" s="1" t="s">
        <v>1</v>
      </c>
      <c r="J1544" s="1" t="s">
        <v>1</v>
      </c>
      <c r="K1544" s="1" t="s">
        <v>1</v>
      </c>
      <c r="L1544" s="1" t="s">
        <v>1</v>
      </c>
      <c r="M1544" s="1">
        <v>0</v>
      </c>
      <c r="N1544" s="2" t="s">
        <v>1</v>
      </c>
      <c r="O1544" s="2" t="s">
        <v>2</v>
      </c>
      <c r="P1544" s="2" t="s">
        <v>1</v>
      </c>
      <c r="Q1544" s="3">
        <f t="shared" si="24"/>
        <v>12909027.394200001</v>
      </c>
      <c r="R1544" s="1">
        <v>0</v>
      </c>
      <c r="S1544" s="1">
        <v>10416303.394200001</v>
      </c>
      <c r="T1544" s="1">
        <v>0</v>
      </c>
      <c r="U1544" s="2" t="s">
        <v>0</v>
      </c>
      <c r="V1544" s="1">
        <v>0</v>
      </c>
      <c r="W1544" s="1">
        <v>2148900</v>
      </c>
      <c r="X1544" s="2" t="s">
        <v>0</v>
      </c>
      <c r="Y1544" s="1">
        <v>343824</v>
      </c>
      <c r="Z1544" s="1">
        <v>0</v>
      </c>
      <c r="AA1544" s="2" t="s">
        <v>0</v>
      </c>
      <c r="AB1544" s="1">
        <v>0</v>
      </c>
      <c r="AC1544" s="1">
        <v>0</v>
      </c>
      <c r="AD1544" s="2" t="s">
        <v>0</v>
      </c>
      <c r="AE1544" s="1">
        <v>0</v>
      </c>
    </row>
    <row r="1545" spans="1:31" hidden="1" x14ac:dyDescent="0.25">
      <c r="A1545" s="2" t="s">
        <v>309</v>
      </c>
      <c r="B1545" s="51">
        <v>43980</v>
      </c>
      <c r="C1545" s="2" t="s">
        <v>8</v>
      </c>
      <c r="D1545" s="2" t="s">
        <v>11</v>
      </c>
      <c r="E1545" s="2" t="s">
        <v>476</v>
      </c>
      <c r="F1545" s="2" t="s">
        <v>2865</v>
      </c>
      <c r="G1545" s="2" t="s">
        <v>4</v>
      </c>
      <c r="H1545" s="2" t="s">
        <v>2866</v>
      </c>
      <c r="I1545" s="1" t="s">
        <v>1</v>
      </c>
      <c r="J1545" s="1" t="s">
        <v>1</v>
      </c>
      <c r="K1545" s="1" t="s">
        <v>1</v>
      </c>
      <c r="L1545" s="1" t="s">
        <v>1</v>
      </c>
      <c r="M1545" s="1">
        <v>0</v>
      </c>
      <c r="N1545" s="2" t="s">
        <v>1</v>
      </c>
      <c r="O1545" s="2" t="s">
        <v>2</v>
      </c>
      <c r="P1545" s="2" t="s">
        <v>1</v>
      </c>
      <c r="Q1545" s="3">
        <f t="shared" si="24"/>
        <v>1103282.112</v>
      </c>
      <c r="R1545" s="1">
        <v>0</v>
      </c>
      <c r="S1545" s="1">
        <v>640441.30000000005</v>
      </c>
      <c r="T1545" s="1">
        <v>0</v>
      </c>
      <c r="U1545" s="2" t="s">
        <v>0</v>
      </c>
      <c r="V1545" s="1">
        <v>0</v>
      </c>
      <c r="W1545" s="1">
        <v>399000.7</v>
      </c>
      <c r="X1545" s="2" t="s">
        <v>0</v>
      </c>
      <c r="Y1545" s="1">
        <v>63840.112000000001</v>
      </c>
      <c r="Z1545" s="1">
        <v>0</v>
      </c>
      <c r="AA1545" s="2" t="s">
        <v>0</v>
      </c>
      <c r="AB1545" s="1">
        <v>0</v>
      </c>
      <c r="AC1545" s="1">
        <v>0</v>
      </c>
      <c r="AD1545" s="2" t="s">
        <v>0</v>
      </c>
      <c r="AE1545" s="1">
        <v>0</v>
      </c>
    </row>
    <row r="1546" spans="1:31" hidden="1" x14ac:dyDescent="0.25">
      <c r="A1546" s="2" t="s">
        <v>306</v>
      </c>
      <c r="B1546" s="51">
        <v>43980</v>
      </c>
      <c r="C1546" s="2" t="s">
        <v>8</v>
      </c>
      <c r="D1546" s="2" t="s">
        <v>7</v>
      </c>
      <c r="E1546" s="2" t="s">
        <v>471</v>
      </c>
      <c r="F1546" s="2" t="s">
        <v>1699</v>
      </c>
      <c r="G1546" s="2" t="s">
        <v>4</v>
      </c>
      <c r="H1546" s="2" t="s">
        <v>2867</v>
      </c>
      <c r="I1546" s="1" t="s">
        <v>1</v>
      </c>
      <c r="J1546" s="1" t="s">
        <v>1</v>
      </c>
      <c r="K1546" s="1" t="s">
        <v>1</v>
      </c>
      <c r="L1546" s="1" t="s">
        <v>1</v>
      </c>
      <c r="M1546" s="1">
        <v>0</v>
      </c>
      <c r="N1546" s="2" t="s">
        <v>1</v>
      </c>
      <c r="O1546" s="2" t="s">
        <v>2</v>
      </c>
      <c r="P1546" s="2" t="s">
        <v>1</v>
      </c>
      <c r="Q1546" s="3">
        <f t="shared" si="24"/>
        <v>80297300.022</v>
      </c>
      <c r="R1546" s="1">
        <v>0</v>
      </c>
      <c r="S1546" s="1">
        <v>60587463.710000001</v>
      </c>
      <c r="T1546" s="1">
        <v>0</v>
      </c>
      <c r="U1546" s="2" t="s">
        <v>0</v>
      </c>
      <c r="V1546" s="1">
        <v>0</v>
      </c>
      <c r="W1546" s="1">
        <v>16991238.199999999</v>
      </c>
      <c r="X1546" s="2" t="s">
        <v>0</v>
      </c>
      <c r="Y1546" s="1">
        <v>2718598.1119999997</v>
      </c>
      <c r="Z1546" s="1">
        <v>0</v>
      </c>
      <c r="AA1546" s="2" t="s">
        <v>0</v>
      </c>
      <c r="AB1546" s="1">
        <v>0</v>
      </c>
      <c r="AC1546" s="1">
        <v>0</v>
      </c>
      <c r="AD1546" s="2" t="s">
        <v>0</v>
      </c>
      <c r="AE1546" s="1">
        <v>0</v>
      </c>
    </row>
    <row r="1547" spans="1:31" hidden="1" x14ac:dyDescent="0.25">
      <c r="A1547" s="2" t="s">
        <v>303</v>
      </c>
      <c r="B1547" s="51">
        <v>43981</v>
      </c>
      <c r="C1547" s="2" t="s">
        <v>8</v>
      </c>
      <c r="D1547" s="2" t="s">
        <v>107</v>
      </c>
      <c r="E1547" s="2" t="s">
        <v>596</v>
      </c>
      <c r="F1547" s="2" t="s">
        <v>1957</v>
      </c>
      <c r="G1547" s="2" t="s">
        <v>4</v>
      </c>
      <c r="H1547" s="2" t="s">
        <v>2868</v>
      </c>
      <c r="I1547" s="1" t="s">
        <v>1</v>
      </c>
      <c r="J1547" s="1" t="s">
        <v>1</v>
      </c>
      <c r="K1547" s="1" t="s">
        <v>1</v>
      </c>
      <c r="L1547" s="1" t="s">
        <v>1</v>
      </c>
      <c r="M1547" s="1">
        <v>0</v>
      </c>
      <c r="N1547" s="2" t="s">
        <v>1</v>
      </c>
      <c r="O1547" s="2" t="s">
        <v>2</v>
      </c>
      <c r="P1547" s="2" t="s">
        <v>1</v>
      </c>
      <c r="Q1547" s="3">
        <f t="shared" si="24"/>
        <v>108541743.50240001</v>
      </c>
      <c r="R1547" s="1">
        <v>0</v>
      </c>
      <c r="S1547" s="1">
        <v>82419736.400000006</v>
      </c>
      <c r="T1547" s="1">
        <v>0</v>
      </c>
      <c r="U1547" s="2" t="s">
        <v>0</v>
      </c>
      <c r="V1547" s="1">
        <v>0</v>
      </c>
      <c r="W1547" s="1">
        <v>22518971.640000001</v>
      </c>
      <c r="X1547" s="2" t="s">
        <v>0</v>
      </c>
      <c r="Y1547" s="1">
        <v>3603035.4624000001</v>
      </c>
      <c r="Z1547" s="1">
        <v>0</v>
      </c>
      <c r="AA1547" s="2" t="s">
        <v>0</v>
      </c>
      <c r="AB1547" s="1">
        <v>0</v>
      </c>
      <c r="AC1547" s="1">
        <v>0</v>
      </c>
      <c r="AD1547" s="2" t="s">
        <v>0</v>
      </c>
      <c r="AE1547" s="1">
        <v>0</v>
      </c>
    </row>
    <row r="1548" spans="1:31" hidden="1" x14ac:dyDescent="0.25">
      <c r="A1548" s="2" t="s">
        <v>290</v>
      </c>
      <c r="B1548" s="51">
        <v>43981</v>
      </c>
      <c r="C1548" s="2" t="s">
        <v>8</v>
      </c>
      <c r="D1548" s="2" t="s">
        <v>88</v>
      </c>
      <c r="E1548" s="2" t="s">
        <v>569</v>
      </c>
      <c r="F1548" s="2" t="s">
        <v>2869</v>
      </c>
      <c r="G1548" s="2" t="s">
        <v>4</v>
      </c>
      <c r="H1548" s="2" t="s">
        <v>2870</v>
      </c>
      <c r="I1548" s="1" t="s">
        <v>1</v>
      </c>
      <c r="J1548" s="1" t="s">
        <v>1</v>
      </c>
      <c r="K1548" s="1" t="s">
        <v>1</v>
      </c>
      <c r="L1548" s="1" t="s">
        <v>1</v>
      </c>
      <c r="M1548" s="1">
        <v>0</v>
      </c>
      <c r="N1548" s="2" t="s">
        <v>1</v>
      </c>
      <c r="O1548" s="2" t="s">
        <v>2</v>
      </c>
      <c r="P1548" s="2" t="s">
        <v>1</v>
      </c>
      <c r="Q1548" s="3">
        <f t="shared" si="24"/>
        <v>109887143.5608</v>
      </c>
      <c r="R1548" s="1">
        <v>0</v>
      </c>
      <c r="S1548" s="1">
        <v>86806112.430000007</v>
      </c>
      <c r="T1548" s="1">
        <v>0</v>
      </c>
      <c r="U1548" s="2" t="s">
        <v>0</v>
      </c>
      <c r="V1548" s="1">
        <v>0</v>
      </c>
      <c r="W1548" s="1">
        <v>19897440.629999999</v>
      </c>
      <c r="X1548" s="2" t="s">
        <v>0</v>
      </c>
      <c r="Y1548" s="1">
        <v>3183590.5008</v>
      </c>
      <c r="Z1548" s="1">
        <v>0</v>
      </c>
      <c r="AA1548" s="2" t="s">
        <v>0</v>
      </c>
      <c r="AB1548" s="1">
        <v>0</v>
      </c>
      <c r="AC1548" s="1">
        <v>0</v>
      </c>
      <c r="AD1548" s="2" t="s">
        <v>0</v>
      </c>
      <c r="AE1548" s="1">
        <v>0</v>
      </c>
    </row>
    <row r="1549" spans="1:31" hidden="1" x14ac:dyDescent="0.25">
      <c r="A1549" s="2" t="s">
        <v>288</v>
      </c>
      <c r="B1549" s="51">
        <v>43981</v>
      </c>
      <c r="C1549" s="2" t="s">
        <v>8</v>
      </c>
      <c r="D1549" s="2" t="s">
        <v>88</v>
      </c>
      <c r="E1549" s="2" t="s">
        <v>563</v>
      </c>
      <c r="F1549" s="2" t="s">
        <v>2871</v>
      </c>
      <c r="G1549" s="2" t="s">
        <v>4</v>
      </c>
      <c r="H1549" s="2" t="s">
        <v>2872</v>
      </c>
      <c r="I1549" s="1" t="s">
        <v>1</v>
      </c>
      <c r="J1549" s="1" t="s">
        <v>1</v>
      </c>
      <c r="K1549" s="1" t="s">
        <v>1</v>
      </c>
      <c r="L1549" s="1" t="s">
        <v>1</v>
      </c>
      <c r="M1549" s="1">
        <v>0</v>
      </c>
      <c r="N1549" s="2" t="s">
        <v>1</v>
      </c>
      <c r="O1549" s="2" t="s">
        <v>2</v>
      </c>
      <c r="P1549" s="2" t="s">
        <v>1</v>
      </c>
      <c r="Q1549" s="3">
        <f t="shared" si="24"/>
        <v>46759077.600000001</v>
      </c>
      <c r="R1549" s="1">
        <v>0</v>
      </c>
      <c r="S1549" s="1">
        <v>46759077.600000001</v>
      </c>
      <c r="T1549" s="1">
        <v>0</v>
      </c>
      <c r="U1549" s="2" t="s">
        <v>0</v>
      </c>
      <c r="V1549" s="1">
        <v>0</v>
      </c>
      <c r="W1549" s="1"/>
      <c r="X1549" s="2" t="s">
        <v>0</v>
      </c>
      <c r="Y1549" s="1">
        <v>0</v>
      </c>
      <c r="Z1549" s="1">
        <v>0</v>
      </c>
      <c r="AA1549" s="2" t="s">
        <v>0</v>
      </c>
      <c r="AB1549" s="1">
        <v>0</v>
      </c>
      <c r="AC1549" s="1">
        <v>0</v>
      </c>
      <c r="AD1549" s="2" t="s">
        <v>0</v>
      </c>
      <c r="AE1549" s="1">
        <v>0</v>
      </c>
    </row>
    <row r="1550" spans="1:31" hidden="1" x14ac:dyDescent="0.25">
      <c r="A1550" s="2" t="s">
        <v>278</v>
      </c>
      <c r="B1550" s="51">
        <v>43981</v>
      </c>
      <c r="C1550" s="2" t="s">
        <v>8</v>
      </c>
      <c r="D1550" s="2" t="s">
        <v>78</v>
      </c>
      <c r="E1550" s="2" t="s">
        <v>555</v>
      </c>
      <c r="F1550" s="2" t="s">
        <v>2873</v>
      </c>
      <c r="G1550" s="2" t="s">
        <v>4</v>
      </c>
      <c r="H1550" s="2" t="s">
        <v>2874</v>
      </c>
      <c r="I1550" s="1" t="s">
        <v>1</v>
      </c>
      <c r="J1550" s="1" t="s">
        <v>1</v>
      </c>
      <c r="K1550" s="1" t="s">
        <v>1</v>
      </c>
      <c r="L1550" s="1" t="s">
        <v>1</v>
      </c>
      <c r="M1550" s="1">
        <v>0</v>
      </c>
      <c r="N1550" s="2" t="s">
        <v>1</v>
      </c>
      <c r="O1550" s="2" t="s">
        <v>2</v>
      </c>
      <c r="P1550" s="2" t="s">
        <v>1</v>
      </c>
      <c r="Q1550" s="3">
        <f t="shared" si="24"/>
        <v>119048456.06479999</v>
      </c>
      <c r="R1550" s="1">
        <v>0</v>
      </c>
      <c r="S1550" s="1">
        <v>80174596.640000001</v>
      </c>
      <c r="T1550" s="1">
        <v>0</v>
      </c>
      <c r="U1550" s="2" t="s">
        <v>0</v>
      </c>
      <c r="V1550" s="1">
        <v>0</v>
      </c>
      <c r="W1550" s="1">
        <v>33511947.780000001</v>
      </c>
      <c r="X1550" s="2" t="s">
        <v>0</v>
      </c>
      <c r="Y1550" s="1">
        <v>5361911.6447999999</v>
      </c>
      <c r="Z1550" s="1">
        <v>0</v>
      </c>
      <c r="AA1550" s="2" t="s">
        <v>0</v>
      </c>
      <c r="AB1550" s="1">
        <v>0</v>
      </c>
      <c r="AC1550" s="1">
        <v>0</v>
      </c>
      <c r="AD1550" s="2" t="s">
        <v>0</v>
      </c>
      <c r="AE1550" s="1">
        <v>0</v>
      </c>
    </row>
    <row r="1551" spans="1:31" hidden="1" x14ac:dyDescent="0.25">
      <c r="A1551" s="2" t="s">
        <v>271</v>
      </c>
      <c r="B1551" s="51">
        <v>43981</v>
      </c>
      <c r="C1551" s="2" t="s">
        <v>8</v>
      </c>
      <c r="D1551" s="2" t="s">
        <v>67</v>
      </c>
      <c r="E1551" s="2" t="s">
        <v>542</v>
      </c>
      <c r="F1551" s="2" t="s">
        <v>2803</v>
      </c>
      <c r="G1551" s="2" t="s">
        <v>4</v>
      </c>
      <c r="H1551" s="2" t="s">
        <v>2875</v>
      </c>
      <c r="I1551" s="1" t="s">
        <v>1</v>
      </c>
      <c r="J1551" s="1" t="s">
        <v>1</v>
      </c>
      <c r="K1551" s="1" t="s">
        <v>1</v>
      </c>
      <c r="L1551" s="1" t="s">
        <v>1</v>
      </c>
      <c r="M1551" s="1">
        <v>0</v>
      </c>
      <c r="N1551" s="2" t="s">
        <v>1</v>
      </c>
      <c r="O1551" s="2" t="s">
        <v>2</v>
      </c>
      <c r="P1551" s="2" t="s">
        <v>1</v>
      </c>
      <c r="Q1551" s="3">
        <f t="shared" si="24"/>
        <v>137671933.23480001</v>
      </c>
      <c r="R1551" s="1">
        <v>0</v>
      </c>
      <c r="S1551" s="1">
        <v>105605155.65000001</v>
      </c>
      <c r="T1551" s="1">
        <v>0</v>
      </c>
      <c r="U1551" s="2" t="s">
        <v>0</v>
      </c>
      <c r="V1551" s="1">
        <v>0</v>
      </c>
      <c r="W1551" s="1">
        <v>27643773.780000001</v>
      </c>
      <c r="X1551" s="2" t="s">
        <v>0</v>
      </c>
      <c r="Y1551" s="1">
        <v>4423003.8048</v>
      </c>
      <c r="Z1551" s="1">
        <v>0</v>
      </c>
      <c r="AA1551" s="2" t="s">
        <v>0</v>
      </c>
      <c r="AB1551" s="1">
        <v>0</v>
      </c>
      <c r="AC1551" s="1">
        <v>0</v>
      </c>
      <c r="AD1551" s="2" t="s">
        <v>0</v>
      </c>
      <c r="AE1551" s="1">
        <v>0</v>
      </c>
    </row>
    <row r="1552" spans="1:31" hidden="1" x14ac:dyDescent="0.25">
      <c r="A1552" s="2" t="s">
        <v>265</v>
      </c>
      <c r="B1552" s="51">
        <v>43981</v>
      </c>
      <c r="C1552" s="2" t="s">
        <v>8</v>
      </c>
      <c r="D1552" s="2" t="s">
        <v>52</v>
      </c>
      <c r="E1552" s="2" t="s">
        <v>530</v>
      </c>
      <c r="F1552" s="2" t="s">
        <v>2614</v>
      </c>
      <c r="G1552" s="2" t="s">
        <v>4</v>
      </c>
      <c r="H1552" s="2" t="s">
        <v>2876</v>
      </c>
      <c r="I1552" s="1" t="s">
        <v>1</v>
      </c>
      <c r="J1552" s="1" t="s">
        <v>1</v>
      </c>
      <c r="K1552" s="1" t="s">
        <v>1</v>
      </c>
      <c r="L1552" s="1" t="s">
        <v>1</v>
      </c>
      <c r="M1552" s="1">
        <v>0</v>
      </c>
      <c r="N1552" s="2" t="s">
        <v>1</v>
      </c>
      <c r="O1552" s="2" t="s">
        <v>2</v>
      </c>
      <c r="P1552" s="2" t="s">
        <v>1</v>
      </c>
      <c r="Q1552" s="3">
        <f t="shared" si="24"/>
        <v>130215269.4436</v>
      </c>
      <c r="R1552" s="1">
        <v>0</v>
      </c>
      <c r="S1552" s="1">
        <v>90967016.329999998</v>
      </c>
      <c r="T1552" s="1">
        <v>0</v>
      </c>
      <c r="U1552" s="2" t="s">
        <v>0</v>
      </c>
      <c r="V1552" s="1">
        <v>0</v>
      </c>
      <c r="W1552" s="1">
        <v>33834700.960000001</v>
      </c>
      <c r="X1552" s="2" t="s">
        <v>0</v>
      </c>
      <c r="Y1552" s="1">
        <v>5413552.1535999998</v>
      </c>
      <c r="Z1552" s="1">
        <v>0</v>
      </c>
      <c r="AA1552" s="2" t="s">
        <v>0</v>
      </c>
      <c r="AB1552" s="1">
        <v>0</v>
      </c>
      <c r="AC1552" s="1">
        <v>0</v>
      </c>
      <c r="AD1552" s="2" t="s">
        <v>0</v>
      </c>
      <c r="AE1552" s="1">
        <v>0</v>
      </c>
    </row>
    <row r="1553" spans="1:31" hidden="1" x14ac:dyDescent="0.25">
      <c r="A1553" s="2" t="s">
        <v>260</v>
      </c>
      <c r="B1553" s="51">
        <v>43981</v>
      </c>
      <c r="C1553" s="2" t="s">
        <v>8</v>
      </c>
      <c r="D1553" s="2" t="s">
        <v>48</v>
      </c>
      <c r="E1553" s="2" t="s">
        <v>520</v>
      </c>
      <c r="F1553" s="2" t="s">
        <v>2368</v>
      </c>
      <c r="G1553" s="2" t="s">
        <v>4</v>
      </c>
      <c r="H1553" s="2" t="s">
        <v>2877</v>
      </c>
      <c r="I1553" s="1" t="s">
        <v>1</v>
      </c>
      <c r="J1553" s="1" t="s">
        <v>1</v>
      </c>
      <c r="K1553" s="1" t="s">
        <v>1</v>
      </c>
      <c r="L1553" s="1" t="s">
        <v>1</v>
      </c>
      <c r="M1553" s="1">
        <v>0</v>
      </c>
      <c r="N1553" s="2" t="s">
        <v>1</v>
      </c>
      <c r="O1553" s="2" t="s">
        <v>2</v>
      </c>
      <c r="P1553" s="2" t="s">
        <v>1</v>
      </c>
      <c r="Q1553" s="3">
        <f t="shared" si="24"/>
        <v>120551818.03480001</v>
      </c>
      <c r="R1553" s="1">
        <v>0</v>
      </c>
      <c r="S1553" s="1">
        <v>93928455.290000007</v>
      </c>
      <c r="T1553" s="1">
        <v>0</v>
      </c>
      <c r="U1553" s="2" t="s">
        <v>0</v>
      </c>
      <c r="V1553" s="1">
        <v>0</v>
      </c>
      <c r="W1553" s="1">
        <v>22951174.780000001</v>
      </c>
      <c r="X1553" s="2" t="s">
        <v>0</v>
      </c>
      <c r="Y1553" s="1">
        <v>3672187.9648000002</v>
      </c>
      <c r="Z1553" s="1">
        <v>0</v>
      </c>
      <c r="AA1553" s="2" t="s">
        <v>0</v>
      </c>
      <c r="AB1553" s="1">
        <v>0</v>
      </c>
      <c r="AC1553" s="1">
        <v>0</v>
      </c>
      <c r="AD1553" s="2" t="s">
        <v>0</v>
      </c>
      <c r="AE1553" s="1">
        <v>0</v>
      </c>
    </row>
    <row r="1554" spans="1:31" hidden="1" x14ac:dyDescent="0.25">
      <c r="A1554" s="2" t="s">
        <v>255</v>
      </c>
      <c r="B1554" s="51">
        <v>43981</v>
      </c>
      <c r="C1554" s="2" t="s">
        <v>8</v>
      </c>
      <c r="D1554" s="2" t="s">
        <v>44</v>
      </c>
      <c r="E1554" s="2" t="s">
        <v>516</v>
      </c>
      <c r="F1554" s="2" t="s">
        <v>62</v>
      </c>
      <c r="G1554" s="2" t="s">
        <v>4</v>
      </c>
      <c r="H1554" s="2" t="s">
        <v>2878</v>
      </c>
      <c r="I1554" s="1" t="s">
        <v>1</v>
      </c>
      <c r="J1554" s="1" t="s">
        <v>1</v>
      </c>
      <c r="K1554" s="1" t="s">
        <v>1</v>
      </c>
      <c r="L1554" s="1" t="s">
        <v>1</v>
      </c>
      <c r="M1554" s="1">
        <v>0</v>
      </c>
      <c r="N1554" s="2" t="s">
        <v>1</v>
      </c>
      <c r="O1554" s="2" t="s">
        <v>2</v>
      </c>
      <c r="P1554" s="2" t="s">
        <v>1</v>
      </c>
      <c r="Q1554" s="3">
        <f t="shared" si="24"/>
        <v>116154357.742</v>
      </c>
      <c r="R1554" s="1">
        <v>0</v>
      </c>
      <c r="S1554" s="1">
        <v>82061334.299999997</v>
      </c>
      <c r="T1554" s="1">
        <v>0</v>
      </c>
      <c r="U1554" s="2" t="s">
        <v>0</v>
      </c>
      <c r="V1554" s="1">
        <v>0</v>
      </c>
      <c r="W1554" s="1">
        <v>29390537.449999999</v>
      </c>
      <c r="X1554" s="2" t="s">
        <v>0</v>
      </c>
      <c r="Y1554" s="1">
        <v>4702485.9919999996</v>
      </c>
      <c r="Z1554" s="1">
        <v>0</v>
      </c>
      <c r="AA1554" s="2" t="s">
        <v>0</v>
      </c>
      <c r="AB1554" s="1">
        <v>0</v>
      </c>
      <c r="AC1554" s="1">
        <v>0</v>
      </c>
      <c r="AD1554" s="2" t="s">
        <v>0</v>
      </c>
      <c r="AE1554" s="1">
        <v>0</v>
      </c>
    </row>
    <row r="1555" spans="1:31" hidden="1" x14ac:dyDescent="0.25">
      <c r="A1555" s="2" t="s">
        <v>252</v>
      </c>
      <c r="B1555" s="51">
        <v>43981</v>
      </c>
      <c r="C1555" s="2" t="s">
        <v>8</v>
      </c>
      <c r="D1555" s="2" t="s">
        <v>40</v>
      </c>
      <c r="E1555" s="2" t="s">
        <v>500</v>
      </c>
      <c r="F1555" s="2" t="s">
        <v>2869</v>
      </c>
      <c r="G1555" s="2" t="s">
        <v>4</v>
      </c>
      <c r="H1555" s="2" t="s">
        <v>2879</v>
      </c>
      <c r="I1555" s="1" t="s">
        <v>1</v>
      </c>
      <c r="J1555" s="1" t="s">
        <v>1</v>
      </c>
      <c r="K1555" s="1" t="s">
        <v>1</v>
      </c>
      <c r="L1555" s="1" t="s">
        <v>1</v>
      </c>
      <c r="M1555" s="1">
        <v>0</v>
      </c>
      <c r="N1555" s="2" t="s">
        <v>1</v>
      </c>
      <c r="O1555" s="2" t="s">
        <v>2</v>
      </c>
      <c r="P1555" s="2" t="s">
        <v>1</v>
      </c>
      <c r="Q1555" s="3">
        <f t="shared" si="24"/>
        <v>98342256.7852</v>
      </c>
      <c r="R1555" s="1">
        <v>0</v>
      </c>
      <c r="S1555" s="1">
        <v>75113705.450000003</v>
      </c>
      <c r="T1555" s="1">
        <v>0</v>
      </c>
      <c r="U1555" s="2" t="s">
        <v>0</v>
      </c>
      <c r="V1555" s="1">
        <v>0</v>
      </c>
      <c r="W1555" s="1">
        <v>20024613.219999999</v>
      </c>
      <c r="X1555" s="2" t="s">
        <v>0</v>
      </c>
      <c r="Y1555" s="1">
        <v>3203938.1151999999</v>
      </c>
      <c r="Z1555" s="1">
        <v>0</v>
      </c>
      <c r="AA1555" s="2" t="s">
        <v>0</v>
      </c>
      <c r="AB1555" s="1">
        <v>0</v>
      </c>
      <c r="AC1555" s="1">
        <v>0</v>
      </c>
      <c r="AD1555" s="2" t="s">
        <v>0</v>
      </c>
      <c r="AE1555" s="1">
        <v>0</v>
      </c>
    </row>
    <row r="1556" spans="1:31" hidden="1" x14ac:dyDescent="0.25">
      <c r="A1556" s="2" t="s">
        <v>247</v>
      </c>
      <c r="B1556" s="51">
        <v>43981</v>
      </c>
      <c r="C1556" s="2" t="s">
        <v>8</v>
      </c>
      <c r="D1556" s="2" t="s">
        <v>36</v>
      </c>
      <c r="E1556" s="2" t="s">
        <v>497</v>
      </c>
      <c r="F1556" s="2" t="s">
        <v>966</v>
      </c>
      <c r="G1556" s="2" t="s">
        <v>4</v>
      </c>
      <c r="H1556" s="2" t="s">
        <v>2880</v>
      </c>
      <c r="I1556" s="1" t="s">
        <v>1</v>
      </c>
      <c r="J1556" s="1" t="s">
        <v>1</v>
      </c>
      <c r="K1556" s="1" t="s">
        <v>1</v>
      </c>
      <c r="L1556" s="1" t="s">
        <v>1</v>
      </c>
      <c r="M1556" s="1">
        <v>0</v>
      </c>
      <c r="N1556" s="2" t="s">
        <v>1</v>
      </c>
      <c r="O1556" s="2" t="s">
        <v>2</v>
      </c>
      <c r="P1556" s="2" t="s">
        <v>1</v>
      </c>
      <c r="Q1556" s="3">
        <f t="shared" si="24"/>
        <v>82270617.372400001</v>
      </c>
      <c r="R1556" s="1">
        <v>0</v>
      </c>
      <c r="S1556" s="1">
        <v>59110551.950000003</v>
      </c>
      <c r="T1556" s="1">
        <v>0</v>
      </c>
      <c r="U1556" s="2" t="s">
        <v>0</v>
      </c>
      <c r="V1556" s="1">
        <v>0</v>
      </c>
      <c r="W1556" s="1">
        <v>19965573.640000001</v>
      </c>
      <c r="X1556" s="2" t="s">
        <v>0</v>
      </c>
      <c r="Y1556" s="1">
        <v>3194491.7824000004</v>
      </c>
      <c r="Z1556" s="1">
        <v>0</v>
      </c>
      <c r="AA1556" s="2" t="s">
        <v>0</v>
      </c>
      <c r="AB1556" s="1">
        <v>0</v>
      </c>
      <c r="AC1556" s="1">
        <v>0</v>
      </c>
      <c r="AD1556" s="2" t="s">
        <v>0</v>
      </c>
      <c r="AE1556" s="1">
        <v>0</v>
      </c>
    </row>
    <row r="1557" spans="1:31" hidden="1" x14ac:dyDescent="0.25">
      <c r="A1557" s="2" t="s">
        <v>244</v>
      </c>
      <c r="B1557" s="51">
        <v>43981</v>
      </c>
      <c r="C1557" s="2" t="s">
        <v>8</v>
      </c>
      <c r="D1557" s="2" t="s">
        <v>32</v>
      </c>
      <c r="E1557" s="2" t="s">
        <v>493</v>
      </c>
      <c r="F1557" s="2" t="s">
        <v>2881</v>
      </c>
      <c r="G1557" s="2" t="s">
        <v>4</v>
      </c>
      <c r="H1557" s="2" t="s">
        <v>2882</v>
      </c>
      <c r="I1557" s="1" t="s">
        <v>1</v>
      </c>
      <c r="J1557" s="1" t="s">
        <v>1</v>
      </c>
      <c r="K1557" s="1" t="s">
        <v>1</v>
      </c>
      <c r="L1557" s="1" t="s">
        <v>1</v>
      </c>
      <c r="M1557" s="1">
        <v>0</v>
      </c>
      <c r="N1557" s="2" t="s">
        <v>1</v>
      </c>
      <c r="O1557" s="2" t="s">
        <v>2</v>
      </c>
      <c r="P1557" s="2" t="s">
        <v>1</v>
      </c>
      <c r="Q1557" s="3">
        <f t="shared" si="24"/>
        <v>93199929.274000004</v>
      </c>
      <c r="R1557" s="1">
        <v>0</v>
      </c>
      <c r="S1557" s="1">
        <v>73945255.849999994</v>
      </c>
      <c r="T1557" s="1">
        <v>0</v>
      </c>
      <c r="U1557" s="2" t="s">
        <v>0</v>
      </c>
      <c r="V1557" s="1">
        <v>0</v>
      </c>
      <c r="W1557" s="1">
        <v>16598856.4</v>
      </c>
      <c r="X1557" s="2" t="s">
        <v>0</v>
      </c>
      <c r="Y1557" s="1">
        <v>2655817.0240000002</v>
      </c>
      <c r="Z1557" s="1">
        <v>0</v>
      </c>
      <c r="AA1557" s="2" t="s">
        <v>0</v>
      </c>
      <c r="AB1557" s="1">
        <v>0</v>
      </c>
      <c r="AC1557" s="1">
        <v>0</v>
      </c>
      <c r="AD1557" s="2" t="s">
        <v>0</v>
      </c>
      <c r="AE1557" s="1">
        <v>0</v>
      </c>
    </row>
    <row r="1558" spans="1:31" hidden="1" x14ac:dyDescent="0.25">
      <c r="A1558" s="2" t="s">
        <v>241</v>
      </c>
      <c r="B1558" s="51">
        <v>43981</v>
      </c>
      <c r="C1558" s="2" t="s">
        <v>8</v>
      </c>
      <c r="D1558" s="2" t="s">
        <v>26</v>
      </c>
      <c r="E1558" s="2" t="s">
        <v>489</v>
      </c>
      <c r="F1558" s="2" t="s">
        <v>2883</v>
      </c>
      <c r="G1558" s="2" t="s">
        <v>4</v>
      </c>
      <c r="H1558" s="2" t="s">
        <v>2884</v>
      </c>
      <c r="I1558" s="1" t="s">
        <v>1</v>
      </c>
      <c r="J1558" s="1" t="s">
        <v>1</v>
      </c>
      <c r="K1558" s="1" t="s">
        <v>1</v>
      </c>
      <c r="L1558" s="1" t="s">
        <v>1</v>
      </c>
      <c r="M1558" s="1">
        <v>0</v>
      </c>
      <c r="N1558" s="2" t="s">
        <v>1</v>
      </c>
      <c r="O1558" s="2" t="s">
        <v>2</v>
      </c>
      <c r="P1558" s="2" t="s">
        <v>1</v>
      </c>
      <c r="Q1558" s="3">
        <f t="shared" si="24"/>
        <v>41997501.411400005</v>
      </c>
      <c r="R1558" s="1">
        <v>0</v>
      </c>
      <c r="S1558" s="1">
        <v>38517501.411400005</v>
      </c>
      <c r="T1558" s="1">
        <v>0</v>
      </c>
      <c r="U1558" s="2" t="s">
        <v>0</v>
      </c>
      <c r="V1558" s="1">
        <v>0</v>
      </c>
      <c r="W1558" s="1">
        <v>3000000</v>
      </c>
      <c r="X1558" s="2" t="s">
        <v>0</v>
      </c>
      <c r="Y1558" s="1">
        <v>480000</v>
      </c>
      <c r="Z1558" s="1">
        <v>0</v>
      </c>
      <c r="AA1558" s="2" t="s">
        <v>0</v>
      </c>
      <c r="AB1558" s="1">
        <v>0</v>
      </c>
      <c r="AC1558" s="1">
        <v>0</v>
      </c>
      <c r="AD1558" s="2" t="s">
        <v>0</v>
      </c>
      <c r="AE1558" s="1">
        <v>0</v>
      </c>
    </row>
    <row r="1559" spans="1:31" hidden="1" x14ac:dyDescent="0.25">
      <c r="A1559" s="2" t="s">
        <v>238</v>
      </c>
      <c r="B1559" s="51">
        <v>43981</v>
      </c>
      <c r="C1559" s="2" t="s">
        <v>8</v>
      </c>
      <c r="D1559" s="2" t="s">
        <v>16</v>
      </c>
      <c r="E1559" s="2" t="s">
        <v>483</v>
      </c>
      <c r="F1559" s="2" t="s">
        <v>2885</v>
      </c>
      <c r="G1559" s="2" t="s">
        <v>4</v>
      </c>
      <c r="H1559" s="2" t="s">
        <v>2886</v>
      </c>
      <c r="I1559" s="1" t="s">
        <v>1</v>
      </c>
      <c r="J1559" s="1" t="s">
        <v>1</v>
      </c>
      <c r="K1559" s="1" t="s">
        <v>1</v>
      </c>
      <c r="L1559" s="1" t="s">
        <v>1</v>
      </c>
      <c r="M1559" s="1">
        <v>0</v>
      </c>
      <c r="N1559" s="2" t="s">
        <v>1</v>
      </c>
      <c r="O1559" s="2" t="s">
        <v>2</v>
      </c>
      <c r="P1559" s="2" t="s">
        <v>1</v>
      </c>
      <c r="Q1559" s="3">
        <f t="shared" si="24"/>
        <v>24408117.3116</v>
      </c>
      <c r="R1559" s="1">
        <v>0</v>
      </c>
      <c r="S1559" s="1">
        <v>13845040.720000001</v>
      </c>
      <c r="T1559" s="1">
        <v>0</v>
      </c>
      <c r="U1559" s="2" t="s">
        <v>0</v>
      </c>
      <c r="V1559" s="1">
        <v>0</v>
      </c>
      <c r="W1559" s="1">
        <v>9106100.5099999998</v>
      </c>
      <c r="X1559" s="2" t="s">
        <v>0</v>
      </c>
      <c r="Y1559" s="1">
        <v>1456976.0815999999</v>
      </c>
      <c r="Z1559" s="1">
        <v>0</v>
      </c>
      <c r="AA1559" s="2" t="s">
        <v>0</v>
      </c>
      <c r="AB1559" s="1">
        <v>0</v>
      </c>
      <c r="AC1559" s="1">
        <v>0</v>
      </c>
      <c r="AD1559" s="2" t="s">
        <v>0</v>
      </c>
      <c r="AE1559" s="1">
        <v>0</v>
      </c>
    </row>
    <row r="1560" spans="1:31" hidden="1" x14ac:dyDescent="0.25">
      <c r="A1560" s="2" t="s">
        <v>236</v>
      </c>
      <c r="B1560" s="51">
        <v>43981</v>
      </c>
      <c r="C1560" s="2" t="s">
        <v>8</v>
      </c>
      <c r="D1560" s="2" t="s">
        <v>1048</v>
      </c>
      <c r="E1560" s="2" t="s">
        <v>538</v>
      </c>
      <c r="F1560" s="2" t="s">
        <v>606</v>
      </c>
      <c r="G1560" s="2" t="s">
        <v>4</v>
      </c>
      <c r="H1560" s="2" t="s">
        <v>2887</v>
      </c>
      <c r="I1560" s="1" t="s">
        <v>1</v>
      </c>
      <c r="J1560" s="1" t="s">
        <v>1</v>
      </c>
      <c r="K1560" s="1" t="s">
        <v>1</v>
      </c>
      <c r="L1560" s="1" t="s">
        <v>1</v>
      </c>
      <c r="M1560" s="1">
        <v>0</v>
      </c>
      <c r="N1560" s="2" t="s">
        <v>1</v>
      </c>
      <c r="O1560" s="2" t="s">
        <v>2</v>
      </c>
      <c r="P1560" s="2" t="s">
        <v>1</v>
      </c>
      <c r="Q1560" s="3">
        <f t="shared" si="24"/>
        <v>20479014.313600004</v>
      </c>
      <c r="R1560" s="1">
        <v>0</v>
      </c>
      <c r="S1560" s="1">
        <v>17305254.313600004</v>
      </c>
      <c r="T1560" s="1">
        <v>0</v>
      </c>
      <c r="U1560" s="2" t="s">
        <v>0</v>
      </c>
      <c r="V1560" s="1">
        <v>0</v>
      </c>
      <c r="W1560" s="1">
        <v>2736000</v>
      </c>
      <c r="X1560" s="2" t="s">
        <v>0</v>
      </c>
      <c r="Y1560" s="1">
        <v>437760</v>
      </c>
      <c r="Z1560" s="1">
        <v>0</v>
      </c>
      <c r="AA1560" s="2" t="s">
        <v>0</v>
      </c>
      <c r="AB1560" s="1">
        <v>0</v>
      </c>
      <c r="AC1560" s="1">
        <v>0</v>
      </c>
      <c r="AD1560" s="2" t="s">
        <v>0</v>
      </c>
      <c r="AE1560" s="1">
        <v>0</v>
      </c>
    </row>
    <row r="1561" spans="1:31" hidden="1" x14ac:dyDescent="0.25">
      <c r="A1561" s="2" t="s">
        <v>229</v>
      </c>
      <c r="B1561" s="51">
        <v>43981</v>
      </c>
      <c r="C1561" s="2" t="s">
        <v>8</v>
      </c>
      <c r="D1561" s="2" t="s">
        <v>11</v>
      </c>
      <c r="E1561" s="2" t="s">
        <v>476</v>
      </c>
      <c r="F1561" s="2" t="s">
        <v>546</v>
      </c>
      <c r="G1561" s="2" t="s">
        <v>4</v>
      </c>
      <c r="H1561" s="2" t="s">
        <v>2888</v>
      </c>
      <c r="I1561" s="1" t="s">
        <v>1</v>
      </c>
      <c r="J1561" s="1" t="s">
        <v>1</v>
      </c>
      <c r="K1561" s="1" t="s">
        <v>1</v>
      </c>
      <c r="L1561" s="1" t="s">
        <v>1</v>
      </c>
      <c r="M1561" s="1">
        <v>0</v>
      </c>
      <c r="N1561" s="2" t="s">
        <v>1</v>
      </c>
      <c r="O1561" s="2" t="s">
        <v>2</v>
      </c>
      <c r="P1561" s="2" t="s">
        <v>1</v>
      </c>
      <c r="Q1561" s="3">
        <f t="shared" si="24"/>
        <v>1244500</v>
      </c>
      <c r="R1561" s="1">
        <v>0</v>
      </c>
      <c r="S1561" s="1">
        <v>863440</v>
      </c>
      <c r="T1561" s="1">
        <v>0</v>
      </c>
      <c r="U1561" s="2" t="s">
        <v>0</v>
      </c>
      <c r="V1561" s="1">
        <v>0</v>
      </c>
      <c r="W1561" s="1">
        <v>328500</v>
      </c>
      <c r="X1561" s="2" t="s">
        <v>0</v>
      </c>
      <c r="Y1561" s="1">
        <v>52560</v>
      </c>
      <c r="Z1561" s="1">
        <v>0</v>
      </c>
      <c r="AA1561" s="2" t="s">
        <v>0</v>
      </c>
      <c r="AB1561" s="1">
        <v>0</v>
      </c>
      <c r="AC1561" s="1">
        <v>0</v>
      </c>
      <c r="AD1561" s="2" t="s">
        <v>0</v>
      </c>
      <c r="AE1561" s="1">
        <v>0</v>
      </c>
    </row>
    <row r="1562" spans="1:31" hidden="1" x14ac:dyDescent="0.25">
      <c r="A1562" s="2" t="s">
        <v>227</v>
      </c>
      <c r="B1562" s="51">
        <v>43981</v>
      </c>
      <c r="C1562" s="2" t="s">
        <v>8</v>
      </c>
      <c r="D1562" s="2" t="s">
        <v>7</v>
      </c>
      <c r="E1562" s="2" t="s">
        <v>471</v>
      </c>
      <c r="F1562" s="2" t="s">
        <v>1744</v>
      </c>
      <c r="G1562" s="2" t="s">
        <v>4</v>
      </c>
      <c r="H1562" s="2" t="s">
        <v>2889</v>
      </c>
      <c r="I1562" s="1" t="s">
        <v>1</v>
      </c>
      <c r="J1562" s="1" t="s">
        <v>1</v>
      </c>
      <c r="K1562" s="1" t="s">
        <v>1</v>
      </c>
      <c r="L1562" s="1" t="s">
        <v>1</v>
      </c>
      <c r="M1562" s="1">
        <v>0</v>
      </c>
      <c r="N1562" s="2" t="s">
        <v>1</v>
      </c>
      <c r="O1562" s="2" t="s">
        <v>2</v>
      </c>
      <c r="P1562" s="2" t="s">
        <v>1</v>
      </c>
      <c r="Q1562" s="3">
        <f t="shared" si="24"/>
        <v>132594301.51879999</v>
      </c>
      <c r="R1562" s="1">
        <v>0</v>
      </c>
      <c r="S1562" s="1">
        <v>93824507.260000005</v>
      </c>
      <c r="T1562" s="1">
        <v>0</v>
      </c>
      <c r="U1562" s="2" t="s">
        <v>0</v>
      </c>
      <c r="V1562" s="1">
        <v>0</v>
      </c>
      <c r="W1562" s="1">
        <v>33422236.43</v>
      </c>
      <c r="X1562" s="2" t="s">
        <v>0</v>
      </c>
      <c r="Y1562" s="1">
        <v>5347557.8288000003</v>
      </c>
      <c r="Z1562" s="1">
        <v>0</v>
      </c>
      <c r="AA1562" s="2" t="s">
        <v>0</v>
      </c>
      <c r="AB1562" s="1">
        <v>0</v>
      </c>
      <c r="AC1562" s="1">
        <v>0</v>
      </c>
      <c r="AD1562" s="2" t="s">
        <v>0</v>
      </c>
      <c r="AE1562" s="1">
        <v>0</v>
      </c>
    </row>
    <row r="1563" spans="1:31" hidden="1" x14ac:dyDescent="0.25">
      <c r="A1563" s="2" t="s">
        <v>224</v>
      </c>
      <c r="B1563" s="51">
        <v>43982</v>
      </c>
      <c r="C1563" s="2" t="s">
        <v>8</v>
      </c>
      <c r="D1563" s="2" t="s">
        <v>107</v>
      </c>
      <c r="E1563" s="2" t="s">
        <v>596</v>
      </c>
      <c r="F1563" s="2" t="s">
        <v>2018</v>
      </c>
      <c r="G1563" s="2" t="s">
        <v>4</v>
      </c>
      <c r="H1563" s="2" t="s">
        <v>2890</v>
      </c>
      <c r="I1563" s="1" t="s">
        <v>1</v>
      </c>
      <c r="J1563" s="1" t="s">
        <v>1</v>
      </c>
      <c r="K1563" s="1" t="s">
        <v>1</v>
      </c>
      <c r="L1563" s="1" t="s">
        <v>1</v>
      </c>
      <c r="M1563" s="1">
        <v>0</v>
      </c>
      <c r="N1563" s="2" t="s">
        <v>1</v>
      </c>
      <c r="O1563" s="2" t="s">
        <v>2</v>
      </c>
      <c r="P1563" s="2" t="s">
        <v>1</v>
      </c>
      <c r="Q1563" s="3">
        <f t="shared" si="24"/>
        <v>83505211.539200008</v>
      </c>
      <c r="R1563" s="1">
        <v>0</v>
      </c>
      <c r="S1563" s="1">
        <v>64163285.270000003</v>
      </c>
      <c r="T1563" s="1">
        <v>0</v>
      </c>
      <c r="U1563" s="2" t="s">
        <v>0</v>
      </c>
      <c r="V1563" s="1">
        <v>0</v>
      </c>
      <c r="W1563" s="1">
        <v>16674074.369999999</v>
      </c>
      <c r="X1563" s="2" t="s">
        <v>0</v>
      </c>
      <c r="Y1563" s="1">
        <v>2667851.8991999999</v>
      </c>
      <c r="Z1563" s="1">
        <v>0</v>
      </c>
      <c r="AA1563" s="2" t="s">
        <v>0</v>
      </c>
      <c r="AB1563" s="1">
        <v>0</v>
      </c>
      <c r="AC1563" s="1">
        <v>0</v>
      </c>
      <c r="AD1563" s="2" t="s">
        <v>0</v>
      </c>
      <c r="AE1563" s="1">
        <v>0</v>
      </c>
    </row>
    <row r="1564" spans="1:31" hidden="1" x14ac:dyDescent="0.25">
      <c r="A1564" s="2" t="s">
        <v>218</v>
      </c>
      <c r="B1564" s="51">
        <v>43982</v>
      </c>
      <c r="C1564" s="2" t="s">
        <v>8</v>
      </c>
      <c r="D1564" s="2" t="s">
        <v>88</v>
      </c>
      <c r="E1564" s="2" t="s">
        <v>569</v>
      </c>
      <c r="F1564" s="2" t="s">
        <v>816</v>
      </c>
      <c r="G1564" s="2" t="s">
        <v>4</v>
      </c>
      <c r="H1564" s="2" t="s">
        <v>2891</v>
      </c>
      <c r="I1564" s="1" t="s">
        <v>1</v>
      </c>
      <c r="J1564" s="1" t="s">
        <v>1</v>
      </c>
      <c r="K1564" s="1" t="s">
        <v>1</v>
      </c>
      <c r="L1564" s="1" t="s">
        <v>1</v>
      </c>
      <c r="M1564" s="1">
        <v>0</v>
      </c>
      <c r="N1564" s="2" t="s">
        <v>1</v>
      </c>
      <c r="O1564" s="2" t="s">
        <v>2</v>
      </c>
      <c r="P1564" s="2" t="s">
        <v>1</v>
      </c>
      <c r="Q1564" s="3">
        <f t="shared" si="24"/>
        <v>51236237.994800001</v>
      </c>
      <c r="R1564" s="1">
        <v>0</v>
      </c>
      <c r="S1564" s="1">
        <v>42252595.340000004</v>
      </c>
      <c r="T1564" s="1">
        <v>0</v>
      </c>
      <c r="U1564" s="2" t="s">
        <v>0</v>
      </c>
      <c r="V1564" s="1">
        <v>0</v>
      </c>
      <c r="W1564" s="1">
        <v>7744519.5300000003</v>
      </c>
      <c r="X1564" s="2" t="s">
        <v>0</v>
      </c>
      <c r="Y1564" s="1">
        <v>1239123.1248000001</v>
      </c>
      <c r="Z1564" s="1">
        <v>0</v>
      </c>
      <c r="AA1564" s="2" t="s">
        <v>0</v>
      </c>
      <c r="AB1564" s="1">
        <v>0</v>
      </c>
      <c r="AC1564" s="1">
        <v>0</v>
      </c>
      <c r="AD1564" s="2" t="s">
        <v>0</v>
      </c>
      <c r="AE1564" s="1">
        <v>0</v>
      </c>
    </row>
    <row r="1565" spans="1:31" hidden="1" x14ac:dyDescent="0.25">
      <c r="A1565" s="2" t="s">
        <v>215</v>
      </c>
      <c r="B1565" s="51">
        <v>43982</v>
      </c>
      <c r="C1565" s="2" t="s">
        <v>8</v>
      </c>
      <c r="D1565" s="2" t="s">
        <v>88</v>
      </c>
      <c r="E1565" s="2" t="s">
        <v>563</v>
      </c>
      <c r="F1565" s="2" t="s">
        <v>2892</v>
      </c>
      <c r="G1565" s="2" t="s">
        <v>4</v>
      </c>
      <c r="H1565" s="2" t="s">
        <v>2893</v>
      </c>
      <c r="I1565" s="1" t="s">
        <v>1</v>
      </c>
      <c r="J1565" s="1" t="s">
        <v>1</v>
      </c>
      <c r="K1565" s="1" t="s">
        <v>1</v>
      </c>
      <c r="L1565" s="1" t="s">
        <v>1</v>
      </c>
      <c r="M1565" s="1">
        <v>0</v>
      </c>
      <c r="N1565" s="2" t="s">
        <v>1</v>
      </c>
      <c r="O1565" s="2" t="s">
        <v>2</v>
      </c>
      <c r="P1565" s="2" t="s">
        <v>1</v>
      </c>
      <c r="Q1565" s="3">
        <f t="shared" si="24"/>
        <v>26001637.469999999</v>
      </c>
      <c r="R1565" s="1">
        <v>0</v>
      </c>
      <c r="S1565" s="1">
        <v>26001637.469999999</v>
      </c>
      <c r="T1565" s="1">
        <v>0</v>
      </c>
      <c r="U1565" s="2" t="s">
        <v>0</v>
      </c>
      <c r="V1565" s="1">
        <v>0</v>
      </c>
      <c r="W1565" s="1"/>
      <c r="X1565" s="2" t="s">
        <v>0</v>
      </c>
      <c r="Y1565" s="1">
        <v>0</v>
      </c>
      <c r="Z1565" s="1">
        <v>0</v>
      </c>
      <c r="AA1565" s="2" t="s">
        <v>0</v>
      </c>
      <c r="AB1565" s="1">
        <v>0</v>
      </c>
      <c r="AC1565" s="1">
        <v>0</v>
      </c>
      <c r="AD1565" s="2" t="s">
        <v>0</v>
      </c>
      <c r="AE1565" s="1">
        <v>0</v>
      </c>
    </row>
    <row r="1566" spans="1:31" hidden="1" x14ac:dyDescent="0.25">
      <c r="A1566" s="2" t="s">
        <v>200</v>
      </c>
      <c r="B1566" s="51">
        <v>43982</v>
      </c>
      <c r="C1566" s="2" t="s">
        <v>8</v>
      </c>
      <c r="D1566" s="2" t="s">
        <v>78</v>
      </c>
      <c r="E1566" s="2" t="s">
        <v>555</v>
      </c>
      <c r="F1566" s="2" t="s">
        <v>2894</v>
      </c>
      <c r="G1566" s="2" t="s">
        <v>4</v>
      </c>
      <c r="H1566" s="2" t="s">
        <v>2895</v>
      </c>
      <c r="I1566" s="1" t="s">
        <v>1</v>
      </c>
      <c r="J1566" s="1" t="s">
        <v>1</v>
      </c>
      <c r="K1566" s="1" t="s">
        <v>1</v>
      </c>
      <c r="L1566" s="1" t="s">
        <v>1</v>
      </c>
      <c r="M1566" s="1">
        <v>0</v>
      </c>
      <c r="N1566" s="2" t="s">
        <v>1</v>
      </c>
      <c r="O1566" s="2" t="s">
        <v>2</v>
      </c>
      <c r="P1566" s="2" t="s">
        <v>1</v>
      </c>
      <c r="Q1566" s="3">
        <f t="shared" si="24"/>
        <v>92586762.917599991</v>
      </c>
      <c r="R1566" s="1">
        <v>0</v>
      </c>
      <c r="S1566" s="1">
        <v>64326166.799999997</v>
      </c>
      <c r="T1566" s="1">
        <v>0</v>
      </c>
      <c r="U1566" s="2" t="s">
        <v>0</v>
      </c>
      <c r="V1566" s="1">
        <v>0</v>
      </c>
      <c r="W1566" s="1">
        <v>24362582.859999999</v>
      </c>
      <c r="X1566" s="2" t="s">
        <v>0</v>
      </c>
      <c r="Y1566" s="1">
        <v>3898013.2576000001</v>
      </c>
      <c r="Z1566" s="1">
        <v>0</v>
      </c>
      <c r="AA1566" s="2" t="s">
        <v>0</v>
      </c>
      <c r="AB1566" s="1">
        <v>0</v>
      </c>
      <c r="AC1566" s="1">
        <v>0</v>
      </c>
      <c r="AD1566" s="2" t="s">
        <v>0</v>
      </c>
      <c r="AE1566" s="1">
        <v>0</v>
      </c>
    </row>
    <row r="1567" spans="1:31" hidden="1" x14ac:dyDescent="0.25">
      <c r="A1567" s="2" t="s">
        <v>192</v>
      </c>
      <c r="B1567" s="51">
        <v>43982</v>
      </c>
      <c r="C1567" s="2" t="s">
        <v>8</v>
      </c>
      <c r="D1567" s="2" t="s">
        <v>67</v>
      </c>
      <c r="E1567" s="2" t="s">
        <v>542</v>
      </c>
      <c r="F1567" s="2" t="s">
        <v>2825</v>
      </c>
      <c r="G1567" s="2" t="s">
        <v>4</v>
      </c>
      <c r="H1567" s="2" t="s">
        <v>2896</v>
      </c>
      <c r="I1567" s="1" t="s">
        <v>1</v>
      </c>
      <c r="J1567" s="1" t="s">
        <v>1</v>
      </c>
      <c r="K1567" s="1" t="s">
        <v>1</v>
      </c>
      <c r="L1567" s="1" t="s">
        <v>1</v>
      </c>
      <c r="M1567" s="1">
        <v>0</v>
      </c>
      <c r="N1567" s="2" t="s">
        <v>1</v>
      </c>
      <c r="O1567" s="2" t="s">
        <v>2</v>
      </c>
      <c r="P1567" s="2" t="s">
        <v>1</v>
      </c>
      <c r="Q1567" s="3">
        <f t="shared" si="24"/>
        <v>104033547.8356</v>
      </c>
      <c r="R1567" s="1">
        <v>0</v>
      </c>
      <c r="S1567" s="1">
        <v>79216512.870000005</v>
      </c>
      <c r="T1567" s="1">
        <v>0</v>
      </c>
      <c r="U1567" s="2" t="s">
        <v>0</v>
      </c>
      <c r="V1567" s="1">
        <v>0</v>
      </c>
      <c r="W1567" s="1">
        <v>21393995.66</v>
      </c>
      <c r="X1567" s="2" t="s">
        <v>0</v>
      </c>
      <c r="Y1567" s="1">
        <v>3423039.3056000001</v>
      </c>
      <c r="Z1567" s="1">
        <v>0</v>
      </c>
      <c r="AA1567" s="2" t="s">
        <v>0</v>
      </c>
      <c r="AB1567" s="1">
        <v>0</v>
      </c>
      <c r="AC1567" s="1">
        <v>0</v>
      </c>
      <c r="AD1567" s="2" t="s">
        <v>0</v>
      </c>
      <c r="AE1567" s="1">
        <v>0</v>
      </c>
    </row>
    <row r="1568" spans="1:31" hidden="1" x14ac:dyDescent="0.25">
      <c r="A1568" s="2" t="s">
        <v>186</v>
      </c>
      <c r="B1568" s="51">
        <v>43982</v>
      </c>
      <c r="C1568" s="2" t="s">
        <v>8</v>
      </c>
      <c r="D1568" s="2" t="s">
        <v>52</v>
      </c>
      <c r="E1568" s="2" t="s">
        <v>530</v>
      </c>
      <c r="F1568" s="2" t="s">
        <v>2645</v>
      </c>
      <c r="G1568" s="2" t="s">
        <v>4</v>
      </c>
      <c r="H1568" s="2" t="s">
        <v>2897</v>
      </c>
      <c r="I1568" s="1" t="s">
        <v>1</v>
      </c>
      <c r="J1568" s="1" t="s">
        <v>1</v>
      </c>
      <c r="K1568" s="1" t="s">
        <v>1</v>
      </c>
      <c r="L1568" s="1" t="s">
        <v>1</v>
      </c>
      <c r="M1568" s="1">
        <v>0</v>
      </c>
      <c r="N1568" s="2" t="s">
        <v>1</v>
      </c>
      <c r="O1568" s="2" t="s">
        <v>2</v>
      </c>
      <c r="P1568" s="2" t="s">
        <v>1</v>
      </c>
      <c r="Q1568" s="3">
        <f t="shared" si="24"/>
        <v>101411564.89040001</v>
      </c>
      <c r="R1568" s="1">
        <v>0</v>
      </c>
      <c r="S1568" s="1">
        <v>68625263.480000004</v>
      </c>
      <c r="T1568" s="1">
        <v>0</v>
      </c>
      <c r="U1568" s="2" t="s">
        <v>0</v>
      </c>
      <c r="V1568" s="1">
        <v>0</v>
      </c>
      <c r="W1568" s="1">
        <v>28264052.940000001</v>
      </c>
      <c r="X1568" s="2" t="s">
        <v>0</v>
      </c>
      <c r="Y1568" s="1">
        <v>4522248.4704</v>
      </c>
      <c r="Z1568" s="1">
        <v>0</v>
      </c>
      <c r="AA1568" s="2" t="s">
        <v>0</v>
      </c>
      <c r="AB1568" s="1">
        <v>0</v>
      </c>
      <c r="AC1568" s="1">
        <v>0</v>
      </c>
      <c r="AD1568" s="2" t="s">
        <v>0</v>
      </c>
      <c r="AE1568" s="1">
        <v>0</v>
      </c>
    </row>
    <row r="1569" spans="1:31" hidden="1" x14ac:dyDescent="0.25">
      <c r="A1569" s="2" t="s">
        <v>182</v>
      </c>
      <c r="B1569" s="51">
        <v>43982</v>
      </c>
      <c r="C1569" s="2" t="s">
        <v>8</v>
      </c>
      <c r="D1569" s="2" t="s">
        <v>48</v>
      </c>
      <c r="E1569" s="2" t="s">
        <v>520</v>
      </c>
      <c r="F1569" s="2" t="s">
        <v>2400</v>
      </c>
      <c r="G1569" s="2" t="s">
        <v>4</v>
      </c>
      <c r="H1569" s="2" t="s">
        <v>2898</v>
      </c>
      <c r="I1569" s="1" t="s">
        <v>1</v>
      </c>
      <c r="J1569" s="1" t="s">
        <v>1</v>
      </c>
      <c r="K1569" s="1" t="s">
        <v>1</v>
      </c>
      <c r="L1569" s="1" t="s">
        <v>1</v>
      </c>
      <c r="M1569" s="1">
        <v>0</v>
      </c>
      <c r="N1569" s="2" t="s">
        <v>1</v>
      </c>
      <c r="O1569" s="2" t="s">
        <v>2</v>
      </c>
      <c r="P1569" s="2" t="s">
        <v>1</v>
      </c>
      <c r="Q1569" s="3">
        <f t="shared" si="24"/>
        <v>88556369.0704</v>
      </c>
      <c r="R1569" s="1">
        <v>0</v>
      </c>
      <c r="S1569" s="1">
        <v>69685617.030000001</v>
      </c>
      <c r="T1569" s="1">
        <v>0</v>
      </c>
      <c r="U1569" s="2" t="s">
        <v>0</v>
      </c>
      <c r="V1569" s="1">
        <v>0</v>
      </c>
      <c r="W1569" s="1">
        <v>16267889.689999999</v>
      </c>
      <c r="X1569" s="2" t="s">
        <v>0</v>
      </c>
      <c r="Y1569" s="1">
        <v>2602862.3503999999</v>
      </c>
      <c r="Z1569" s="1">
        <v>0</v>
      </c>
      <c r="AA1569" s="2" t="s">
        <v>0</v>
      </c>
      <c r="AB1569" s="1">
        <v>0</v>
      </c>
      <c r="AC1569" s="1">
        <v>0</v>
      </c>
      <c r="AD1569" s="2" t="s">
        <v>0</v>
      </c>
      <c r="AE1569" s="1">
        <v>0</v>
      </c>
    </row>
    <row r="1570" spans="1:31" hidden="1" x14ac:dyDescent="0.25">
      <c r="A1570" s="2" t="s">
        <v>176</v>
      </c>
      <c r="B1570" s="51">
        <v>43982</v>
      </c>
      <c r="C1570" s="2" t="s">
        <v>8</v>
      </c>
      <c r="D1570" s="2" t="s">
        <v>44</v>
      </c>
      <c r="E1570" s="2" t="s">
        <v>516</v>
      </c>
      <c r="F1570" s="2" t="s">
        <v>554</v>
      </c>
      <c r="G1570" s="2" t="s">
        <v>4</v>
      </c>
      <c r="H1570" s="2" t="s">
        <v>2899</v>
      </c>
      <c r="I1570" s="1" t="s">
        <v>1</v>
      </c>
      <c r="J1570" s="1" t="s">
        <v>1</v>
      </c>
      <c r="K1570" s="1" t="s">
        <v>1</v>
      </c>
      <c r="L1570" s="1" t="s">
        <v>1</v>
      </c>
      <c r="M1570" s="1">
        <v>0</v>
      </c>
      <c r="N1570" s="2" t="s">
        <v>1</v>
      </c>
      <c r="O1570" s="2" t="s">
        <v>2</v>
      </c>
      <c r="P1570" s="2" t="s">
        <v>1</v>
      </c>
      <c r="Q1570" s="3">
        <f t="shared" si="24"/>
        <v>41524314.543599993</v>
      </c>
      <c r="R1570" s="1">
        <v>0</v>
      </c>
      <c r="S1570" s="1">
        <v>30175829.559999999</v>
      </c>
      <c r="T1570" s="1">
        <v>0</v>
      </c>
      <c r="U1570" s="2" t="s">
        <v>0</v>
      </c>
      <c r="V1570" s="1">
        <v>0</v>
      </c>
      <c r="W1570" s="1">
        <v>9783176.7100000009</v>
      </c>
      <c r="X1570" s="2" t="s">
        <v>0</v>
      </c>
      <c r="Y1570" s="1">
        <v>1565308.2736000002</v>
      </c>
      <c r="Z1570" s="1">
        <v>0</v>
      </c>
      <c r="AA1570" s="2" t="s">
        <v>0</v>
      </c>
      <c r="AB1570" s="1">
        <v>0</v>
      </c>
      <c r="AC1570" s="1">
        <v>0</v>
      </c>
      <c r="AD1570" s="2" t="s">
        <v>0</v>
      </c>
      <c r="AE1570" s="1">
        <v>0</v>
      </c>
    </row>
    <row r="1571" spans="1:31" hidden="1" x14ac:dyDescent="0.25">
      <c r="A1571" s="2" t="s">
        <v>173</v>
      </c>
      <c r="B1571" s="51">
        <v>43982</v>
      </c>
      <c r="C1571" s="2" t="s">
        <v>8</v>
      </c>
      <c r="D1571" s="2" t="s">
        <v>40</v>
      </c>
      <c r="E1571" s="2" t="s">
        <v>500</v>
      </c>
      <c r="F1571" s="2" t="s">
        <v>816</v>
      </c>
      <c r="G1571" s="2" t="s">
        <v>4</v>
      </c>
      <c r="H1571" s="2" t="s">
        <v>2900</v>
      </c>
      <c r="I1571" s="1" t="s">
        <v>1</v>
      </c>
      <c r="J1571" s="1" t="s">
        <v>1</v>
      </c>
      <c r="K1571" s="1" t="s">
        <v>1</v>
      </c>
      <c r="L1571" s="1" t="s">
        <v>1</v>
      </c>
      <c r="M1571" s="1">
        <v>0</v>
      </c>
      <c r="N1571" s="2" t="s">
        <v>1</v>
      </c>
      <c r="O1571" s="2" t="s">
        <v>2</v>
      </c>
      <c r="P1571" s="2" t="s">
        <v>1</v>
      </c>
      <c r="Q1571" s="3">
        <f t="shared" si="24"/>
        <v>44110656.220799997</v>
      </c>
      <c r="R1571" s="1">
        <v>0</v>
      </c>
      <c r="S1571" s="1">
        <v>34053720.259999998</v>
      </c>
      <c r="T1571" s="1">
        <v>0</v>
      </c>
      <c r="U1571" s="2" t="s">
        <v>0</v>
      </c>
      <c r="V1571" s="1">
        <v>0</v>
      </c>
      <c r="W1571" s="1">
        <v>8669772.3800000008</v>
      </c>
      <c r="X1571" s="2" t="s">
        <v>0</v>
      </c>
      <c r="Y1571" s="1">
        <v>1387163.5808000001</v>
      </c>
      <c r="Z1571" s="1">
        <v>0</v>
      </c>
      <c r="AA1571" s="2" t="s">
        <v>0</v>
      </c>
      <c r="AB1571" s="1">
        <v>0</v>
      </c>
      <c r="AC1571" s="1">
        <v>0</v>
      </c>
      <c r="AD1571" s="2" t="s">
        <v>0</v>
      </c>
      <c r="AE1571" s="1">
        <v>0</v>
      </c>
    </row>
    <row r="1572" spans="1:31" hidden="1" x14ac:dyDescent="0.25">
      <c r="A1572" s="2" t="s">
        <v>170</v>
      </c>
      <c r="B1572" s="51">
        <v>43982</v>
      </c>
      <c r="C1572" s="2" t="s">
        <v>8</v>
      </c>
      <c r="D1572" s="2" t="s">
        <v>36</v>
      </c>
      <c r="E1572" s="2" t="s">
        <v>497</v>
      </c>
      <c r="F1572" s="2" t="s">
        <v>909</v>
      </c>
      <c r="G1572" s="2" t="s">
        <v>4</v>
      </c>
      <c r="H1572" s="2" t="s">
        <v>2901</v>
      </c>
      <c r="I1572" s="1" t="s">
        <v>1</v>
      </c>
      <c r="J1572" s="1" t="s">
        <v>1</v>
      </c>
      <c r="K1572" s="1" t="s">
        <v>1</v>
      </c>
      <c r="L1572" s="1" t="s">
        <v>1</v>
      </c>
      <c r="M1572" s="1">
        <v>0</v>
      </c>
      <c r="N1572" s="2" t="s">
        <v>1</v>
      </c>
      <c r="O1572" s="2" t="s">
        <v>2</v>
      </c>
      <c r="P1572" s="2" t="s">
        <v>1</v>
      </c>
      <c r="Q1572" s="3">
        <f t="shared" si="24"/>
        <v>94235265.737200007</v>
      </c>
      <c r="R1572" s="1">
        <v>0</v>
      </c>
      <c r="S1572" s="1">
        <v>63924629.390000001</v>
      </c>
      <c r="T1572" s="1">
        <v>0</v>
      </c>
      <c r="U1572" s="2" t="s">
        <v>0</v>
      </c>
      <c r="V1572" s="1">
        <v>0</v>
      </c>
      <c r="W1572" s="1">
        <v>26129858.920000002</v>
      </c>
      <c r="X1572" s="2" t="s">
        <v>0</v>
      </c>
      <c r="Y1572" s="1">
        <v>4180777.4272000003</v>
      </c>
      <c r="Z1572" s="1">
        <v>0</v>
      </c>
      <c r="AA1572" s="2" t="s">
        <v>0</v>
      </c>
      <c r="AB1572" s="1">
        <v>0</v>
      </c>
      <c r="AC1572" s="1">
        <v>0</v>
      </c>
      <c r="AD1572" s="2" t="s">
        <v>0</v>
      </c>
      <c r="AE1572" s="1">
        <v>0</v>
      </c>
    </row>
    <row r="1573" spans="1:31" hidden="1" x14ac:dyDescent="0.25">
      <c r="A1573" s="2" t="s">
        <v>168</v>
      </c>
      <c r="B1573" s="51">
        <v>43982</v>
      </c>
      <c r="C1573" s="2" t="s">
        <v>8</v>
      </c>
      <c r="D1573" s="2" t="s">
        <v>32</v>
      </c>
      <c r="E1573" s="2" t="s">
        <v>493</v>
      </c>
      <c r="F1573" s="2" t="s">
        <v>2902</v>
      </c>
      <c r="G1573" s="2" t="s">
        <v>4</v>
      </c>
      <c r="H1573" s="2" t="s">
        <v>2903</v>
      </c>
      <c r="I1573" s="1" t="s">
        <v>1</v>
      </c>
      <c r="J1573" s="1" t="s">
        <v>1</v>
      </c>
      <c r="K1573" s="1" t="s">
        <v>1</v>
      </c>
      <c r="L1573" s="1" t="s">
        <v>1</v>
      </c>
      <c r="M1573" s="1">
        <v>0</v>
      </c>
      <c r="N1573" s="2" t="s">
        <v>1</v>
      </c>
      <c r="O1573" s="2" t="s">
        <v>2</v>
      </c>
      <c r="P1573" s="2" t="s">
        <v>1</v>
      </c>
      <c r="Q1573" s="3">
        <f t="shared" si="24"/>
        <v>64653167.442400001</v>
      </c>
      <c r="R1573" s="1">
        <v>0</v>
      </c>
      <c r="S1573" s="1">
        <v>48455862.82</v>
      </c>
      <c r="T1573" s="1">
        <v>0</v>
      </c>
      <c r="U1573" s="2" t="s">
        <v>0</v>
      </c>
      <c r="V1573" s="1">
        <v>0</v>
      </c>
      <c r="W1573" s="1">
        <v>13963193.640000001</v>
      </c>
      <c r="X1573" s="2" t="s">
        <v>0</v>
      </c>
      <c r="Y1573" s="1">
        <v>2234110.9824000001</v>
      </c>
      <c r="Z1573" s="1">
        <v>0</v>
      </c>
      <c r="AA1573" s="2" t="s">
        <v>0</v>
      </c>
      <c r="AB1573" s="1">
        <v>0</v>
      </c>
      <c r="AC1573" s="1">
        <v>0</v>
      </c>
      <c r="AD1573" s="2" t="s">
        <v>0</v>
      </c>
      <c r="AE1573" s="1">
        <v>0</v>
      </c>
    </row>
    <row r="1574" spans="1:31" hidden="1" x14ac:dyDescent="0.25">
      <c r="A1574" s="2" t="s">
        <v>164</v>
      </c>
      <c r="B1574" s="51">
        <v>43982</v>
      </c>
      <c r="C1574" s="2" t="s">
        <v>8</v>
      </c>
      <c r="D1574" s="2" t="s">
        <v>26</v>
      </c>
      <c r="E1574" s="2" t="s">
        <v>489</v>
      </c>
      <c r="F1574" s="2" t="s">
        <v>2904</v>
      </c>
      <c r="G1574" s="2" t="s">
        <v>4</v>
      </c>
      <c r="H1574" s="2" t="s">
        <v>2905</v>
      </c>
      <c r="I1574" s="1" t="s">
        <v>1</v>
      </c>
      <c r="J1574" s="1" t="s">
        <v>1</v>
      </c>
      <c r="K1574" s="1" t="s">
        <v>1</v>
      </c>
      <c r="L1574" s="1" t="s">
        <v>1</v>
      </c>
      <c r="M1574" s="1">
        <v>0</v>
      </c>
      <c r="N1574" s="2" t="s">
        <v>1</v>
      </c>
      <c r="O1574" s="2" t="s">
        <v>2</v>
      </c>
      <c r="P1574" s="2" t="s">
        <v>1</v>
      </c>
      <c r="Q1574" s="3">
        <f t="shared" si="24"/>
        <v>24363239.118000001</v>
      </c>
      <c r="R1574" s="1">
        <v>0</v>
      </c>
      <c r="S1574" s="1">
        <v>22182439.118000001</v>
      </c>
      <c r="T1574" s="1">
        <v>0</v>
      </c>
      <c r="U1574" s="2" t="s">
        <v>0</v>
      </c>
      <c r="V1574" s="1">
        <v>0</v>
      </c>
      <c r="W1574" s="1">
        <v>1880000</v>
      </c>
      <c r="X1574" s="2" t="s">
        <v>0</v>
      </c>
      <c r="Y1574" s="1">
        <v>300800</v>
      </c>
      <c r="Z1574" s="1">
        <v>0</v>
      </c>
      <c r="AA1574" s="2" t="s">
        <v>0</v>
      </c>
      <c r="AB1574" s="1">
        <v>0</v>
      </c>
      <c r="AC1574" s="1">
        <v>0</v>
      </c>
      <c r="AD1574" s="2" t="s">
        <v>0</v>
      </c>
      <c r="AE1574" s="1">
        <v>0</v>
      </c>
    </row>
    <row r="1575" spans="1:31" hidden="1" x14ac:dyDescent="0.25">
      <c r="A1575" s="2" t="s">
        <v>161</v>
      </c>
      <c r="B1575" s="51">
        <v>43982</v>
      </c>
      <c r="C1575" s="2" t="s">
        <v>8</v>
      </c>
      <c r="D1575" s="2" t="s">
        <v>26</v>
      </c>
      <c r="E1575" s="2" t="s">
        <v>489</v>
      </c>
      <c r="F1575" s="2" t="s">
        <v>2904</v>
      </c>
      <c r="G1575" s="2" t="s">
        <v>4</v>
      </c>
      <c r="H1575" s="2" t="s">
        <v>2906</v>
      </c>
      <c r="I1575" s="1" t="s">
        <v>1</v>
      </c>
      <c r="J1575" s="1" t="s">
        <v>1</v>
      </c>
      <c r="K1575" s="1" t="s">
        <v>1</v>
      </c>
      <c r="L1575" s="1" t="s">
        <v>1</v>
      </c>
      <c r="M1575" s="1">
        <v>0</v>
      </c>
      <c r="N1575" s="2" t="s">
        <v>1</v>
      </c>
      <c r="O1575" s="2" t="s">
        <v>2907</v>
      </c>
      <c r="P1575" s="2" t="s">
        <v>2908</v>
      </c>
      <c r="Q1575" s="3">
        <f t="shared" si="24"/>
        <v>164000</v>
      </c>
      <c r="R1575" s="1">
        <v>0</v>
      </c>
      <c r="S1575" s="1">
        <v>164000</v>
      </c>
      <c r="T1575" s="1">
        <v>0</v>
      </c>
      <c r="U1575" s="2" t="s">
        <v>0</v>
      </c>
      <c r="V1575" s="1">
        <v>0</v>
      </c>
      <c r="W1575" s="1">
        <v>0</v>
      </c>
      <c r="X1575" s="2" t="s">
        <v>0</v>
      </c>
      <c r="Y1575" s="1">
        <v>0</v>
      </c>
      <c r="Z1575" s="1">
        <v>0</v>
      </c>
      <c r="AA1575" s="2" t="s">
        <v>0</v>
      </c>
      <c r="AB1575" s="1">
        <v>0</v>
      </c>
      <c r="AC1575" s="1">
        <v>0</v>
      </c>
      <c r="AD1575" s="2" t="s">
        <v>0</v>
      </c>
      <c r="AE1575" s="1">
        <v>0</v>
      </c>
    </row>
    <row r="1576" spans="1:31" hidden="1" x14ac:dyDescent="0.25">
      <c r="A1576" s="2" t="s">
        <v>158</v>
      </c>
      <c r="B1576" s="51">
        <v>43982</v>
      </c>
      <c r="C1576" s="2" t="s">
        <v>8</v>
      </c>
      <c r="D1576" s="2" t="s">
        <v>16</v>
      </c>
      <c r="E1576" s="2" t="s">
        <v>483</v>
      </c>
      <c r="F1576" s="2" t="s">
        <v>2909</v>
      </c>
      <c r="G1576" s="2" t="s">
        <v>4</v>
      </c>
      <c r="H1576" s="2" t="s">
        <v>2910</v>
      </c>
      <c r="I1576" s="1" t="s">
        <v>1</v>
      </c>
      <c r="J1576" s="1" t="s">
        <v>1</v>
      </c>
      <c r="K1576" s="1" t="s">
        <v>1</v>
      </c>
      <c r="L1576" s="1" t="s">
        <v>1</v>
      </c>
      <c r="M1576" s="1">
        <v>0</v>
      </c>
      <c r="N1576" s="2" t="s">
        <v>1</v>
      </c>
      <c r="O1576" s="2" t="s">
        <v>2</v>
      </c>
      <c r="P1576" s="2" t="s">
        <v>1</v>
      </c>
      <c r="Q1576" s="3">
        <f t="shared" si="24"/>
        <v>9901741.6539999992</v>
      </c>
      <c r="R1576" s="1">
        <v>0</v>
      </c>
      <c r="S1576" s="1">
        <v>5964088.1299999999</v>
      </c>
      <c r="T1576" s="1">
        <v>0</v>
      </c>
      <c r="U1576" s="2" t="s">
        <v>0</v>
      </c>
      <c r="V1576" s="1">
        <v>0</v>
      </c>
      <c r="W1576" s="1">
        <v>3394528.9</v>
      </c>
      <c r="X1576" s="2" t="s">
        <v>0</v>
      </c>
      <c r="Y1576" s="1">
        <v>543124.62399999995</v>
      </c>
      <c r="Z1576" s="1">
        <v>0</v>
      </c>
      <c r="AA1576" s="2" t="s">
        <v>0</v>
      </c>
      <c r="AB1576" s="1">
        <v>0</v>
      </c>
      <c r="AC1576" s="1">
        <v>0</v>
      </c>
      <c r="AD1576" s="2" t="s">
        <v>0</v>
      </c>
      <c r="AE1576" s="1">
        <v>0</v>
      </c>
    </row>
    <row r="1577" spans="1:31" hidden="1" x14ac:dyDescent="0.25">
      <c r="A1577" s="2" t="s">
        <v>155</v>
      </c>
      <c r="B1577" s="51">
        <v>43982</v>
      </c>
      <c r="C1577" s="2" t="s">
        <v>8</v>
      </c>
      <c r="D1577" s="2" t="s">
        <v>1048</v>
      </c>
      <c r="E1577" s="2" t="s">
        <v>538</v>
      </c>
      <c r="F1577" s="2" t="s">
        <v>482</v>
      </c>
      <c r="G1577" s="2" t="s">
        <v>4</v>
      </c>
      <c r="H1577" s="2" t="s">
        <v>2911</v>
      </c>
      <c r="I1577" s="1" t="s">
        <v>1</v>
      </c>
      <c r="J1577" s="1" t="s">
        <v>1</v>
      </c>
      <c r="K1577" s="1" t="s">
        <v>1</v>
      </c>
      <c r="L1577" s="1" t="s">
        <v>1</v>
      </c>
      <c r="M1577" s="1">
        <v>0</v>
      </c>
      <c r="N1577" s="2" t="s">
        <v>1</v>
      </c>
      <c r="O1577" s="2" t="s">
        <v>2</v>
      </c>
      <c r="P1577" s="2" t="s">
        <v>1</v>
      </c>
      <c r="Q1577" s="3">
        <f t="shared" si="24"/>
        <v>12713390.212200001</v>
      </c>
      <c r="R1577" s="1">
        <v>0</v>
      </c>
      <c r="S1577" s="1">
        <v>9857470.2122000009</v>
      </c>
      <c r="T1577" s="1">
        <v>0</v>
      </c>
      <c r="U1577" s="2" t="s">
        <v>0</v>
      </c>
      <c r="V1577" s="1">
        <v>0</v>
      </c>
      <c r="W1577" s="1">
        <v>2462000</v>
      </c>
      <c r="X1577" s="2" t="s">
        <v>13</v>
      </c>
      <c r="Y1577" s="1">
        <v>393920</v>
      </c>
      <c r="Z1577" s="1">
        <v>0</v>
      </c>
      <c r="AA1577" s="2" t="s">
        <v>0</v>
      </c>
      <c r="AB1577" s="1">
        <v>0</v>
      </c>
      <c r="AC1577" s="1">
        <v>0</v>
      </c>
      <c r="AD1577" s="2" t="s">
        <v>0</v>
      </c>
      <c r="AE1577" s="1">
        <v>0</v>
      </c>
    </row>
    <row r="1578" spans="1:31" hidden="1" x14ac:dyDescent="0.25">
      <c r="A1578" s="2" t="s">
        <v>152</v>
      </c>
      <c r="B1578" s="51">
        <v>43982</v>
      </c>
      <c r="C1578" s="2" t="s">
        <v>8</v>
      </c>
      <c r="D1578" s="2" t="s">
        <v>11</v>
      </c>
      <c r="E1578" s="2" t="s">
        <v>476</v>
      </c>
      <c r="F1578" s="2" t="s">
        <v>344</v>
      </c>
      <c r="G1578" s="2" t="s">
        <v>4</v>
      </c>
      <c r="H1578" s="2" t="s">
        <v>2912</v>
      </c>
      <c r="I1578" s="1" t="s">
        <v>1</v>
      </c>
      <c r="J1578" s="1" t="s">
        <v>1</v>
      </c>
      <c r="K1578" s="1" t="s">
        <v>1</v>
      </c>
      <c r="L1578" s="1" t="s">
        <v>1</v>
      </c>
      <c r="M1578" s="1">
        <v>0</v>
      </c>
      <c r="N1578" s="2" t="s">
        <v>1</v>
      </c>
      <c r="O1578" s="2" t="s">
        <v>2</v>
      </c>
      <c r="P1578" s="2" t="s">
        <v>1</v>
      </c>
      <c r="Q1578" s="3">
        <f t="shared" si="24"/>
        <v>2258185</v>
      </c>
      <c r="R1578" s="1">
        <v>0</v>
      </c>
      <c r="S1578" s="1">
        <v>1288425</v>
      </c>
      <c r="T1578" s="1">
        <v>0</v>
      </c>
      <c r="U1578" s="2" t="s">
        <v>0</v>
      </c>
      <c r="V1578" s="1">
        <v>0</v>
      </c>
      <c r="W1578" s="1">
        <v>836000</v>
      </c>
      <c r="X1578" s="2" t="s">
        <v>0</v>
      </c>
      <c r="Y1578" s="1">
        <v>133760</v>
      </c>
      <c r="Z1578" s="1">
        <v>0</v>
      </c>
      <c r="AA1578" s="2" t="s">
        <v>0</v>
      </c>
      <c r="AB1578" s="1">
        <v>0</v>
      </c>
      <c r="AC1578" s="1">
        <v>0</v>
      </c>
      <c r="AD1578" s="2" t="s">
        <v>0</v>
      </c>
      <c r="AE1578" s="1">
        <v>0</v>
      </c>
    </row>
    <row r="1579" spans="1:31" hidden="1" x14ac:dyDescent="0.25">
      <c r="A1579" s="2" t="s">
        <v>150</v>
      </c>
      <c r="B1579" s="51">
        <v>43982</v>
      </c>
      <c r="C1579" s="2" t="s">
        <v>8</v>
      </c>
      <c r="D1579" s="2" t="s">
        <v>7</v>
      </c>
      <c r="E1579" s="2" t="s">
        <v>471</v>
      </c>
      <c r="F1579" s="2" t="s">
        <v>1781</v>
      </c>
      <c r="G1579" s="2" t="s">
        <v>4</v>
      </c>
      <c r="H1579" s="2" t="s">
        <v>2913</v>
      </c>
      <c r="I1579" s="1" t="s">
        <v>1</v>
      </c>
      <c r="J1579" s="1" t="s">
        <v>1</v>
      </c>
      <c r="K1579" s="1" t="s">
        <v>1</v>
      </c>
      <c r="L1579" s="1" t="s">
        <v>1</v>
      </c>
      <c r="M1579" s="1">
        <v>0</v>
      </c>
      <c r="N1579" s="2" t="s">
        <v>1</v>
      </c>
      <c r="O1579" s="2" t="s">
        <v>2</v>
      </c>
      <c r="P1579" s="2" t="s">
        <v>1</v>
      </c>
      <c r="Q1579" s="3">
        <f t="shared" si="24"/>
        <v>67569499.714400008</v>
      </c>
      <c r="R1579" s="1">
        <v>0</v>
      </c>
      <c r="S1579" s="1">
        <v>54789754.670000002</v>
      </c>
      <c r="T1579" s="1">
        <v>0</v>
      </c>
      <c r="U1579" s="2" t="s">
        <v>0</v>
      </c>
      <c r="V1579" s="1">
        <v>0</v>
      </c>
      <c r="W1579" s="1">
        <v>11017021.59</v>
      </c>
      <c r="X1579" s="2" t="s">
        <v>0</v>
      </c>
      <c r="Y1579" s="1">
        <v>1762723.4543999999</v>
      </c>
      <c r="Z1579" s="1">
        <v>0</v>
      </c>
      <c r="AA1579" s="2" t="s">
        <v>0</v>
      </c>
      <c r="AB1579" s="1">
        <v>0</v>
      </c>
      <c r="AC1579" s="1">
        <v>0</v>
      </c>
      <c r="AD1579" s="2" t="s">
        <v>0</v>
      </c>
      <c r="AE1579" s="1">
        <v>0</v>
      </c>
    </row>
    <row r="1580" spans="1:31" hidden="1" x14ac:dyDescent="0.25">
      <c r="A1580" s="2" t="s">
        <v>705</v>
      </c>
      <c r="B1580" s="51">
        <v>43976</v>
      </c>
      <c r="C1580" s="2" t="s">
        <v>71</v>
      </c>
      <c r="D1580" s="2" t="s">
        <v>88</v>
      </c>
      <c r="E1580" s="2" t="s">
        <v>566</v>
      </c>
      <c r="F1580" s="2" t="s">
        <v>2914</v>
      </c>
      <c r="G1580" s="2" t="s">
        <v>4</v>
      </c>
      <c r="H1580" s="2" t="s">
        <v>2915</v>
      </c>
      <c r="I1580" s="1" t="s">
        <v>1</v>
      </c>
      <c r="J1580" s="1" t="s">
        <v>1</v>
      </c>
      <c r="K1580" s="1" t="s">
        <v>1</v>
      </c>
      <c r="L1580" s="1" t="s">
        <v>1</v>
      </c>
      <c r="M1580" s="1">
        <v>0</v>
      </c>
      <c r="N1580" s="2" t="s">
        <v>1</v>
      </c>
      <c r="O1580" s="2" t="s">
        <v>2</v>
      </c>
      <c r="P1580" s="2" t="s">
        <v>1</v>
      </c>
      <c r="Q1580" s="3">
        <f t="shared" si="24"/>
        <v>24995671.559099998</v>
      </c>
      <c r="R1580" s="1">
        <v>0</v>
      </c>
      <c r="S1580" s="1">
        <v>23395277.559099998</v>
      </c>
      <c r="T1580" s="1">
        <v>0</v>
      </c>
      <c r="U1580" s="2" t="s">
        <v>0</v>
      </c>
      <c r="V1580" s="1">
        <v>0</v>
      </c>
      <c r="W1580" s="1">
        <v>1379650</v>
      </c>
      <c r="X1580" s="2" t="s">
        <v>13</v>
      </c>
      <c r="Y1580" s="1">
        <v>220744</v>
      </c>
      <c r="Z1580" s="1">
        <v>0</v>
      </c>
      <c r="AA1580" s="2" t="s">
        <v>0</v>
      </c>
      <c r="AB1580" s="1">
        <v>0</v>
      </c>
      <c r="AC1580" s="1">
        <v>0</v>
      </c>
      <c r="AD1580" s="2" t="s">
        <v>0</v>
      </c>
      <c r="AE1580" s="1">
        <v>0</v>
      </c>
    </row>
    <row r="1581" spans="1:31" hidden="1" x14ac:dyDescent="0.25">
      <c r="A1581" s="2" t="s">
        <v>691</v>
      </c>
      <c r="B1581" s="51">
        <v>43976</v>
      </c>
      <c r="C1581" s="2" t="s">
        <v>71</v>
      </c>
      <c r="D1581" s="2" t="s">
        <v>78</v>
      </c>
      <c r="E1581" s="2" t="s">
        <v>551</v>
      </c>
      <c r="F1581" s="2" t="s">
        <v>2534</v>
      </c>
      <c r="G1581" s="2" t="s">
        <v>4</v>
      </c>
      <c r="H1581" s="2" t="s">
        <v>2916</v>
      </c>
      <c r="I1581" s="1" t="s">
        <v>1</v>
      </c>
      <c r="J1581" s="1" t="s">
        <v>1</v>
      </c>
      <c r="K1581" s="1" t="s">
        <v>1</v>
      </c>
      <c r="L1581" s="1" t="s">
        <v>1</v>
      </c>
      <c r="M1581" s="1">
        <v>0</v>
      </c>
      <c r="N1581" s="2" t="s">
        <v>1</v>
      </c>
      <c r="O1581" s="2" t="s">
        <v>2</v>
      </c>
      <c r="P1581" s="2" t="s">
        <v>1</v>
      </c>
      <c r="Q1581" s="3">
        <f t="shared" si="24"/>
        <v>28760693.181499995</v>
      </c>
      <c r="R1581" s="1">
        <v>0</v>
      </c>
      <c r="S1581" s="1">
        <v>23554909.816699993</v>
      </c>
      <c r="T1581" s="1">
        <v>0</v>
      </c>
      <c r="U1581" s="2" t="s">
        <v>0</v>
      </c>
      <c r="V1581" s="1">
        <v>0</v>
      </c>
      <c r="W1581" s="1">
        <v>4487744.28</v>
      </c>
      <c r="X1581" s="2" t="s">
        <v>13</v>
      </c>
      <c r="Y1581" s="1">
        <v>718039.08480000007</v>
      </c>
      <c r="Z1581" s="1">
        <v>0</v>
      </c>
      <c r="AA1581" s="2" t="s">
        <v>0</v>
      </c>
      <c r="AB1581" s="1">
        <v>0</v>
      </c>
      <c r="AC1581" s="1">
        <v>0</v>
      </c>
      <c r="AD1581" s="2" t="s">
        <v>0</v>
      </c>
      <c r="AE1581" s="1">
        <v>0</v>
      </c>
    </row>
    <row r="1582" spans="1:31" hidden="1" x14ac:dyDescent="0.25">
      <c r="A1582" s="2" t="s">
        <v>619</v>
      </c>
      <c r="B1582" s="51">
        <v>43977</v>
      </c>
      <c r="C1582" s="2" t="s">
        <v>71</v>
      </c>
      <c r="D1582" s="2" t="s">
        <v>88</v>
      </c>
      <c r="E1582" s="2" t="s">
        <v>566</v>
      </c>
      <c r="F1582" s="2" t="s">
        <v>2917</v>
      </c>
      <c r="G1582" s="2" t="s">
        <v>4</v>
      </c>
      <c r="H1582" s="2" t="s">
        <v>2918</v>
      </c>
      <c r="I1582" s="1" t="s">
        <v>1</v>
      </c>
      <c r="J1582" s="1" t="s">
        <v>1</v>
      </c>
      <c r="K1582" s="1" t="s">
        <v>1</v>
      </c>
      <c r="L1582" s="1" t="s">
        <v>1</v>
      </c>
      <c r="M1582" s="1">
        <v>0</v>
      </c>
      <c r="N1582" s="2" t="s">
        <v>1</v>
      </c>
      <c r="O1582" s="2" t="s">
        <v>2</v>
      </c>
      <c r="P1582" s="2" t="s">
        <v>1</v>
      </c>
      <c r="Q1582" s="3">
        <f t="shared" si="24"/>
        <v>30721985.478799999</v>
      </c>
      <c r="R1582" s="1">
        <v>0</v>
      </c>
      <c r="S1582" s="1">
        <v>28795805.478799999</v>
      </c>
      <c r="T1582" s="1">
        <v>0</v>
      </c>
      <c r="U1582" s="2" t="s">
        <v>0</v>
      </c>
      <c r="V1582" s="1">
        <v>0</v>
      </c>
      <c r="W1582" s="1">
        <v>1660500</v>
      </c>
      <c r="X1582" s="2" t="s">
        <v>0</v>
      </c>
      <c r="Y1582" s="1">
        <v>265680</v>
      </c>
      <c r="Z1582" s="1">
        <v>0</v>
      </c>
      <c r="AA1582" s="2" t="s">
        <v>0</v>
      </c>
      <c r="AB1582" s="1">
        <v>0</v>
      </c>
      <c r="AC1582" s="1">
        <v>0</v>
      </c>
      <c r="AD1582" s="2" t="s">
        <v>0</v>
      </c>
      <c r="AE1582" s="1">
        <v>0</v>
      </c>
    </row>
    <row r="1583" spans="1:31" hidden="1" x14ac:dyDescent="0.25">
      <c r="A1583" s="2" t="s">
        <v>610</v>
      </c>
      <c r="B1583" s="51">
        <v>43977</v>
      </c>
      <c r="C1583" s="2" t="s">
        <v>71</v>
      </c>
      <c r="D1583" s="2" t="s">
        <v>78</v>
      </c>
      <c r="E1583" s="2" t="s">
        <v>551</v>
      </c>
      <c r="F1583" s="2" t="s">
        <v>2568</v>
      </c>
      <c r="G1583" s="2" t="s">
        <v>4</v>
      </c>
      <c r="H1583" s="2" t="s">
        <v>2919</v>
      </c>
      <c r="I1583" s="1" t="s">
        <v>1</v>
      </c>
      <c r="J1583" s="1" t="s">
        <v>1</v>
      </c>
      <c r="K1583" s="1" t="s">
        <v>1</v>
      </c>
      <c r="L1583" s="1" t="s">
        <v>1</v>
      </c>
      <c r="M1583" s="1">
        <v>0</v>
      </c>
      <c r="N1583" s="2" t="s">
        <v>1</v>
      </c>
      <c r="O1583" s="2" t="s">
        <v>2</v>
      </c>
      <c r="P1583" s="2" t="s">
        <v>1</v>
      </c>
      <c r="Q1583" s="3">
        <f t="shared" si="24"/>
        <v>27007186.401899997</v>
      </c>
      <c r="R1583" s="1">
        <v>0</v>
      </c>
      <c r="S1583" s="1">
        <v>24008528.401899997</v>
      </c>
      <c r="T1583" s="1">
        <v>0</v>
      </c>
      <c r="U1583" s="2" t="s">
        <v>0</v>
      </c>
      <c r="V1583" s="1">
        <v>0</v>
      </c>
      <c r="W1583" s="1">
        <v>2585050</v>
      </c>
      <c r="X1583" s="2" t="s">
        <v>0</v>
      </c>
      <c r="Y1583" s="1">
        <v>413608</v>
      </c>
      <c r="Z1583" s="1">
        <v>0</v>
      </c>
      <c r="AA1583" s="2" t="s">
        <v>0</v>
      </c>
      <c r="AB1583" s="1">
        <v>0</v>
      </c>
      <c r="AC1583" s="1">
        <v>0</v>
      </c>
      <c r="AD1583" s="2" t="s">
        <v>0</v>
      </c>
      <c r="AE1583" s="1">
        <v>0</v>
      </c>
    </row>
    <row r="1584" spans="1:31" hidden="1" x14ac:dyDescent="0.25">
      <c r="A1584" s="2" t="s">
        <v>548</v>
      </c>
      <c r="B1584" s="51">
        <v>43978</v>
      </c>
      <c r="C1584" s="2" t="s">
        <v>71</v>
      </c>
      <c r="D1584" s="2" t="s">
        <v>88</v>
      </c>
      <c r="E1584" s="2" t="s">
        <v>566</v>
      </c>
      <c r="F1584" s="2" t="s">
        <v>2920</v>
      </c>
      <c r="G1584" s="2" t="s">
        <v>4</v>
      </c>
      <c r="H1584" s="2" t="s">
        <v>2921</v>
      </c>
      <c r="I1584" s="1" t="s">
        <v>1</v>
      </c>
      <c r="J1584" s="1" t="s">
        <v>1</v>
      </c>
      <c r="K1584" s="1" t="s">
        <v>1</v>
      </c>
      <c r="L1584" s="1" t="s">
        <v>1</v>
      </c>
      <c r="M1584" s="1">
        <v>0</v>
      </c>
      <c r="N1584" s="2" t="s">
        <v>1</v>
      </c>
      <c r="O1584" s="2" t="s">
        <v>2</v>
      </c>
      <c r="P1584" s="2" t="s">
        <v>1</v>
      </c>
      <c r="Q1584" s="3">
        <f t="shared" si="24"/>
        <v>36904924.615000002</v>
      </c>
      <c r="R1584" s="1">
        <v>0</v>
      </c>
      <c r="S1584" s="1">
        <v>31152216.096799999</v>
      </c>
      <c r="T1584" s="1">
        <v>0</v>
      </c>
      <c r="U1584" s="2" t="s">
        <v>0</v>
      </c>
      <c r="V1584" s="1">
        <v>0</v>
      </c>
      <c r="W1584" s="1">
        <v>4959231.4812000003</v>
      </c>
      <c r="X1584" s="2" t="s">
        <v>13</v>
      </c>
      <c r="Y1584" s="1">
        <v>793477.03700000001</v>
      </c>
      <c r="Z1584" s="1">
        <v>0</v>
      </c>
      <c r="AA1584" s="2" t="s">
        <v>0</v>
      </c>
      <c r="AB1584" s="1">
        <v>0</v>
      </c>
      <c r="AC1584" s="1">
        <v>0</v>
      </c>
      <c r="AD1584" s="2" t="s">
        <v>0</v>
      </c>
      <c r="AE1584" s="1">
        <v>0</v>
      </c>
    </row>
    <row r="1585" spans="1:31" hidden="1" x14ac:dyDescent="0.25">
      <c r="A1585" s="2" t="s">
        <v>539</v>
      </c>
      <c r="B1585" s="51">
        <v>43978</v>
      </c>
      <c r="C1585" s="2" t="s">
        <v>71</v>
      </c>
      <c r="D1585" s="2" t="s">
        <v>78</v>
      </c>
      <c r="E1585" s="2" t="s">
        <v>551</v>
      </c>
      <c r="F1585" s="2" t="s">
        <v>2610</v>
      </c>
      <c r="G1585" s="2" t="s">
        <v>4</v>
      </c>
      <c r="H1585" s="2" t="s">
        <v>2922</v>
      </c>
      <c r="I1585" s="1" t="s">
        <v>1</v>
      </c>
      <c r="J1585" s="1" t="s">
        <v>1</v>
      </c>
      <c r="K1585" s="1" t="s">
        <v>1</v>
      </c>
      <c r="L1585" s="1" t="s">
        <v>1</v>
      </c>
      <c r="M1585" s="1">
        <v>0</v>
      </c>
      <c r="N1585" s="2" t="s">
        <v>1</v>
      </c>
      <c r="O1585" s="2" t="s">
        <v>2</v>
      </c>
      <c r="P1585" s="2" t="s">
        <v>1</v>
      </c>
      <c r="Q1585" s="3">
        <f t="shared" si="24"/>
        <v>43461580.094400004</v>
      </c>
      <c r="R1585" s="1">
        <v>0</v>
      </c>
      <c r="S1585" s="1">
        <v>38610460.094400004</v>
      </c>
      <c r="T1585" s="1">
        <v>0</v>
      </c>
      <c r="U1585" s="2" t="s">
        <v>0</v>
      </c>
      <c r="V1585" s="1">
        <v>0</v>
      </c>
      <c r="W1585" s="1">
        <v>4182000</v>
      </c>
      <c r="X1585" s="2" t="s">
        <v>13</v>
      </c>
      <c r="Y1585" s="1">
        <v>669120</v>
      </c>
      <c r="Z1585" s="1">
        <v>0</v>
      </c>
      <c r="AA1585" s="2" t="s">
        <v>0</v>
      </c>
      <c r="AB1585" s="1">
        <v>0</v>
      </c>
      <c r="AC1585" s="1">
        <v>0</v>
      </c>
      <c r="AD1585" s="2" t="s">
        <v>0</v>
      </c>
      <c r="AE1585" s="1">
        <v>0</v>
      </c>
    </row>
    <row r="1586" spans="1:31" hidden="1" x14ac:dyDescent="0.25">
      <c r="A1586" s="2" t="s">
        <v>465</v>
      </c>
      <c r="B1586" s="51">
        <v>43979</v>
      </c>
      <c r="C1586" s="2" t="s">
        <v>71</v>
      </c>
      <c r="D1586" s="2" t="s">
        <v>88</v>
      </c>
      <c r="E1586" s="2" t="s">
        <v>566</v>
      </c>
      <c r="F1586" s="2" t="s">
        <v>2923</v>
      </c>
      <c r="G1586" s="2" t="s">
        <v>4</v>
      </c>
      <c r="H1586" s="2" t="s">
        <v>2924</v>
      </c>
      <c r="I1586" s="1" t="s">
        <v>1</v>
      </c>
      <c r="J1586" s="1" t="s">
        <v>1</v>
      </c>
      <c r="K1586" s="1" t="s">
        <v>1</v>
      </c>
      <c r="L1586" s="1" t="s">
        <v>1</v>
      </c>
      <c r="M1586" s="1">
        <v>0</v>
      </c>
      <c r="N1586" s="2" t="s">
        <v>1</v>
      </c>
      <c r="O1586" s="2" t="s">
        <v>2</v>
      </c>
      <c r="P1586" s="2" t="s">
        <v>1</v>
      </c>
      <c r="Q1586" s="3">
        <f t="shared" si="24"/>
        <v>51185374.510800004</v>
      </c>
      <c r="R1586" s="1">
        <v>0</v>
      </c>
      <c r="S1586" s="1">
        <v>46144014.510800004</v>
      </c>
      <c r="T1586" s="1">
        <v>0</v>
      </c>
      <c r="U1586" s="2" t="s">
        <v>0</v>
      </c>
      <c r="V1586" s="1">
        <v>0</v>
      </c>
      <c r="W1586" s="1">
        <v>4346000</v>
      </c>
      <c r="X1586" s="2" t="s">
        <v>0</v>
      </c>
      <c r="Y1586" s="1">
        <v>695360</v>
      </c>
      <c r="Z1586" s="1">
        <v>0</v>
      </c>
      <c r="AA1586" s="2" t="s">
        <v>0</v>
      </c>
      <c r="AB1586" s="1">
        <v>0</v>
      </c>
      <c r="AC1586" s="1">
        <v>0</v>
      </c>
      <c r="AD1586" s="2" t="s">
        <v>0</v>
      </c>
      <c r="AE1586" s="1">
        <v>0</v>
      </c>
    </row>
    <row r="1587" spans="1:31" hidden="1" x14ac:dyDescent="0.25">
      <c r="A1587" s="2" t="s">
        <v>451</v>
      </c>
      <c r="B1587" s="51">
        <v>43979</v>
      </c>
      <c r="C1587" s="2" t="s">
        <v>71</v>
      </c>
      <c r="D1587" s="2" t="s">
        <v>78</v>
      </c>
      <c r="E1587" s="2" t="s">
        <v>551</v>
      </c>
      <c r="F1587" s="2" t="s">
        <v>2641</v>
      </c>
      <c r="G1587" s="2" t="s">
        <v>4</v>
      </c>
      <c r="H1587" s="2" t="s">
        <v>2925</v>
      </c>
      <c r="I1587" s="1" t="s">
        <v>1</v>
      </c>
      <c r="J1587" s="1" t="s">
        <v>1</v>
      </c>
      <c r="K1587" s="1" t="s">
        <v>1</v>
      </c>
      <c r="L1587" s="1" t="s">
        <v>1</v>
      </c>
      <c r="M1587" s="1">
        <v>0</v>
      </c>
      <c r="N1587" s="2" t="s">
        <v>1</v>
      </c>
      <c r="O1587" s="2" t="s">
        <v>2</v>
      </c>
      <c r="P1587" s="2" t="s">
        <v>1</v>
      </c>
      <c r="Q1587" s="3">
        <f t="shared" si="24"/>
        <v>18724632.761799999</v>
      </c>
      <c r="R1587" s="1">
        <v>0</v>
      </c>
      <c r="S1587" s="1">
        <v>16482178.761799999</v>
      </c>
      <c r="T1587" s="1">
        <v>0</v>
      </c>
      <c r="U1587" s="2" t="s">
        <v>0</v>
      </c>
      <c r="V1587" s="1">
        <v>0</v>
      </c>
      <c r="W1587" s="1">
        <v>1933150</v>
      </c>
      <c r="X1587" s="2" t="s">
        <v>0</v>
      </c>
      <c r="Y1587" s="1">
        <v>309304</v>
      </c>
      <c r="Z1587" s="1">
        <v>0</v>
      </c>
      <c r="AA1587" s="2" t="s">
        <v>0</v>
      </c>
      <c r="AB1587" s="1">
        <v>0</v>
      </c>
      <c r="AC1587" s="1">
        <v>0</v>
      </c>
      <c r="AD1587" s="2" t="s">
        <v>0</v>
      </c>
      <c r="AE1587" s="1">
        <v>0</v>
      </c>
    </row>
    <row r="1588" spans="1:31" hidden="1" x14ac:dyDescent="0.25">
      <c r="A1588" s="2" t="s">
        <v>449</v>
      </c>
      <c r="B1588" s="51">
        <v>43979</v>
      </c>
      <c r="C1588" s="2" t="s">
        <v>71</v>
      </c>
      <c r="D1588" s="2" t="s">
        <v>78</v>
      </c>
      <c r="E1588" s="2" t="s">
        <v>551</v>
      </c>
      <c r="F1588" s="2" t="s">
        <v>2641</v>
      </c>
      <c r="G1588" s="2" t="s">
        <v>4</v>
      </c>
      <c r="H1588" s="2" t="s">
        <v>2926</v>
      </c>
      <c r="I1588" s="1" t="s">
        <v>1</v>
      </c>
      <c r="J1588" s="1" t="s">
        <v>1</v>
      </c>
      <c r="K1588" s="1" t="s">
        <v>1</v>
      </c>
      <c r="L1588" s="1" t="s">
        <v>1</v>
      </c>
      <c r="M1588" s="1">
        <v>0</v>
      </c>
      <c r="N1588" s="2" t="s">
        <v>1</v>
      </c>
      <c r="O1588" s="2" t="s">
        <v>2927</v>
      </c>
      <c r="P1588" s="2" t="s">
        <v>2928</v>
      </c>
      <c r="Q1588" s="3">
        <f t="shared" si="24"/>
        <v>248050</v>
      </c>
      <c r="R1588" s="1">
        <v>0</v>
      </c>
      <c r="S1588" s="1">
        <v>248050</v>
      </c>
      <c r="T1588" s="1">
        <v>0</v>
      </c>
      <c r="U1588" s="2" t="s">
        <v>0</v>
      </c>
      <c r="V1588" s="1">
        <v>0</v>
      </c>
      <c r="W1588" s="1">
        <v>0</v>
      </c>
      <c r="X1588" s="2" t="s">
        <v>0</v>
      </c>
      <c r="Y1588" s="1">
        <v>0</v>
      </c>
      <c r="Z1588" s="1">
        <v>0</v>
      </c>
      <c r="AA1588" s="2" t="s">
        <v>0</v>
      </c>
      <c r="AB1588" s="1">
        <v>0</v>
      </c>
      <c r="AC1588" s="1">
        <v>0</v>
      </c>
      <c r="AD1588" s="2" t="s">
        <v>0</v>
      </c>
      <c r="AE1588" s="1">
        <v>0</v>
      </c>
    </row>
    <row r="1589" spans="1:31" hidden="1" x14ac:dyDescent="0.25">
      <c r="A1589" s="2" t="s">
        <v>446</v>
      </c>
      <c r="B1589" s="51">
        <v>43979</v>
      </c>
      <c r="C1589" s="2" t="s">
        <v>71</v>
      </c>
      <c r="D1589" s="2" t="s">
        <v>78</v>
      </c>
      <c r="E1589" s="2" t="s">
        <v>551</v>
      </c>
      <c r="F1589" s="2" t="s">
        <v>2641</v>
      </c>
      <c r="G1589" s="2" t="s">
        <v>4</v>
      </c>
      <c r="H1589" s="2" t="s">
        <v>2929</v>
      </c>
      <c r="I1589" s="1" t="s">
        <v>1</v>
      </c>
      <c r="J1589" s="1" t="s">
        <v>1</v>
      </c>
      <c r="K1589" s="1" t="s">
        <v>1</v>
      </c>
      <c r="L1589" s="1" t="s">
        <v>1</v>
      </c>
      <c r="M1589" s="1">
        <v>0</v>
      </c>
      <c r="N1589" s="2" t="s">
        <v>1</v>
      </c>
      <c r="O1589" s="2" t="s">
        <v>2</v>
      </c>
      <c r="P1589" s="2" t="s">
        <v>1</v>
      </c>
      <c r="Q1589" s="3">
        <f t="shared" si="24"/>
        <v>15900971.837199999</v>
      </c>
      <c r="R1589" s="1">
        <v>0</v>
      </c>
      <c r="S1589" s="1">
        <v>13977169.837199999</v>
      </c>
      <c r="T1589" s="1">
        <v>0</v>
      </c>
      <c r="U1589" s="2" t="s">
        <v>0</v>
      </c>
      <c r="V1589" s="1">
        <v>0</v>
      </c>
      <c r="W1589" s="1">
        <v>1658450</v>
      </c>
      <c r="X1589" s="2" t="s">
        <v>0</v>
      </c>
      <c r="Y1589" s="1">
        <v>265352</v>
      </c>
      <c r="Z1589" s="1">
        <v>0</v>
      </c>
      <c r="AA1589" s="2" t="s">
        <v>0</v>
      </c>
      <c r="AB1589" s="1">
        <v>0</v>
      </c>
      <c r="AC1589" s="1">
        <v>0</v>
      </c>
      <c r="AD1589" s="2" t="s">
        <v>0</v>
      </c>
      <c r="AE1589" s="1">
        <v>0</v>
      </c>
    </row>
    <row r="1590" spans="1:31" hidden="1" x14ac:dyDescent="0.25">
      <c r="A1590" s="2" t="s">
        <v>444</v>
      </c>
      <c r="B1590" s="51">
        <v>43979</v>
      </c>
      <c r="C1590" s="2" t="s">
        <v>71</v>
      </c>
      <c r="D1590" s="2" t="s">
        <v>78</v>
      </c>
      <c r="E1590" s="2" t="s">
        <v>551</v>
      </c>
      <c r="F1590" s="2" t="s">
        <v>2641</v>
      </c>
      <c r="G1590" s="2" t="s">
        <v>24</v>
      </c>
      <c r="H1590" s="2" t="s">
        <v>1</v>
      </c>
      <c r="I1590" s="1" t="s">
        <v>1093</v>
      </c>
      <c r="J1590" s="1" t="s">
        <v>1</v>
      </c>
      <c r="K1590" s="1" t="s">
        <v>2930</v>
      </c>
      <c r="L1590" s="1" t="s">
        <v>2931</v>
      </c>
      <c r="M1590" s="1">
        <v>642060</v>
      </c>
      <c r="N1590" s="2" t="s">
        <v>20</v>
      </c>
      <c r="O1590" s="2" t="s">
        <v>2932</v>
      </c>
      <c r="P1590" s="2" t="s">
        <v>2933</v>
      </c>
      <c r="Q1590" s="3">
        <f t="shared" si="24"/>
        <v>-466088</v>
      </c>
      <c r="R1590" s="1">
        <v>0</v>
      </c>
      <c r="S1590" s="1">
        <v>0</v>
      </c>
      <c r="T1590" s="1">
        <v>0</v>
      </c>
      <c r="U1590" s="2" t="s">
        <v>0</v>
      </c>
      <c r="V1590" s="1">
        <v>0</v>
      </c>
      <c r="W1590" s="1">
        <v>-401800</v>
      </c>
      <c r="X1590" s="2" t="s">
        <v>13</v>
      </c>
      <c r="Y1590" s="1">
        <v>-64288</v>
      </c>
      <c r="Z1590" s="1">
        <v>0</v>
      </c>
      <c r="AA1590" s="2" t="s">
        <v>0</v>
      </c>
      <c r="AB1590" s="1">
        <v>0</v>
      </c>
      <c r="AC1590" s="1">
        <v>0</v>
      </c>
      <c r="AD1590" s="2" t="s">
        <v>0</v>
      </c>
      <c r="AE1590" s="1">
        <v>0</v>
      </c>
    </row>
    <row r="1591" spans="1:31" hidden="1" x14ac:dyDescent="0.25">
      <c r="A1591" s="2" t="s">
        <v>378</v>
      </c>
      <c r="B1591" s="51">
        <v>43980</v>
      </c>
      <c r="C1591" s="2" t="s">
        <v>71</v>
      </c>
      <c r="D1591" s="2" t="s">
        <v>88</v>
      </c>
      <c r="E1591" s="2" t="s">
        <v>566</v>
      </c>
      <c r="F1591" s="2" t="s">
        <v>2934</v>
      </c>
      <c r="G1591" s="2" t="s">
        <v>4</v>
      </c>
      <c r="H1591" s="2" t="s">
        <v>2935</v>
      </c>
      <c r="I1591" s="1" t="s">
        <v>1</v>
      </c>
      <c r="J1591" s="1" t="s">
        <v>1</v>
      </c>
      <c r="K1591" s="1" t="s">
        <v>1</v>
      </c>
      <c r="L1591" s="1" t="s">
        <v>1</v>
      </c>
      <c r="M1591" s="1">
        <v>0</v>
      </c>
      <c r="N1591" s="2" t="s">
        <v>1</v>
      </c>
      <c r="O1591" s="2" t="s">
        <v>2</v>
      </c>
      <c r="P1591" s="2" t="s">
        <v>1</v>
      </c>
      <c r="Q1591" s="3">
        <f t="shared" si="24"/>
        <v>44936340.350899994</v>
      </c>
      <c r="R1591" s="1">
        <v>0</v>
      </c>
      <c r="S1591" s="1">
        <v>42460378.350899994</v>
      </c>
      <c r="T1591" s="1">
        <v>0</v>
      </c>
      <c r="U1591" s="2" t="s">
        <v>0</v>
      </c>
      <c r="V1591" s="1">
        <v>0</v>
      </c>
      <c r="W1591" s="1">
        <v>2134450</v>
      </c>
      <c r="X1591" s="2" t="s">
        <v>0</v>
      </c>
      <c r="Y1591" s="1">
        <v>341512</v>
      </c>
      <c r="Z1591" s="1">
        <v>0</v>
      </c>
      <c r="AA1591" s="2" t="s">
        <v>0</v>
      </c>
      <c r="AB1591" s="1">
        <v>0</v>
      </c>
      <c r="AC1591" s="1">
        <v>0</v>
      </c>
      <c r="AD1591" s="2" t="s">
        <v>0</v>
      </c>
      <c r="AE1591" s="1">
        <v>0</v>
      </c>
    </row>
    <row r="1592" spans="1:31" hidden="1" x14ac:dyDescent="0.25">
      <c r="A1592" s="2" t="s">
        <v>371</v>
      </c>
      <c r="B1592" s="51">
        <v>43980</v>
      </c>
      <c r="C1592" s="2" t="s">
        <v>71</v>
      </c>
      <c r="D1592" s="2" t="s">
        <v>78</v>
      </c>
      <c r="E1592" s="2" t="s">
        <v>551</v>
      </c>
      <c r="F1592" s="2" t="s">
        <v>2694</v>
      </c>
      <c r="G1592" s="2" t="s">
        <v>4</v>
      </c>
      <c r="H1592" s="2" t="s">
        <v>2936</v>
      </c>
      <c r="I1592" s="1" t="s">
        <v>1</v>
      </c>
      <c r="J1592" s="1" t="s">
        <v>1</v>
      </c>
      <c r="K1592" s="1" t="s">
        <v>1</v>
      </c>
      <c r="L1592" s="1" t="s">
        <v>1</v>
      </c>
      <c r="M1592" s="1">
        <v>0</v>
      </c>
      <c r="N1592" s="2" t="s">
        <v>1</v>
      </c>
      <c r="O1592" s="2" t="s">
        <v>2</v>
      </c>
      <c r="P1592" s="2" t="s">
        <v>1</v>
      </c>
      <c r="Q1592" s="3">
        <f t="shared" si="24"/>
        <v>19273887.484000001</v>
      </c>
      <c r="R1592" s="1">
        <v>0</v>
      </c>
      <c r="S1592" s="1">
        <v>18275417.484000001</v>
      </c>
      <c r="T1592" s="1">
        <v>0</v>
      </c>
      <c r="U1592" s="2" t="s">
        <v>0</v>
      </c>
      <c r="V1592" s="1">
        <v>0</v>
      </c>
      <c r="W1592" s="1">
        <v>860750</v>
      </c>
      <c r="X1592" s="2" t="s">
        <v>0</v>
      </c>
      <c r="Y1592" s="1">
        <v>137720</v>
      </c>
      <c r="Z1592" s="1">
        <v>0</v>
      </c>
      <c r="AA1592" s="2" t="s">
        <v>0</v>
      </c>
      <c r="AB1592" s="1">
        <v>0</v>
      </c>
      <c r="AC1592" s="1">
        <v>0</v>
      </c>
      <c r="AD1592" s="2" t="s">
        <v>0</v>
      </c>
      <c r="AE1592" s="1">
        <v>0</v>
      </c>
    </row>
    <row r="1593" spans="1:31" hidden="1" x14ac:dyDescent="0.25">
      <c r="A1593" s="2" t="s">
        <v>365</v>
      </c>
      <c r="B1593" s="51">
        <v>43980</v>
      </c>
      <c r="C1593" s="2" t="s">
        <v>71</v>
      </c>
      <c r="D1593" s="2" t="s">
        <v>78</v>
      </c>
      <c r="E1593" s="2" t="s">
        <v>551</v>
      </c>
      <c r="F1593" s="2" t="s">
        <v>2694</v>
      </c>
      <c r="G1593" s="2" t="s">
        <v>4</v>
      </c>
      <c r="H1593" s="2" t="s">
        <v>2937</v>
      </c>
      <c r="I1593" s="1" t="s">
        <v>1</v>
      </c>
      <c r="J1593" s="1" t="s">
        <v>1</v>
      </c>
      <c r="K1593" s="1" t="s">
        <v>1</v>
      </c>
      <c r="L1593" s="1" t="s">
        <v>1</v>
      </c>
      <c r="M1593" s="1">
        <v>0</v>
      </c>
      <c r="N1593" s="2" t="s">
        <v>1</v>
      </c>
      <c r="O1593" s="2" t="s">
        <v>2938</v>
      </c>
      <c r="P1593" s="2" t="s">
        <v>2939</v>
      </c>
      <c r="Q1593" s="3">
        <f t="shared" si="24"/>
        <v>960724.59199999995</v>
      </c>
      <c r="R1593" s="1">
        <v>0</v>
      </c>
      <c r="S1593" s="1">
        <v>960724.59199999995</v>
      </c>
      <c r="T1593" s="1">
        <v>0</v>
      </c>
      <c r="U1593" s="2" t="s">
        <v>0</v>
      </c>
      <c r="V1593" s="1">
        <v>0</v>
      </c>
      <c r="W1593" s="1">
        <v>0</v>
      </c>
      <c r="X1593" s="2" t="s">
        <v>0</v>
      </c>
      <c r="Y1593" s="1">
        <v>0</v>
      </c>
      <c r="Z1593" s="1">
        <v>0</v>
      </c>
      <c r="AA1593" s="2" t="s">
        <v>0</v>
      </c>
      <c r="AB1593" s="1">
        <v>0</v>
      </c>
      <c r="AC1593" s="1">
        <v>0</v>
      </c>
      <c r="AD1593" s="2" t="s">
        <v>0</v>
      </c>
      <c r="AE1593" s="1">
        <v>0</v>
      </c>
    </row>
    <row r="1594" spans="1:31" hidden="1" x14ac:dyDescent="0.25">
      <c r="A1594" s="2" t="s">
        <v>363</v>
      </c>
      <c r="B1594" s="51">
        <v>43980</v>
      </c>
      <c r="C1594" s="2" t="s">
        <v>71</v>
      </c>
      <c r="D1594" s="2" t="s">
        <v>78</v>
      </c>
      <c r="E1594" s="2" t="s">
        <v>551</v>
      </c>
      <c r="F1594" s="2" t="s">
        <v>2694</v>
      </c>
      <c r="G1594" s="2" t="s">
        <v>4</v>
      </c>
      <c r="H1594" s="2" t="s">
        <v>2940</v>
      </c>
      <c r="I1594" s="1" t="s">
        <v>1</v>
      </c>
      <c r="J1594" s="1" t="s">
        <v>1</v>
      </c>
      <c r="K1594" s="1" t="s">
        <v>1</v>
      </c>
      <c r="L1594" s="1" t="s">
        <v>1</v>
      </c>
      <c r="M1594" s="1">
        <v>0</v>
      </c>
      <c r="N1594" s="2" t="s">
        <v>1</v>
      </c>
      <c r="O1594" s="2" t="s">
        <v>2</v>
      </c>
      <c r="P1594" s="2" t="s">
        <v>1</v>
      </c>
      <c r="Q1594" s="3">
        <f t="shared" si="24"/>
        <v>18331210.339600001</v>
      </c>
      <c r="R1594" s="1">
        <v>0</v>
      </c>
      <c r="S1594" s="1">
        <v>15825610.339600001</v>
      </c>
      <c r="T1594" s="1">
        <v>0</v>
      </c>
      <c r="U1594" s="2" t="s">
        <v>0</v>
      </c>
      <c r="V1594" s="1">
        <v>0</v>
      </c>
      <c r="W1594" s="1">
        <v>2160000</v>
      </c>
      <c r="X1594" s="2" t="s">
        <v>0</v>
      </c>
      <c r="Y1594" s="1">
        <v>345600</v>
      </c>
      <c r="Z1594" s="1">
        <v>0</v>
      </c>
      <c r="AA1594" s="2" t="s">
        <v>0</v>
      </c>
      <c r="AB1594" s="1">
        <v>0</v>
      </c>
      <c r="AC1594" s="1">
        <v>0</v>
      </c>
      <c r="AD1594" s="2" t="s">
        <v>0</v>
      </c>
      <c r="AE1594" s="1">
        <v>0</v>
      </c>
    </row>
    <row r="1595" spans="1:31" hidden="1" x14ac:dyDescent="0.25">
      <c r="A1595" s="2" t="s">
        <v>284</v>
      </c>
      <c r="B1595" s="51">
        <v>43981</v>
      </c>
      <c r="C1595" s="2" t="s">
        <v>71</v>
      </c>
      <c r="D1595" s="2" t="s">
        <v>88</v>
      </c>
      <c r="E1595" s="2" t="s">
        <v>566</v>
      </c>
      <c r="F1595" s="2" t="s">
        <v>2941</v>
      </c>
      <c r="G1595" s="2" t="s">
        <v>4</v>
      </c>
      <c r="H1595" s="2" t="s">
        <v>2942</v>
      </c>
      <c r="I1595" s="1" t="s">
        <v>1</v>
      </c>
      <c r="J1595" s="1" t="s">
        <v>1</v>
      </c>
      <c r="K1595" s="1" t="s">
        <v>1</v>
      </c>
      <c r="L1595" s="1" t="s">
        <v>1</v>
      </c>
      <c r="M1595" s="1">
        <v>0</v>
      </c>
      <c r="N1595" s="2" t="s">
        <v>1</v>
      </c>
      <c r="O1595" s="2" t="s">
        <v>2</v>
      </c>
      <c r="P1595" s="2" t="s">
        <v>1</v>
      </c>
      <c r="Q1595" s="3">
        <f t="shared" si="24"/>
        <v>57471253.459800005</v>
      </c>
      <c r="R1595" s="1">
        <v>0</v>
      </c>
      <c r="S1595" s="1">
        <v>55489973.459800005</v>
      </c>
      <c r="T1595" s="1">
        <v>0</v>
      </c>
      <c r="U1595" s="2" t="s">
        <v>0</v>
      </c>
      <c r="V1595" s="1">
        <v>0</v>
      </c>
      <c r="W1595" s="1">
        <v>1708000</v>
      </c>
      <c r="X1595" s="2" t="s">
        <v>0</v>
      </c>
      <c r="Y1595" s="1">
        <v>273280</v>
      </c>
      <c r="Z1595" s="1">
        <v>0</v>
      </c>
      <c r="AA1595" s="2" t="s">
        <v>0</v>
      </c>
      <c r="AB1595" s="1">
        <v>0</v>
      </c>
      <c r="AC1595" s="1">
        <v>0</v>
      </c>
      <c r="AD1595" s="2" t="s">
        <v>0</v>
      </c>
      <c r="AE1595" s="1">
        <v>0</v>
      </c>
    </row>
    <row r="1596" spans="1:31" hidden="1" x14ac:dyDescent="0.25">
      <c r="A1596" s="2" t="s">
        <v>276</v>
      </c>
      <c r="B1596" s="51">
        <v>43981</v>
      </c>
      <c r="C1596" s="2" t="s">
        <v>71</v>
      </c>
      <c r="D1596" s="2" t="s">
        <v>78</v>
      </c>
      <c r="E1596" s="2" t="s">
        <v>551</v>
      </c>
      <c r="F1596" s="2" t="s">
        <v>2730</v>
      </c>
      <c r="G1596" s="2" t="s">
        <v>4</v>
      </c>
      <c r="H1596" s="2" t="s">
        <v>2943</v>
      </c>
      <c r="I1596" s="1" t="s">
        <v>1</v>
      </c>
      <c r="J1596" s="1" t="s">
        <v>1</v>
      </c>
      <c r="K1596" s="1" t="s">
        <v>1</v>
      </c>
      <c r="L1596" s="1" t="s">
        <v>1</v>
      </c>
      <c r="M1596" s="1">
        <v>0</v>
      </c>
      <c r="N1596" s="2" t="s">
        <v>1</v>
      </c>
      <c r="O1596" s="2" t="s">
        <v>2</v>
      </c>
      <c r="P1596" s="2" t="s">
        <v>1</v>
      </c>
      <c r="Q1596" s="3">
        <f t="shared" si="24"/>
        <v>52518665.761199996</v>
      </c>
      <c r="R1596" s="1">
        <v>0</v>
      </c>
      <c r="S1596" s="1">
        <v>48421545.761199996</v>
      </c>
      <c r="T1596" s="1">
        <v>0</v>
      </c>
      <c r="U1596" s="2" t="s">
        <v>0</v>
      </c>
      <c r="V1596" s="1">
        <v>0</v>
      </c>
      <c r="W1596" s="1">
        <v>3532000</v>
      </c>
      <c r="X1596" s="2" t="s">
        <v>0</v>
      </c>
      <c r="Y1596" s="1">
        <v>565120</v>
      </c>
      <c r="Z1596" s="1">
        <v>0</v>
      </c>
      <c r="AA1596" s="2" t="s">
        <v>0</v>
      </c>
      <c r="AB1596" s="1">
        <v>0</v>
      </c>
      <c r="AC1596" s="1">
        <v>0</v>
      </c>
      <c r="AD1596" s="2" t="s">
        <v>0</v>
      </c>
      <c r="AE1596" s="1">
        <v>0</v>
      </c>
    </row>
    <row r="1597" spans="1:31" hidden="1" x14ac:dyDescent="0.25">
      <c r="A1597" s="2" t="s">
        <v>212</v>
      </c>
      <c r="B1597" s="51">
        <v>43982</v>
      </c>
      <c r="C1597" s="2" t="s">
        <v>71</v>
      </c>
      <c r="D1597" s="2" t="s">
        <v>88</v>
      </c>
      <c r="E1597" s="2" t="s">
        <v>566</v>
      </c>
      <c r="F1597" s="2" t="s">
        <v>2944</v>
      </c>
      <c r="G1597" s="2" t="s">
        <v>4</v>
      </c>
      <c r="H1597" s="2" t="s">
        <v>2945</v>
      </c>
      <c r="I1597" s="1" t="s">
        <v>1</v>
      </c>
      <c r="J1597" s="1" t="s">
        <v>1</v>
      </c>
      <c r="K1597" s="1" t="s">
        <v>1</v>
      </c>
      <c r="L1597" s="1" t="s">
        <v>1</v>
      </c>
      <c r="M1597" s="1">
        <v>0</v>
      </c>
      <c r="N1597" s="2" t="s">
        <v>1</v>
      </c>
      <c r="O1597" s="2" t="s">
        <v>2</v>
      </c>
      <c r="P1597" s="2" t="s">
        <v>1</v>
      </c>
      <c r="Q1597" s="3">
        <f t="shared" si="24"/>
        <v>37480522.249400005</v>
      </c>
      <c r="R1597" s="1">
        <v>0</v>
      </c>
      <c r="S1597" s="1">
        <v>32165764.749400005</v>
      </c>
      <c r="T1597" s="1">
        <v>0</v>
      </c>
      <c r="U1597" s="2" t="s">
        <v>0</v>
      </c>
      <c r="V1597" s="1">
        <v>0</v>
      </c>
      <c r="W1597" s="1">
        <v>4581687.5</v>
      </c>
      <c r="X1597" s="2" t="s">
        <v>0</v>
      </c>
      <c r="Y1597" s="1">
        <v>733070</v>
      </c>
      <c r="Z1597" s="1">
        <v>0</v>
      </c>
      <c r="AA1597" s="2" t="s">
        <v>0</v>
      </c>
      <c r="AB1597" s="1">
        <v>0</v>
      </c>
      <c r="AC1597" s="1">
        <v>0</v>
      </c>
      <c r="AD1597" s="2" t="s">
        <v>0</v>
      </c>
      <c r="AE1597" s="1">
        <v>0</v>
      </c>
    </row>
    <row r="1598" spans="1:31" hidden="1" x14ac:dyDescent="0.25">
      <c r="A1598" s="2" t="s">
        <v>197</v>
      </c>
      <c r="B1598" s="51">
        <v>43982</v>
      </c>
      <c r="C1598" s="2" t="s">
        <v>71</v>
      </c>
      <c r="D1598" s="2" t="s">
        <v>78</v>
      </c>
      <c r="E1598" s="2" t="s">
        <v>551</v>
      </c>
      <c r="F1598" s="2" t="s">
        <v>2914</v>
      </c>
      <c r="G1598" s="2" t="s">
        <v>4</v>
      </c>
      <c r="H1598" s="2" t="s">
        <v>2946</v>
      </c>
      <c r="I1598" s="1" t="s">
        <v>1</v>
      </c>
      <c r="J1598" s="1" t="s">
        <v>1</v>
      </c>
      <c r="K1598" s="1" t="s">
        <v>1</v>
      </c>
      <c r="L1598" s="1" t="s">
        <v>1</v>
      </c>
      <c r="M1598" s="1">
        <v>0</v>
      </c>
      <c r="N1598" s="2" t="s">
        <v>1</v>
      </c>
      <c r="O1598" s="2" t="s">
        <v>2</v>
      </c>
      <c r="P1598" s="2" t="s">
        <v>1</v>
      </c>
      <c r="Q1598" s="3">
        <f t="shared" si="24"/>
        <v>38070075.550400004</v>
      </c>
      <c r="R1598" s="1">
        <v>0</v>
      </c>
      <c r="S1598" s="1">
        <v>34975195.550400004</v>
      </c>
      <c r="T1598" s="1">
        <v>0</v>
      </c>
      <c r="U1598" s="2" t="s">
        <v>0</v>
      </c>
      <c r="V1598" s="1">
        <v>0</v>
      </c>
      <c r="W1598" s="1">
        <v>2668000</v>
      </c>
      <c r="X1598" s="2" t="s">
        <v>0</v>
      </c>
      <c r="Y1598" s="1">
        <v>426880</v>
      </c>
      <c r="Z1598" s="1">
        <v>0</v>
      </c>
      <c r="AA1598" s="2" t="s">
        <v>0</v>
      </c>
      <c r="AB1598" s="1">
        <v>0</v>
      </c>
      <c r="AC1598" s="1">
        <v>0</v>
      </c>
      <c r="AD1598" s="2" t="s">
        <v>0</v>
      </c>
      <c r="AE1598" s="1">
        <v>0</v>
      </c>
    </row>
    <row r="1599" spans="1:31" hidden="1" x14ac:dyDescent="0.25">
      <c r="A1599" s="2" t="s">
        <v>717</v>
      </c>
      <c r="B1599" s="51">
        <v>43976</v>
      </c>
      <c r="C1599" s="2" t="s">
        <v>53</v>
      </c>
      <c r="D1599" s="2" t="s">
        <v>107</v>
      </c>
      <c r="E1599" s="2" t="s">
        <v>572</v>
      </c>
      <c r="F1599" s="2" t="s">
        <v>2708</v>
      </c>
      <c r="G1599" s="2" t="s">
        <v>4</v>
      </c>
      <c r="H1599" s="2" t="s">
        <v>2947</v>
      </c>
      <c r="I1599" s="1" t="s">
        <v>1</v>
      </c>
      <c r="J1599" s="1" t="s">
        <v>1</v>
      </c>
      <c r="K1599" s="1" t="s">
        <v>1</v>
      </c>
      <c r="L1599" s="1" t="s">
        <v>1</v>
      </c>
      <c r="M1599" s="1">
        <v>0</v>
      </c>
      <c r="N1599" s="2" t="s">
        <v>1</v>
      </c>
      <c r="O1599" s="2" t="s">
        <v>2</v>
      </c>
      <c r="P1599" s="2" t="s">
        <v>1</v>
      </c>
      <c r="Q1599" s="3">
        <f t="shared" si="24"/>
        <v>57740106.430950001</v>
      </c>
      <c r="R1599" s="1">
        <v>0</v>
      </c>
      <c r="S1599" s="1">
        <v>48076996.316549994</v>
      </c>
      <c r="T1599" s="1">
        <v>0</v>
      </c>
      <c r="U1599" s="2" t="s">
        <v>0</v>
      </c>
      <c r="V1599" s="1">
        <v>0</v>
      </c>
      <c r="W1599" s="1">
        <v>8330267.3400000008</v>
      </c>
      <c r="X1599" s="2" t="s">
        <v>13</v>
      </c>
      <c r="Y1599" s="1">
        <v>1332842.7743999998</v>
      </c>
      <c r="Z1599" s="1">
        <v>0</v>
      </c>
      <c r="AA1599" s="2" t="s">
        <v>0</v>
      </c>
      <c r="AB1599" s="1">
        <v>0</v>
      </c>
      <c r="AC1599" s="1">
        <v>0</v>
      </c>
      <c r="AD1599" s="2" t="s">
        <v>0</v>
      </c>
      <c r="AE1599" s="1">
        <v>0</v>
      </c>
    </row>
    <row r="1600" spans="1:31" hidden="1" x14ac:dyDescent="0.25">
      <c r="A1600" s="2" t="s">
        <v>708</v>
      </c>
      <c r="B1600" s="51">
        <v>43976</v>
      </c>
      <c r="C1600" s="2" t="s">
        <v>53</v>
      </c>
      <c r="D1600" s="2" t="s">
        <v>88</v>
      </c>
      <c r="E1600" s="2" t="s">
        <v>558</v>
      </c>
      <c r="F1600" s="2" t="s">
        <v>2948</v>
      </c>
      <c r="G1600" s="2" t="s">
        <v>4</v>
      </c>
      <c r="H1600" s="2" t="s">
        <v>2949</v>
      </c>
      <c r="I1600" s="1"/>
      <c r="J1600" s="1"/>
      <c r="K1600" s="1"/>
      <c r="L1600" s="1"/>
      <c r="M1600" s="1">
        <v>0</v>
      </c>
      <c r="N1600" s="2"/>
      <c r="O1600" s="2" t="s">
        <v>249</v>
      </c>
      <c r="P1600" s="2"/>
      <c r="Q1600" s="3">
        <f t="shared" si="24"/>
        <v>0</v>
      </c>
      <c r="R1600" s="1">
        <v>0</v>
      </c>
      <c r="S1600" s="1">
        <v>0</v>
      </c>
      <c r="T1600" s="1">
        <v>0</v>
      </c>
      <c r="U1600" s="2"/>
      <c r="V1600" s="1"/>
      <c r="W1600" s="1">
        <v>0</v>
      </c>
      <c r="X1600" s="2"/>
      <c r="Y1600" s="1">
        <v>0</v>
      </c>
      <c r="Z1600" s="1"/>
      <c r="AA1600" s="2"/>
      <c r="AB1600" s="1"/>
      <c r="AC1600" s="1"/>
      <c r="AD1600" s="2"/>
      <c r="AE1600" s="1"/>
    </row>
    <row r="1601" spans="1:31" hidden="1" x14ac:dyDescent="0.25">
      <c r="A1601" s="2" t="s">
        <v>699</v>
      </c>
      <c r="B1601" s="51">
        <v>43976</v>
      </c>
      <c r="C1601" s="2" t="s">
        <v>53</v>
      </c>
      <c r="D1601" s="2" t="s">
        <v>78</v>
      </c>
      <c r="E1601" s="2" t="s">
        <v>6</v>
      </c>
      <c r="F1601" s="2" t="s">
        <v>2708</v>
      </c>
      <c r="G1601" s="2" t="s">
        <v>4</v>
      </c>
      <c r="H1601" s="2" t="s">
        <v>2950</v>
      </c>
      <c r="I1601" s="1" t="s">
        <v>1</v>
      </c>
      <c r="J1601" s="1" t="s">
        <v>1</v>
      </c>
      <c r="K1601" s="1" t="s">
        <v>1</v>
      </c>
      <c r="L1601" s="1" t="s">
        <v>1</v>
      </c>
      <c r="M1601" s="1">
        <v>0</v>
      </c>
      <c r="N1601" s="2" t="s">
        <v>1</v>
      </c>
      <c r="O1601" s="2" t="s">
        <v>2951</v>
      </c>
      <c r="P1601" s="2" t="s">
        <v>2952</v>
      </c>
      <c r="Q1601" s="3">
        <f t="shared" si="24"/>
        <v>320000</v>
      </c>
      <c r="R1601" s="1">
        <v>0</v>
      </c>
      <c r="S1601" s="1">
        <v>320000</v>
      </c>
      <c r="T1601" s="1">
        <v>0</v>
      </c>
      <c r="U1601" s="2" t="s">
        <v>0</v>
      </c>
      <c r="V1601" s="1">
        <v>0</v>
      </c>
      <c r="W1601" s="1">
        <v>0</v>
      </c>
      <c r="X1601" s="2" t="s">
        <v>0</v>
      </c>
      <c r="Y1601" s="1">
        <v>0</v>
      </c>
      <c r="Z1601" s="1">
        <v>0</v>
      </c>
      <c r="AA1601" s="2" t="s">
        <v>0</v>
      </c>
      <c r="AB1601" s="1">
        <v>0</v>
      </c>
      <c r="AC1601" s="1">
        <v>0</v>
      </c>
      <c r="AD1601" s="2" t="s">
        <v>0</v>
      </c>
      <c r="AE1601" s="1">
        <v>0</v>
      </c>
    </row>
    <row r="1602" spans="1:31" hidden="1" x14ac:dyDescent="0.25">
      <c r="A1602" s="2" t="s">
        <v>697</v>
      </c>
      <c r="B1602" s="51">
        <v>43976</v>
      </c>
      <c r="C1602" s="2" t="s">
        <v>53</v>
      </c>
      <c r="D1602" s="2" t="s">
        <v>78</v>
      </c>
      <c r="E1602" s="2" t="s">
        <v>6</v>
      </c>
      <c r="F1602" s="2" t="s">
        <v>2708</v>
      </c>
      <c r="G1602" s="2" t="s">
        <v>4</v>
      </c>
      <c r="H1602" s="2" t="s">
        <v>2953</v>
      </c>
      <c r="I1602" s="1" t="s">
        <v>1</v>
      </c>
      <c r="J1602" s="1" t="s">
        <v>1</v>
      </c>
      <c r="K1602" s="1" t="s">
        <v>1</v>
      </c>
      <c r="L1602" s="1" t="s">
        <v>1</v>
      </c>
      <c r="M1602" s="1">
        <v>0</v>
      </c>
      <c r="N1602" s="2" t="s">
        <v>1</v>
      </c>
      <c r="O1602" s="2" t="s">
        <v>575</v>
      </c>
      <c r="P1602" s="2" t="s">
        <v>574</v>
      </c>
      <c r="Q1602" s="3">
        <f t="shared" si="24"/>
        <v>1388170</v>
      </c>
      <c r="R1602" s="1">
        <v>0</v>
      </c>
      <c r="S1602" s="1">
        <v>1388170</v>
      </c>
      <c r="T1602" s="1">
        <v>0</v>
      </c>
      <c r="U1602" s="2" t="s">
        <v>0</v>
      </c>
      <c r="V1602" s="1">
        <v>0</v>
      </c>
      <c r="W1602" s="1">
        <v>0</v>
      </c>
      <c r="X1602" s="2" t="s">
        <v>0</v>
      </c>
      <c r="Y1602" s="1">
        <v>0</v>
      </c>
      <c r="Z1602" s="1">
        <v>0</v>
      </c>
      <c r="AA1602" s="2" t="s">
        <v>0</v>
      </c>
      <c r="AB1602" s="1">
        <v>0</v>
      </c>
      <c r="AC1602" s="1">
        <v>0</v>
      </c>
      <c r="AD1602" s="2" t="s">
        <v>0</v>
      </c>
      <c r="AE1602" s="1">
        <v>0</v>
      </c>
    </row>
    <row r="1603" spans="1:31" hidden="1" x14ac:dyDescent="0.25">
      <c r="A1603" s="2" t="s">
        <v>695</v>
      </c>
      <c r="B1603" s="51">
        <v>43976</v>
      </c>
      <c r="C1603" s="2" t="s">
        <v>53</v>
      </c>
      <c r="D1603" s="2" t="s">
        <v>78</v>
      </c>
      <c r="E1603" s="2" t="s">
        <v>6</v>
      </c>
      <c r="F1603" s="2" t="s">
        <v>2708</v>
      </c>
      <c r="G1603" s="2" t="s">
        <v>4</v>
      </c>
      <c r="H1603" s="2" t="s">
        <v>2954</v>
      </c>
      <c r="I1603" s="1" t="s">
        <v>1</v>
      </c>
      <c r="J1603" s="1" t="s">
        <v>1</v>
      </c>
      <c r="K1603" s="1" t="s">
        <v>1</v>
      </c>
      <c r="L1603" s="1" t="s">
        <v>1</v>
      </c>
      <c r="M1603" s="1">
        <v>0</v>
      </c>
      <c r="N1603" s="2" t="s">
        <v>1</v>
      </c>
      <c r="O1603" s="2" t="s">
        <v>2</v>
      </c>
      <c r="P1603" s="2" t="s">
        <v>1</v>
      </c>
      <c r="Q1603" s="3">
        <f t="shared" ref="Q1603:Q1666" si="25">SUM(R1603:AE1603)</f>
        <v>49750086.575400002</v>
      </c>
      <c r="R1603" s="1">
        <v>0</v>
      </c>
      <c r="S1603" s="1">
        <v>37415230.159800008</v>
      </c>
      <c r="T1603" s="1">
        <v>0</v>
      </c>
      <c r="U1603" s="2" t="s">
        <v>0</v>
      </c>
      <c r="V1603" s="1">
        <v>0</v>
      </c>
      <c r="W1603" s="1">
        <v>10633496.909999998</v>
      </c>
      <c r="X1603" s="2" t="s">
        <v>0</v>
      </c>
      <c r="Y1603" s="1">
        <v>1701359.5056000003</v>
      </c>
      <c r="Z1603" s="1">
        <v>0</v>
      </c>
      <c r="AA1603" s="2" t="s">
        <v>0</v>
      </c>
      <c r="AB1603" s="1">
        <v>0</v>
      </c>
      <c r="AC1603" s="1">
        <v>0</v>
      </c>
      <c r="AD1603" s="2" t="s">
        <v>0</v>
      </c>
      <c r="AE1603" s="1">
        <v>0</v>
      </c>
    </row>
    <row r="1604" spans="1:31" hidden="1" x14ac:dyDescent="0.25">
      <c r="A1604" s="2" t="s">
        <v>687</v>
      </c>
      <c r="B1604" s="51">
        <v>43976</v>
      </c>
      <c r="C1604" s="2" t="s">
        <v>53</v>
      </c>
      <c r="D1604" s="2" t="s">
        <v>67</v>
      </c>
      <c r="E1604" s="2" t="s">
        <v>66</v>
      </c>
      <c r="F1604" s="2" t="s">
        <v>2643</v>
      </c>
      <c r="G1604" s="2" t="s">
        <v>4</v>
      </c>
      <c r="H1604" s="2" t="s">
        <v>2732</v>
      </c>
      <c r="I1604" s="1"/>
      <c r="J1604" s="1"/>
      <c r="K1604" s="1"/>
      <c r="L1604" s="1"/>
      <c r="M1604" s="1">
        <v>0</v>
      </c>
      <c r="N1604" s="2"/>
      <c r="O1604" s="2" t="s">
        <v>249</v>
      </c>
      <c r="P1604" s="2"/>
      <c r="Q1604" s="3">
        <f t="shared" si="25"/>
        <v>0</v>
      </c>
      <c r="R1604" s="1">
        <v>0</v>
      </c>
      <c r="S1604" s="1">
        <v>0</v>
      </c>
      <c r="T1604" s="1">
        <v>0</v>
      </c>
      <c r="U1604" s="2"/>
      <c r="V1604" s="1">
        <v>0</v>
      </c>
      <c r="W1604" s="1">
        <v>0</v>
      </c>
      <c r="X1604" s="2"/>
      <c r="Y1604" s="1">
        <v>0</v>
      </c>
      <c r="Z1604" s="1">
        <v>0</v>
      </c>
      <c r="AA1604" s="2"/>
      <c r="AB1604" s="1">
        <v>0</v>
      </c>
      <c r="AC1604" s="1">
        <v>0</v>
      </c>
      <c r="AD1604" s="2"/>
      <c r="AE1604" s="1">
        <v>0</v>
      </c>
    </row>
    <row r="1605" spans="1:31" hidden="1" x14ac:dyDescent="0.25">
      <c r="A1605" s="2" t="s">
        <v>685</v>
      </c>
      <c r="B1605" s="51">
        <v>43976</v>
      </c>
      <c r="C1605" s="2" t="s">
        <v>53</v>
      </c>
      <c r="D1605" s="2" t="s">
        <v>67</v>
      </c>
      <c r="E1605" s="2" t="s">
        <v>66</v>
      </c>
      <c r="F1605" s="2" t="s">
        <v>2955</v>
      </c>
      <c r="G1605" s="2" t="s">
        <v>4</v>
      </c>
      <c r="H1605" s="2" t="s">
        <v>2732</v>
      </c>
      <c r="I1605" s="1"/>
      <c r="J1605" s="1"/>
      <c r="K1605" s="1"/>
      <c r="L1605" s="1"/>
      <c r="M1605" s="1"/>
      <c r="N1605" s="2"/>
      <c r="O1605" s="2" t="s">
        <v>249</v>
      </c>
      <c r="P1605" s="2"/>
      <c r="Q1605" s="3">
        <f t="shared" si="25"/>
        <v>0</v>
      </c>
      <c r="R1605" s="1">
        <v>0</v>
      </c>
      <c r="S1605" s="1">
        <v>0</v>
      </c>
      <c r="T1605" s="1">
        <v>0</v>
      </c>
      <c r="U1605" s="2"/>
      <c r="V1605" s="1">
        <v>0</v>
      </c>
      <c r="W1605" s="1">
        <v>0</v>
      </c>
      <c r="X1605" s="2"/>
      <c r="Y1605" s="1">
        <v>0</v>
      </c>
      <c r="Z1605" s="1">
        <v>0</v>
      </c>
      <c r="AA1605" s="2"/>
      <c r="AB1605" s="1"/>
      <c r="AC1605" s="1"/>
      <c r="AD1605" s="2"/>
      <c r="AE1605" s="1"/>
    </row>
    <row r="1606" spans="1:31" hidden="1" x14ac:dyDescent="0.25">
      <c r="A1606" s="2" t="s">
        <v>13</v>
      </c>
      <c r="B1606" s="51">
        <v>43976</v>
      </c>
      <c r="C1606" s="2" t="s">
        <v>53</v>
      </c>
      <c r="D1606" s="2" t="s">
        <v>52</v>
      </c>
      <c r="E1606" s="2" t="s">
        <v>651</v>
      </c>
      <c r="F1606" s="2" t="s">
        <v>2500</v>
      </c>
      <c r="G1606" s="2" t="s">
        <v>4</v>
      </c>
      <c r="H1606" s="2" t="s">
        <v>2956</v>
      </c>
      <c r="I1606" s="1" t="s">
        <v>1</v>
      </c>
      <c r="J1606" s="1" t="s">
        <v>1</v>
      </c>
      <c r="K1606" s="1" t="s">
        <v>1</v>
      </c>
      <c r="L1606" s="1" t="s">
        <v>1</v>
      </c>
      <c r="M1606" s="1">
        <v>0</v>
      </c>
      <c r="N1606" s="2" t="s">
        <v>1</v>
      </c>
      <c r="O1606" s="2" t="s">
        <v>2</v>
      </c>
      <c r="P1606" s="2" t="s">
        <v>1</v>
      </c>
      <c r="Q1606" s="3">
        <f t="shared" si="25"/>
        <v>14601445.932800001</v>
      </c>
      <c r="R1606" s="1">
        <v>0</v>
      </c>
      <c r="S1606" s="1">
        <v>11848298.127999999</v>
      </c>
      <c r="T1606" s="1">
        <v>0</v>
      </c>
      <c r="U1606" s="2" t="s">
        <v>0</v>
      </c>
      <c r="V1606" s="1">
        <v>0</v>
      </c>
      <c r="W1606" s="1">
        <v>2373403.2800000003</v>
      </c>
      <c r="X1606" s="2" t="s">
        <v>0</v>
      </c>
      <c r="Y1606" s="1">
        <v>379744.52480000001</v>
      </c>
      <c r="Z1606" s="1">
        <v>0</v>
      </c>
      <c r="AA1606" s="2" t="s">
        <v>0</v>
      </c>
      <c r="AB1606" s="1">
        <v>0</v>
      </c>
      <c r="AC1606" s="1">
        <v>0</v>
      </c>
      <c r="AD1606" s="2" t="s">
        <v>0</v>
      </c>
      <c r="AE1606" s="1">
        <v>0</v>
      </c>
    </row>
    <row r="1607" spans="1:31" hidden="1" x14ac:dyDescent="0.25">
      <c r="A1607" s="2" t="s">
        <v>678</v>
      </c>
      <c r="B1607" s="51">
        <v>43976</v>
      </c>
      <c r="C1607" s="2" t="s">
        <v>53</v>
      </c>
      <c r="D1607" s="2" t="s">
        <v>52</v>
      </c>
      <c r="E1607" s="2" t="s">
        <v>651</v>
      </c>
      <c r="F1607" s="2" t="s">
        <v>2500</v>
      </c>
      <c r="G1607" s="2" t="s">
        <v>4</v>
      </c>
      <c r="H1607" s="2" t="s">
        <v>2957</v>
      </c>
      <c r="I1607" s="1" t="s">
        <v>1</v>
      </c>
      <c r="J1607" s="1" t="s">
        <v>1</v>
      </c>
      <c r="K1607" s="1" t="s">
        <v>1</v>
      </c>
      <c r="L1607" s="1" t="s">
        <v>1</v>
      </c>
      <c r="M1607" s="1">
        <v>0</v>
      </c>
      <c r="N1607" s="2" t="s">
        <v>1</v>
      </c>
      <c r="O1607" s="2" t="s">
        <v>2958</v>
      </c>
      <c r="P1607" s="2" t="s">
        <v>2959</v>
      </c>
      <c r="Q1607" s="3">
        <f t="shared" si="25"/>
        <v>1262718</v>
      </c>
      <c r="R1607" s="1">
        <v>0</v>
      </c>
      <c r="S1607" s="1">
        <v>0</v>
      </c>
      <c r="T1607" s="1">
        <v>1088550</v>
      </c>
      <c r="U1607" s="2" t="s">
        <v>13</v>
      </c>
      <c r="V1607" s="1">
        <v>174168</v>
      </c>
      <c r="W1607" s="1">
        <v>0</v>
      </c>
      <c r="X1607" s="2" t="s">
        <v>0</v>
      </c>
      <c r="Y1607" s="1">
        <v>0</v>
      </c>
      <c r="Z1607" s="1">
        <v>0</v>
      </c>
      <c r="AA1607" s="2" t="s">
        <v>0</v>
      </c>
      <c r="AB1607" s="1">
        <v>0</v>
      </c>
      <c r="AC1607" s="1">
        <v>0</v>
      </c>
      <c r="AD1607" s="2" t="s">
        <v>0</v>
      </c>
      <c r="AE1607" s="1">
        <v>0</v>
      </c>
    </row>
    <row r="1608" spans="1:31" hidden="1" x14ac:dyDescent="0.25">
      <c r="A1608" s="2" t="s">
        <v>676</v>
      </c>
      <c r="B1608" s="51">
        <v>43976</v>
      </c>
      <c r="C1608" s="2" t="s">
        <v>53</v>
      </c>
      <c r="D1608" s="2" t="s">
        <v>52</v>
      </c>
      <c r="E1608" s="2" t="s">
        <v>651</v>
      </c>
      <c r="F1608" s="2" t="s">
        <v>2500</v>
      </c>
      <c r="G1608" s="2" t="s">
        <v>4</v>
      </c>
      <c r="H1608" s="2" t="s">
        <v>2960</v>
      </c>
      <c r="I1608" s="1" t="s">
        <v>1</v>
      </c>
      <c r="J1608" s="1" t="s">
        <v>1</v>
      </c>
      <c r="K1608" s="1" t="s">
        <v>1</v>
      </c>
      <c r="L1608" s="1" t="s">
        <v>1</v>
      </c>
      <c r="M1608" s="1">
        <v>0</v>
      </c>
      <c r="N1608" s="2" t="s">
        <v>1</v>
      </c>
      <c r="O1608" s="2" t="s">
        <v>2</v>
      </c>
      <c r="P1608" s="2" t="s">
        <v>1</v>
      </c>
      <c r="Q1608" s="3">
        <f t="shared" si="25"/>
        <v>7241505.625</v>
      </c>
      <c r="R1608" s="1">
        <v>0</v>
      </c>
      <c r="S1608" s="1">
        <v>7028436.8250000002</v>
      </c>
      <c r="T1608" s="1">
        <v>0</v>
      </c>
      <c r="U1608" s="2" t="s">
        <v>0</v>
      </c>
      <c r="V1608" s="1">
        <v>0</v>
      </c>
      <c r="W1608" s="1">
        <v>183680</v>
      </c>
      <c r="X1608" s="2" t="s">
        <v>0</v>
      </c>
      <c r="Y1608" s="1">
        <v>29388.799999999999</v>
      </c>
      <c r="Z1608" s="1">
        <v>0</v>
      </c>
      <c r="AA1608" s="2" t="s">
        <v>0</v>
      </c>
      <c r="AB1608" s="1">
        <v>0</v>
      </c>
      <c r="AC1608" s="1">
        <v>0</v>
      </c>
      <c r="AD1608" s="2" t="s">
        <v>0</v>
      </c>
      <c r="AE1608" s="1">
        <v>0</v>
      </c>
    </row>
    <row r="1609" spans="1:31" hidden="1" x14ac:dyDescent="0.25">
      <c r="A1609" s="2" t="s">
        <v>673</v>
      </c>
      <c r="B1609" s="51">
        <v>43976</v>
      </c>
      <c r="C1609" s="2" t="s">
        <v>53</v>
      </c>
      <c r="D1609" s="2" t="s">
        <v>52</v>
      </c>
      <c r="E1609" s="2" t="s">
        <v>651</v>
      </c>
      <c r="F1609" s="2" t="s">
        <v>2500</v>
      </c>
      <c r="G1609" s="2" t="s">
        <v>4</v>
      </c>
      <c r="H1609" s="2" t="s">
        <v>2961</v>
      </c>
      <c r="I1609" s="1" t="s">
        <v>1</v>
      </c>
      <c r="J1609" s="1" t="s">
        <v>1</v>
      </c>
      <c r="K1609" s="1" t="s">
        <v>1</v>
      </c>
      <c r="L1609" s="1" t="s">
        <v>1</v>
      </c>
      <c r="M1609" s="1">
        <v>0</v>
      </c>
      <c r="N1609" s="2" t="s">
        <v>1</v>
      </c>
      <c r="O1609" s="2" t="s">
        <v>188</v>
      </c>
      <c r="P1609" s="2" t="s">
        <v>187</v>
      </c>
      <c r="Q1609" s="3">
        <f t="shared" si="25"/>
        <v>845343.59</v>
      </c>
      <c r="R1609" s="1">
        <v>0</v>
      </c>
      <c r="S1609" s="1">
        <v>845343.59</v>
      </c>
      <c r="T1609" s="1">
        <v>0</v>
      </c>
      <c r="U1609" s="2" t="s">
        <v>0</v>
      </c>
      <c r="V1609" s="1">
        <v>0</v>
      </c>
      <c r="W1609" s="1">
        <v>0</v>
      </c>
      <c r="X1609" s="2" t="s">
        <v>0</v>
      </c>
      <c r="Y1609" s="1">
        <v>0</v>
      </c>
      <c r="Z1609" s="1">
        <v>0</v>
      </c>
      <c r="AA1609" s="2" t="s">
        <v>0</v>
      </c>
      <c r="AB1609" s="1">
        <v>0</v>
      </c>
      <c r="AC1609" s="1">
        <v>0</v>
      </c>
      <c r="AD1609" s="2" t="s">
        <v>0</v>
      </c>
      <c r="AE1609" s="1">
        <v>0</v>
      </c>
    </row>
    <row r="1610" spans="1:31" hidden="1" x14ac:dyDescent="0.25">
      <c r="A1610" s="2" t="s">
        <v>670</v>
      </c>
      <c r="B1610" s="51">
        <v>43976</v>
      </c>
      <c r="C1610" s="2" t="s">
        <v>53</v>
      </c>
      <c r="D1610" s="2" t="s">
        <v>52</v>
      </c>
      <c r="E1610" s="2" t="s">
        <v>651</v>
      </c>
      <c r="F1610" s="2" t="s">
        <v>2500</v>
      </c>
      <c r="G1610" s="2" t="s">
        <v>4</v>
      </c>
      <c r="H1610" s="2" t="s">
        <v>2962</v>
      </c>
      <c r="I1610" s="1" t="s">
        <v>1</v>
      </c>
      <c r="J1610" s="1" t="s">
        <v>1</v>
      </c>
      <c r="K1610" s="1" t="s">
        <v>1</v>
      </c>
      <c r="L1610" s="1" t="s">
        <v>1</v>
      </c>
      <c r="M1610" s="1">
        <v>0</v>
      </c>
      <c r="N1610" s="2" t="s">
        <v>1</v>
      </c>
      <c r="O1610" s="2" t="s">
        <v>2</v>
      </c>
      <c r="P1610" s="2" t="s">
        <v>1</v>
      </c>
      <c r="Q1610" s="3">
        <f t="shared" si="25"/>
        <v>14995909.2633</v>
      </c>
      <c r="R1610" s="1">
        <v>0</v>
      </c>
      <c r="S1610" s="1">
        <v>9492750.5373</v>
      </c>
      <c r="T1610" s="1">
        <v>0</v>
      </c>
      <c r="U1610" s="2" t="s">
        <v>0</v>
      </c>
      <c r="V1610" s="1">
        <v>0</v>
      </c>
      <c r="W1610" s="1">
        <v>4744102.3499999996</v>
      </c>
      <c r="X1610" s="2" t="s">
        <v>13</v>
      </c>
      <c r="Y1610" s="1">
        <v>759056.37599999993</v>
      </c>
      <c r="Z1610" s="1">
        <v>0</v>
      </c>
      <c r="AA1610" s="2" t="s">
        <v>0</v>
      </c>
      <c r="AB1610" s="1">
        <v>0</v>
      </c>
      <c r="AC1610" s="1">
        <v>0</v>
      </c>
      <c r="AD1610" s="2" t="s">
        <v>0</v>
      </c>
      <c r="AE1610" s="1">
        <v>0</v>
      </c>
    </row>
    <row r="1611" spans="1:31" hidden="1" x14ac:dyDescent="0.25">
      <c r="A1611" s="2" t="s">
        <v>665</v>
      </c>
      <c r="B1611" s="51">
        <v>43976</v>
      </c>
      <c r="C1611" s="2" t="s">
        <v>53</v>
      </c>
      <c r="D1611" s="2" t="s">
        <v>48</v>
      </c>
      <c r="E1611" s="2" t="s">
        <v>1830</v>
      </c>
      <c r="F1611" s="2" t="s">
        <v>1529</v>
      </c>
      <c r="G1611" s="2" t="s">
        <v>4</v>
      </c>
      <c r="H1611" s="2" t="s">
        <v>2623</v>
      </c>
      <c r="I1611" s="1"/>
      <c r="J1611" s="1"/>
      <c r="K1611" s="1"/>
      <c r="L1611" s="1"/>
      <c r="M1611" s="1">
        <v>0</v>
      </c>
      <c r="N1611" s="2"/>
      <c r="O1611" s="2" t="s">
        <v>249</v>
      </c>
      <c r="P1611" s="2"/>
      <c r="Q1611" s="3">
        <f t="shared" si="25"/>
        <v>0</v>
      </c>
      <c r="R1611" s="1">
        <v>0</v>
      </c>
      <c r="S1611" s="1">
        <v>0</v>
      </c>
      <c r="T1611" s="1">
        <v>0</v>
      </c>
      <c r="U1611" s="2"/>
      <c r="V1611" s="1">
        <v>0</v>
      </c>
      <c r="W1611" s="1">
        <v>0</v>
      </c>
      <c r="X1611" s="2"/>
      <c r="Y1611" s="1">
        <v>0</v>
      </c>
      <c r="Z1611" s="1">
        <v>0</v>
      </c>
      <c r="AA1611" s="2"/>
      <c r="AB1611" s="1">
        <v>0</v>
      </c>
      <c r="AC1611" s="1">
        <v>0</v>
      </c>
      <c r="AD1611" s="2"/>
      <c r="AE1611" s="1">
        <v>0</v>
      </c>
    </row>
    <row r="1612" spans="1:31" hidden="1" x14ac:dyDescent="0.25">
      <c r="A1612" s="2" t="s">
        <v>633</v>
      </c>
      <c r="B1612" s="51">
        <v>43977</v>
      </c>
      <c r="C1612" s="2" t="s">
        <v>53</v>
      </c>
      <c r="D1612" s="2" t="s">
        <v>107</v>
      </c>
      <c r="E1612" s="2" t="s">
        <v>572</v>
      </c>
      <c r="F1612" s="2" t="s">
        <v>2948</v>
      </c>
      <c r="G1612" s="2" t="s">
        <v>4</v>
      </c>
      <c r="H1612" s="2" t="s">
        <v>2963</v>
      </c>
      <c r="I1612" s="1" t="s">
        <v>1</v>
      </c>
      <c r="J1612" s="1" t="s">
        <v>1</v>
      </c>
      <c r="K1612" s="1" t="s">
        <v>1</v>
      </c>
      <c r="L1612" s="1" t="s">
        <v>1</v>
      </c>
      <c r="M1612" s="1">
        <v>0</v>
      </c>
      <c r="N1612" s="2" t="s">
        <v>1</v>
      </c>
      <c r="O1612" s="2" t="s">
        <v>2</v>
      </c>
      <c r="P1612" s="2" t="s">
        <v>1</v>
      </c>
      <c r="Q1612" s="3">
        <f t="shared" si="25"/>
        <v>53486087.647599995</v>
      </c>
      <c r="R1612" s="1">
        <v>0</v>
      </c>
      <c r="S1612" s="1">
        <v>41172224.552399993</v>
      </c>
      <c r="T1612" s="1">
        <v>0</v>
      </c>
      <c r="U1612" s="2" t="s">
        <v>0</v>
      </c>
      <c r="V1612" s="1">
        <v>0</v>
      </c>
      <c r="W1612" s="1">
        <v>10615399.219999999</v>
      </c>
      <c r="X1612" s="2" t="s">
        <v>0</v>
      </c>
      <c r="Y1612" s="1">
        <v>1698463.8752000001</v>
      </c>
      <c r="Z1612" s="1">
        <v>0</v>
      </c>
      <c r="AA1612" s="2" t="s">
        <v>0</v>
      </c>
      <c r="AB1612" s="1">
        <v>0</v>
      </c>
      <c r="AC1612" s="1">
        <v>0</v>
      </c>
      <c r="AD1612" s="2" t="s">
        <v>0</v>
      </c>
      <c r="AE1612" s="1">
        <v>0</v>
      </c>
    </row>
    <row r="1613" spans="1:31" hidden="1" x14ac:dyDescent="0.25">
      <c r="A1613" s="2" t="s">
        <v>631</v>
      </c>
      <c r="B1613" s="51">
        <v>43977</v>
      </c>
      <c r="C1613" s="2" t="s">
        <v>53</v>
      </c>
      <c r="D1613" s="2" t="s">
        <v>107</v>
      </c>
      <c r="E1613" s="2" t="s">
        <v>572</v>
      </c>
      <c r="F1613" s="2" t="s">
        <v>2948</v>
      </c>
      <c r="G1613" s="2" t="s">
        <v>4</v>
      </c>
      <c r="H1613" s="2" t="s">
        <v>2964</v>
      </c>
      <c r="I1613" s="1" t="s">
        <v>1</v>
      </c>
      <c r="J1613" s="1" t="s">
        <v>1</v>
      </c>
      <c r="K1613" s="1" t="s">
        <v>1</v>
      </c>
      <c r="L1613" s="1" t="s">
        <v>1</v>
      </c>
      <c r="M1613" s="1">
        <v>0</v>
      </c>
      <c r="N1613" s="2" t="s">
        <v>1</v>
      </c>
      <c r="O1613" s="2" t="s">
        <v>1537</v>
      </c>
      <c r="P1613" s="2" t="s">
        <v>1538</v>
      </c>
      <c r="Q1613" s="3">
        <f t="shared" si="25"/>
        <v>6669896.0397999994</v>
      </c>
      <c r="R1613" s="1">
        <v>0</v>
      </c>
      <c r="S1613" s="1">
        <v>4960447.4469999997</v>
      </c>
      <c r="T1613" s="1">
        <v>1473662.58</v>
      </c>
      <c r="U1613" s="2" t="s">
        <v>13</v>
      </c>
      <c r="V1613" s="1">
        <v>235786.0128</v>
      </c>
      <c r="W1613" s="1">
        <v>0</v>
      </c>
      <c r="X1613" s="2" t="s">
        <v>0</v>
      </c>
      <c r="Y1613" s="1">
        <v>0</v>
      </c>
      <c r="Z1613" s="1">
        <v>0</v>
      </c>
      <c r="AA1613" s="2" t="s">
        <v>0</v>
      </c>
      <c r="AB1613" s="1">
        <v>0</v>
      </c>
      <c r="AC1613" s="1">
        <v>0</v>
      </c>
      <c r="AD1613" s="2" t="s">
        <v>0</v>
      </c>
      <c r="AE1613" s="1">
        <v>0</v>
      </c>
    </row>
    <row r="1614" spans="1:31" hidden="1" x14ac:dyDescent="0.25">
      <c r="A1614" s="2" t="s">
        <v>627</v>
      </c>
      <c r="B1614" s="51">
        <v>43977</v>
      </c>
      <c r="C1614" s="2" t="s">
        <v>53</v>
      </c>
      <c r="D1614" s="2" t="s">
        <v>107</v>
      </c>
      <c r="E1614" s="2" t="s">
        <v>572</v>
      </c>
      <c r="F1614" s="2" t="s">
        <v>2948</v>
      </c>
      <c r="G1614" s="2" t="s">
        <v>4</v>
      </c>
      <c r="H1614" s="2" t="s">
        <v>2965</v>
      </c>
      <c r="I1614" s="1" t="s">
        <v>1</v>
      </c>
      <c r="J1614" s="1" t="s">
        <v>1</v>
      </c>
      <c r="K1614" s="1" t="s">
        <v>1</v>
      </c>
      <c r="L1614" s="1" t="s">
        <v>1</v>
      </c>
      <c r="M1614" s="1">
        <v>0</v>
      </c>
      <c r="N1614" s="2" t="s">
        <v>1</v>
      </c>
      <c r="O1614" s="2" t="s">
        <v>2</v>
      </c>
      <c r="P1614" s="2" t="s">
        <v>1</v>
      </c>
      <c r="Q1614" s="3">
        <f t="shared" si="25"/>
        <v>32629502.719549999</v>
      </c>
      <c r="R1614" s="1">
        <v>0</v>
      </c>
      <c r="S1614" s="1">
        <v>19322594.051150002</v>
      </c>
      <c r="T1614" s="1">
        <v>0</v>
      </c>
      <c r="U1614" s="2" t="s">
        <v>0</v>
      </c>
      <c r="V1614" s="1">
        <v>0</v>
      </c>
      <c r="W1614" s="1">
        <v>11471472.989999998</v>
      </c>
      <c r="X1614" s="2" t="s">
        <v>13</v>
      </c>
      <c r="Y1614" s="1">
        <v>1835435.6784000001</v>
      </c>
      <c r="Z1614" s="1">
        <v>0</v>
      </c>
      <c r="AA1614" s="2" t="s">
        <v>0</v>
      </c>
      <c r="AB1614" s="1">
        <v>0</v>
      </c>
      <c r="AC1614" s="1">
        <v>0</v>
      </c>
      <c r="AD1614" s="2" t="s">
        <v>0</v>
      </c>
      <c r="AE1614" s="1">
        <v>0</v>
      </c>
    </row>
    <row r="1615" spans="1:31" hidden="1" x14ac:dyDescent="0.25">
      <c r="A1615" s="2" t="s">
        <v>616</v>
      </c>
      <c r="B1615" s="51">
        <v>43977</v>
      </c>
      <c r="C1615" s="2" t="s">
        <v>53</v>
      </c>
      <c r="D1615" s="2" t="s">
        <v>88</v>
      </c>
      <c r="E1615" s="2" t="s">
        <v>558</v>
      </c>
      <c r="F1615" s="2" t="s">
        <v>2955</v>
      </c>
      <c r="G1615" s="2" t="s">
        <v>4</v>
      </c>
      <c r="H1615" s="2" t="s">
        <v>2966</v>
      </c>
      <c r="I1615" s="1" t="s">
        <v>1</v>
      </c>
      <c r="J1615" s="1" t="s">
        <v>1</v>
      </c>
      <c r="K1615" s="1" t="s">
        <v>1</v>
      </c>
      <c r="L1615" s="1" t="s">
        <v>1</v>
      </c>
      <c r="M1615" s="1">
        <v>0</v>
      </c>
      <c r="N1615" s="2" t="s">
        <v>1</v>
      </c>
      <c r="O1615" s="2" t="s">
        <v>2</v>
      </c>
      <c r="P1615" s="2" t="s">
        <v>1</v>
      </c>
      <c r="Q1615" s="3">
        <f t="shared" si="25"/>
        <v>10191702.1296</v>
      </c>
      <c r="R1615" s="1">
        <v>0</v>
      </c>
      <c r="S1615" s="1">
        <v>8586552.1295999996</v>
      </c>
      <c r="T1615" s="1">
        <v>0</v>
      </c>
      <c r="U1615" s="2" t="s">
        <v>0</v>
      </c>
      <c r="V1615" s="1">
        <v>0</v>
      </c>
      <c r="W1615" s="1">
        <v>1383750</v>
      </c>
      <c r="X1615" s="2" t="s">
        <v>13</v>
      </c>
      <c r="Y1615" s="1">
        <v>221400</v>
      </c>
      <c r="Z1615" s="1">
        <v>0</v>
      </c>
      <c r="AA1615" s="2" t="s">
        <v>0</v>
      </c>
      <c r="AB1615" s="1">
        <v>0</v>
      </c>
      <c r="AC1615" s="1">
        <v>0</v>
      </c>
      <c r="AD1615" s="2" t="s">
        <v>0</v>
      </c>
      <c r="AE1615" s="1">
        <v>0</v>
      </c>
    </row>
    <row r="1616" spans="1:31" hidden="1" x14ac:dyDescent="0.25">
      <c r="A1616" s="2" t="s">
        <v>607</v>
      </c>
      <c r="B1616" s="51">
        <v>43977</v>
      </c>
      <c r="C1616" s="2" t="s">
        <v>53</v>
      </c>
      <c r="D1616" s="2" t="s">
        <v>78</v>
      </c>
      <c r="E1616" s="2" t="s">
        <v>6</v>
      </c>
      <c r="F1616" s="2" t="s">
        <v>2948</v>
      </c>
      <c r="G1616" s="2" t="s">
        <v>4</v>
      </c>
      <c r="H1616" s="2" t="s">
        <v>2967</v>
      </c>
      <c r="I1616" s="1" t="s">
        <v>1</v>
      </c>
      <c r="J1616" s="1" t="s">
        <v>1</v>
      </c>
      <c r="K1616" s="1" t="s">
        <v>1</v>
      </c>
      <c r="L1616" s="1" t="s">
        <v>1</v>
      </c>
      <c r="M1616" s="1">
        <v>0</v>
      </c>
      <c r="N1616" s="2" t="s">
        <v>1</v>
      </c>
      <c r="O1616" s="2" t="s">
        <v>2</v>
      </c>
      <c r="P1616" s="2" t="s">
        <v>1</v>
      </c>
      <c r="Q1616" s="3">
        <f t="shared" si="25"/>
        <v>36962769.704149991</v>
      </c>
      <c r="R1616" s="1">
        <v>0</v>
      </c>
      <c r="S1616" s="1">
        <v>24979322.215349995</v>
      </c>
      <c r="T1616" s="1">
        <v>0</v>
      </c>
      <c r="U1616" s="2" t="s">
        <v>0</v>
      </c>
      <c r="V1616" s="1">
        <v>0</v>
      </c>
      <c r="W1616" s="1">
        <v>10330558.180000002</v>
      </c>
      <c r="X1616" s="2" t="s">
        <v>0</v>
      </c>
      <c r="Y1616" s="1">
        <v>1652889.3088000002</v>
      </c>
      <c r="Z1616" s="1">
        <v>0</v>
      </c>
      <c r="AA1616" s="2" t="s">
        <v>0</v>
      </c>
      <c r="AB1616" s="1">
        <v>0</v>
      </c>
      <c r="AC1616" s="1">
        <v>0</v>
      </c>
      <c r="AD1616" s="2" t="s">
        <v>0</v>
      </c>
      <c r="AE1616" s="1">
        <v>0</v>
      </c>
    </row>
    <row r="1617" spans="1:31" hidden="1" x14ac:dyDescent="0.25">
      <c r="A1617" s="2" t="s">
        <v>603</v>
      </c>
      <c r="B1617" s="51">
        <v>43977</v>
      </c>
      <c r="C1617" s="2" t="s">
        <v>53</v>
      </c>
      <c r="D1617" s="2" t="s">
        <v>67</v>
      </c>
      <c r="E1617" s="2" t="s">
        <v>66</v>
      </c>
      <c r="F1617" s="2" t="s">
        <v>2689</v>
      </c>
      <c r="G1617" s="2" t="s">
        <v>4</v>
      </c>
      <c r="H1617" s="2" t="s">
        <v>2732</v>
      </c>
      <c r="I1617" s="1"/>
      <c r="J1617" s="1"/>
      <c r="K1617" s="1"/>
      <c r="L1617" s="1"/>
      <c r="M1617" s="1"/>
      <c r="N1617" s="2"/>
      <c r="O1617" s="2" t="s">
        <v>249</v>
      </c>
      <c r="P1617" s="2"/>
      <c r="Q1617" s="3">
        <f t="shared" si="25"/>
        <v>0</v>
      </c>
      <c r="R1617" s="1">
        <v>0</v>
      </c>
      <c r="S1617" s="1">
        <v>0</v>
      </c>
      <c r="T1617" s="1">
        <v>0</v>
      </c>
      <c r="U1617" s="2"/>
      <c r="V1617" s="1">
        <v>0</v>
      </c>
      <c r="W1617" s="1">
        <v>0</v>
      </c>
      <c r="X1617" s="2"/>
      <c r="Y1617" s="1">
        <v>0</v>
      </c>
      <c r="Z1617" s="1">
        <v>0</v>
      </c>
      <c r="AA1617" s="2"/>
      <c r="AB1617" s="1"/>
      <c r="AC1617" s="1"/>
      <c r="AD1617" s="2"/>
      <c r="AE1617" s="1"/>
    </row>
    <row r="1618" spans="1:31" hidden="1" x14ac:dyDescent="0.25">
      <c r="A1618" s="2" t="s">
        <v>597</v>
      </c>
      <c r="B1618" s="51">
        <v>43977</v>
      </c>
      <c r="C1618" s="2" t="s">
        <v>53</v>
      </c>
      <c r="D1618" s="2" t="s">
        <v>52</v>
      </c>
      <c r="E1618" s="2" t="s">
        <v>651</v>
      </c>
      <c r="F1618" s="2" t="s">
        <v>2536</v>
      </c>
      <c r="G1618" s="2" t="s">
        <v>4</v>
      </c>
      <c r="H1618" s="2" t="s">
        <v>2968</v>
      </c>
      <c r="I1618" s="1" t="s">
        <v>1</v>
      </c>
      <c r="J1618" s="1" t="s">
        <v>1</v>
      </c>
      <c r="K1618" s="1" t="s">
        <v>1</v>
      </c>
      <c r="L1618" s="1" t="s">
        <v>1</v>
      </c>
      <c r="M1618" s="1">
        <v>0</v>
      </c>
      <c r="N1618" s="2" t="s">
        <v>1</v>
      </c>
      <c r="O1618" s="2" t="s">
        <v>2</v>
      </c>
      <c r="P1618" s="2" t="s">
        <v>1</v>
      </c>
      <c r="Q1618" s="3">
        <f t="shared" si="25"/>
        <v>31394023.110849999</v>
      </c>
      <c r="R1618" s="1">
        <v>0</v>
      </c>
      <c r="S1618" s="1">
        <v>20575335.89085</v>
      </c>
      <c r="T1618" s="1">
        <v>0</v>
      </c>
      <c r="U1618" s="2" t="s">
        <v>0</v>
      </c>
      <c r="V1618" s="1">
        <v>0</v>
      </c>
      <c r="W1618" s="1">
        <v>9326454.5</v>
      </c>
      <c r="X1618" s="2" t="s">
        <v>0</v>
      </c>
      <c r="Y1618" s="1">
        <v>1492232.7199999997</v>
      </c>
      <c r="Z1618" s="1">
        <v>0</v>
      </c>
      <c r="AA1618" s="2" t="s">
        <v>0</v>
      </c>
      <c r="AB1618" s="1">
        <v>0</v>
      </c>
      <c r="AC1618" s="1">
        <v>0</v>
      </c>
      <c r="AD1618" s="2" t="s">
        <v>0</v>
      </c>
      <c r="AE1618" s="1">
        <v>0</v>
      </c>
    </row>
    <row r="1619" spans="1:31" hidden="1" x14ac:dyDescent="0.25">
      <c r="A1619" s="2" t="s">
        <v>591</v>
      </c>
      <c r="B1619" s="51">
        <v>43977</v>
      </c>
      <c r="C1619" s="2" t="s">
        <v>53</v>
      </c>
      <c r="D1619" s="2" t="s">
        <v>48</v>
      </c>
      <c r="E1619" s="2" t="s">
        <v>1830</v>
      </c>
      <c r="F1619" s="2" t="s">
        <v>1581</v>
      </c>
      <c r="G1619" s="2" t="s">
        <v>4</v>
      </c>
      <c r="H1619" s="2" t="s">
        <v>2623</v>
      </c>
      <c r="I1619" s="1"/>
      <c r="J1619" s="1"/>
      <c r="K1619" s="1"/>
      <c r="L1619" s="1"/>
      <c r="M1619" s="1"/>
      <c r="N1619" s="2"/>
      <c r="O1619" s="2" t="s">
        <v>249</v>
      </c>
      <c r="P1619" s="2"/>
      <c r="Q1619" s="3">
        <f t="shared" si="25"/>
        <v>0</v>
      </c>
      <c r="R1619" s="1">
        <v>0</v>
      </c>
      <c r="S1619" s="1">
        <v>0</v>
      </c>
      <c r="T1619" s="1"/>
      <c r="U1619" s="2"/>
      <c r="V1619" s="1"/>
      <c r="W1619" s="1">
        <v>0</v>
      </c>
      <c r="X1619" s="2"/>
      <c r="Y1619" s="1">
        <v>0</v>
      </c>
      <c r="Z1619" s="1"/>
      <c r="AA1619" s="2"/>
      <c r="AB1619" s="1"/>
      <c r="AC1619" s="1"/>
      <c r="AD1619" s="2"/>
      <c r="AE1619" s="1"/>
    </row>
    <row r="1620" spans="1:31" hidden="1" x14ac:dyDescent="0.25">
      <c r="A1620" s="2" t="s">
        <v>559</v>
      </c>
      <c r="B1620" s="51">
        <v>43978</v>
      </c>
      <c r="C1620" s="2" t="s">
        <v>53</v>
      </c>
      <c r="D1620" s="2" t="s">
        <v>107</v>
      </c>
      <c r="E1620" s="2" t="s">
        <v>572</v>
      </c>
      <c r="F1620" s="2" t="s">
        <v>2955</v>
      </c>
      <c r="G1620" s="2" t="s">
        <v>4</v>
      </c>
      <c r="H1620" s="2" t="s">
        <v>2969</v>
      </c>
      <c r="I1620" s="1" t="s">
        <v>1</v>
      </c>
      <c r="J1620" s="1" t="s">
        <v>1</v>
      </c>
      <c r="K1620" s="1" t="s">
        <v>1</v>
      </c>
      <c r="L1620" s="1" t="s">
        <v>1</v>
      </c>
      <c r="M1620" s="1">
        <v>0</v>
      </c>
      <c r="N1620" s="2" t="s">
        <v>1</v>
      </c>
      <c r="O1620" s="2" t="s">
        <v>2</v>
      </c>
      <c r="P1620" s="2" t="s">
        <v>1</v>
      </c>
      <c r="Q1620" s="3">
        <f t="shared" si="25"/>
        <v>40260729.123599991</v>
      </c>
      <c r="R1620" s="1">
        <v>0</v>
      </c>
      <c r="S1620" s="1">
        <v>33014883.315599989</v>
      </c>
      <c r="T1620" s="1">
        <v>0</v>
      </c>
      <c r="U1620" s="2" t="s">
        <v>0</v>
      </c>
      <c r="V1620" s="1">
        <v>0</v>
      </c>
      <c r="W1620" s="1">
        <v>6246418.8000000007</v>
      </c>
      <c r="X1620" s="2" t="s">
        <v>0</v>
      </c>
      <c r="Y1620" s="1">
        <v>999427.00799999991</v>
      </c>
      <c r="Z1620" s="1">
        <v>0</v>
      </c>
      <c r="AA1620" s="2" t="s">
        <v>0</v>
      </c>
      <c r="AB1620" s="1">
        <v>0</v>
      </c>
      <c r="AC1620" s="1">
        <v>0</v>
      </c>
      <c r="AD1620" s="2" t="s">
        <v>0</v>
      </c>
      <c r="AE1620" s="1">
        <v>0</v>
      </c>
    </row>
    <row r="1621" spans="1:31" hidden="1" x14ac:dyDescent="0.25">
      <c r="A1621" s="2" t="s">
        <v>545</v>
      </c>
      <c r="B1621" s="51">
        <v>43978</v>
      </c>
      <c r="C1621" s="2" t="s">
        <v>53</v>
      </c>
      <c r="D1621" s="2" t="s">
        <v>88</v>
      </c>
      <c r="E1621" s="2" t="s">
        <v>558</v>
      </c>
      <c r="F1621" s="2" t="s">
        <v>2970</v>
      </c>
      <c r="G1621" s="2" t="s">
        <v>4</v>
      </c>
      <c r="H1621" s="2" t="s">
        <v>2971</v>
      </c>
      <c r="I1621" s="1" t="s">
        <v>1</v>
      </c>
      <c r="J1621" s="1" t="s">
        <v>1</v>
      </c>
      <c r="K1621" s="1" t="s">
        <v>1</v>
      </c>
      <c r="L1621" s="1" t="s">
        <v>1</v>
      </c>
      <c r="M1621" s="1">
        <v>0</v>
      </c>
      <c r="N1621" s="2" t="s">
        <v>1</v>
      </c>
      <c r="O1621" s="2" t="s">
        <v>2</v>
      </c>
      <c r="P1621" s="2" t="s">
        <v>1</v>
      </c>
      <c r="Q1621" s="3">
        <f t="shared" si="25"/>
        <v>30133271.414550003</v>
      </c>
      <c r="R1621" s="1">
        <v>0</v>
      </c>
      <c r="S1621" s="1">
        <v>18711397.441750005</v>
      </c>
      <c r="T1621" s="1">
        <v>0</v>
      </c>
      <c r="U1621" s="2" t="s">
        <v>0</v>
      </c>
      <c r="V1621" s="1">
        <v>0</v>
      </c>
      <c r="W1621" s="1">
        <v>9846443.0800000001</v>
      </c>
      <c r="X1621" s="2" t="s">
        <v>13</v>
      </c>
      <c r="Y1621" s="1">
        <v>1575430.8928</v>
      </c>
      <c r="Z1621" s="1">
        <v>0</v>
      </c>
      <c r="AA1621" s="2" t="s">
        <v>0</v>
      </c>
      <c r="AB1621" s="1">
        <v>0</v>
      </c>
      <c r="AC1621" s="1">
        <v>0</v>
      </c>
      <c r="AD1621" s="2" t="s">
        <v>0</v>
      </c>
      <c r="AE1621" s="1">
        <v>0</v>
      </c>
    </row>
    <row r="1622" spans="1:31" hidden="1" x14ac:dyDescent="0.25">
      <c r="A1622" s="2" t="s">
        <v>535</v>
      </c>
      <c r="B1622" s="51">
        <v>43978</v>
      </c>
      <c r="C1622" s="2" t="s">
        <v>53</v>
      </c>
      <c r="D1622" s="2" t="s">
        <v>78</v>
      </c>
      <c r="E1622" s="2" t="s">
        <v>6</v>
      </c>
      <c r="F1622" s="2" t="s">
        <v>2955</v>
      </c>
      <c r="G1622" s="2" t="s">
        <v>4</v>
      </c>
      <c r="H1622" s="2" t="s">
        <v>2972</v>
      </c>
      <c r="I1622" s="1" t="s">
        <v>1</v>
      </c>
      <c r="J1622" s="1" t="s">
        <v>1</v>
      </c>
      <c r="K1622" s="1" t="s">
        <v>1</v>
      </c>
      <c r="L1622" s="1" t="s">
        <v>1</v>
      </c>
      <c r="M1622" s="1">
        <v>0</v>
      </c>
      <c r="N1622" s="2" t="s">
        <v>1</v>
      </c>
      <c r="O1622" s="2" t="s">
        <v>2</v>
      </c>
      <c r="P1622" s="2" t="s">
        <v>1</v>
      </c>
      <c r="Q1622" s="3">
        <f t="shared" si="25"/>
        <v>58636696.863999993</v>
      </c>
      <c r="R1622" s="1">
        <v>0</v>
      </c>
      <c r="S1622" s="1">
        <v>38606551.265799992</v>
      </c>
      <c r="T1622" s="1">
        <v>0</v>
      </c>
      <c r="U1622" s="2" t="s">
        <v>0</v>
      </c>
      <c r="V1622" s="1">
        <v>0</v>
      </c>
      <c r="W1622" s="1">
        <v>17267366.895000003</v>
      </c>
      <c r="X1622" s="2" t="s">
        <v>0</v>
      </c>
      <c r="Y1622" s="1">
        <v>2762778.7031999999</v>
      </c>
      <c r="Z1622" s="1">
        <v>0</v>
      </c>
      <c r="AA1622" s="2" t="s">
        <v>0</v>
      </c>
      <c r="AB1622" s="1">
        <v>0</v>
      </c>
      <c r="AC1622" s="1">
        <v>0</v>
      </c>
      <c r="AD1622" s="2" t="s">
        <v>0</v>
      </c>
      <c r="AE1622" s="1">
        <v>0</v>
      </c>
    </row>
    <row r="1623" spans="1:31" hidden="1" x14ac:dyDescent="0.25">
      <c r="A1623" s="2" t="s">
        <v>531</v>
      </c>
      <c r="B1623" s="51">
        <v>43978</v>
      </c>
      <c r="C1623" s="2" t="s">
        <v>53</v>
      </c>
      <c r="D1623" s="2" t="s">
        <v>67</v>
      </c>
      <c r="E1623" s="2" t="s">
        <v>66</v>
      </c>
      <c r="F1623" s="2" t="s">
        <v>2708</v>
      </c>
      <c r="G1623" s="2" t="s">
        <v>4</v>
      </c>
      <c r="H1623" s="2" t="s">
        <v>2732</v>
      </c>
      <c r="I1623" s="1"/>
      <c r="J1623" s="1"/>
      <c r="K1623" s="1"/>
      <c r="L1623" s="1"/>
      <c r="M1623" s="1"/>
      <c r="N1623" s="2"/>
      <c r="O1623" s="2" t="s">
        <v>249</v>
      </c>
      <c r="P1623" s="2"/>
      <c r="Q1623" s="3">
        <f t="shared" si="25"/>
        <v>0</v>
      </c>
      <c r="R1623" s="1">
        <v>0</v>
      </c>
      <c r="S1623" s="1">
        <v>0</v>
      </c>
      <c r="T1623" s="1">
        <v>0</v>
      </c>
      <c r="U1623" s="2"/>
      <c r="V1623" s="1">
        <v>0</v>
      </c>
      <c r="W1623" s="1">
        <v>0</v>
      </c>
      <c r="X1623" s="2"/>
      <c r="Y1623" s="1">
        <v>0</v>
      </c>
      <c r="Z1623" s="1">
        <v>0</v>
      </c>
      <c r="AA1623" s="2"/>
      <c r="AB1623" s="1"/>
      <c r="AC1623" s="1"/>
      <c r="AD1623" s="2"/>
      <c r="AE1623" s="1"/>
    </row>
    <row r="1624" spans="1:31" hidden="1" x14ac:dyDescent="0.25">
      <c r="A1624" s="2" t="s">
        <v>525</v>
      </c>
      <c r="B1624" s="51">
        <v>43978</v>
      </c>
      <c r="C1624" s="2" t="s">
        <v>53</v>
      </c>
      <c r="D1624" s="2" t="s">
        <v>52</v>
      </c>
      <c r="E1624" s="2" t="s">
        <v>651</v>
      </c>
      <c r="F1624" s="2" t="s">
        <v>2570</v>
      </c>
      <c r="G1624" s="2" t="s">
        <v>4</v>
      </c>
      <c r="H1624" s="2" t="s">
        <v>2973</v>
      </c>
      <c r="I1624" s="1" t="s">
        <v>1</v>
      </c>
      <c r="J1624" s="1" t="s">
        <v>1</v>
      </c>
      <c r="K1624" s="1" t="s">
        <v>1</v>
      </c>
      <c r="L1624" s="1" t="s">
        <v>1</v>
      </c>
      <c r="M1624" s="1">
        <v>0</v>
      </c>
      <c r="N1624" s="2" t="s">
        <v>1</v>
      </c>
      <c r="O1624" s="2" t="s">
        <v>2</v>
      </c>
      <c r="P1624" s="2" t="s">
        <v>1</v>
      </c>
      <c r="Q1624" s="3">
        <f t="shared" si="25"/>
        <v>61427206.006549992</v>
      </c>
      <c r="R1624" s="1">
        <v>0</v>
      </c>
      <c r="S1624" s="1">
        <v>40475867.560949996</v>
      </c>
      <c r="T1624" s="1">
        <v>0</v>
      </c>
      <c r="U1624" s="2" t="s">
        <v>0</v>
      </c>
      <c r="V1624" s="1">
        <v>0</v>
      </c>
      <c r="W1624" s="1">
        <v>18061498.66</v>
      </c>
      <c r="X1624" s="2" t="s">
        <v>13</v>
      </c>
      <c r="Y1624" s="1">
        <v>2889839.7856000001</v>
      </c>
      <c r="Z1624" s="1">
        <v>0</v>
      </c>
      <c r="AA1624" s="2" t="s">
        <v>0</v>
      </c>
      <c r="AB1624" s="1">
        <v>0</v>
      </c>
      <c r="AC1624" s="1">
        <v>0</v>
      </c>
      <c r="AD1624" s="2" t="s">
        <v>0</v>
      </c>
      <c r="AE1624" s="1">
        <v>0</v>
      </c>
    </row>
    <row r="1625" spans="1:31" hidden="1" x14ac:dyDescent="0.25">
      <c r="A1625" s="2" t="s">
        <v>517</v>
      </c>
      <c r="B1625" s="51">
        <v>43978</v>
      </c>
      <c r="C1625" s="2" t="s">
        <v>53</v>
      </c>
      <c r="D1625" s="2" t="s">
        <v>48</v>
      </c>
      <c r="E1625" s="2" t="s">
        <v>1830</v>
      </c>
      <c r="F1625" s="2" t="s">
        <v>1619</v>
      </c>
      <c r="G1625" s="2" t="s">
        <v>4</v>
      </c>
      <c r="H1625" s="2" t="s">
        <v>2623</v>
      </c>
      <c r="I1625" s="1"/>
      <c r="J1625" s="1"/>
      <c r="K1625" s="1"/>
      <c r="L1625" s="1"/>
      <c r="M1625" s="1"/>
      <c r="N1625" s="2"/>
      <c r="O1625" s="2" t="s">
        <v>249</v>
      </c>
      <c r="P1625" s="2"/>
      <c r="Q1625" s="3">
        <f t="shared" si="25"/>
        <v>0</v>
      </c>
      <c r="R1625" s="1">
        <v>0</v>
      </c>
      <c r="S1625" s="1">
        <v>0</v>
      </c>
      <c r="T1625" s="1"/>
      <c r="U1625" s="2"/>
      <c r="V1625" s="1"/>
      <c r="W1625" s="1">
        <v>0</v>
      </c>
      <c r="X1625" s="2"/>
      <c r="Y1625" s="1">
        <v>0</v>
      </c>
      <c r="Z1625" s="1"/>
      <c r="AA1625" s="2"/>
      <c r="AB1625" s="1"/>
      <c r="AC1625" s="1"/>
      <c r="AD1625" s="2"/>
      <c r="AE1625" s="1"/>
    </row>
    <row r="1626" spans="1:31" hidden="1" x14ac:dyDescent="0.25">
      <c r="A1626" s="2" t="s">
        <v>477</v>
      </c>
      <c r="B1626" s="51">
        <v>43979</v>
      </c>
      <c r="C1626" s="2" t="s">
        <v>53</v>
      </c>
      <c r="D1626" s="2" t="s">
        <v>107</v>
      </c>
      <c r="E1626" s="2" t="s">
        <v>572</v>
      </c>
      <c r="F1626" s="2" t="s">
        <v>2970</v>
      </c>
      <c r="G1626" s="2" t="s">
        <v>4</v>
      </c>
      <c r="H1626" s="2" t="s">
        <v>2974</v>
      </c>
      <c r="I1626" s="1" t="s">
        <v>1</v>
      </c>
      <c r="J1626" s="1" t="s">
        <v>1</v>
      </c>
      <c r="K1626" s="1" t="s">
        <v>1</v>
      </c>
      <c r="L1626" s="1" t="s">
        <v>1</v>
      </c>
      <c r="M1626" s="1">
        <v>0</v>
      </c>
      <c r="N1626" s="2" t="s">
        <v>1</v>
      </c>
      <c r="O1626" s="2" t="s">
        <v>2</v>
      </c>
      <c r="P1626" s="2" t="s">
        <v>1</v>
      </c>
      <c r="Q1626" s="3">
        <f t="shared" si="25"/>
        <v>91236121.836300015</v>
      </c>
      <c r="R1626" s="1">
        <v>0</v>
      </c>
      <c r="S1626" s="1">
        <v>66192302.961500019</v>
      </c>
      <c r="T1626" s="1">
        <v>0</v>
      </c>
      <c r="U1626" s="2" t="s">
        <v>0</v>
      </c>
      <c r="V1626" s="1">
        <v>0</v>
      </c>
      <c r="W1626" s="1">
        <v>21589499.029999997</v>
      </c>
      <c r="X1626" s="2" t="s">
        <v>0</v>
      </c>
      <c r="Y1626" s="1">
        <v>3454319.844800001</v>
      </c>
      <c r="Z1626" s="1">
        <v>0</v>
      </c>
      <c r="AA1626" s="2" t="s">
        <v>0</v>
      </c>
      <c r="AB1626" s="1">
        <v>0</v>
      </c>
      <c r="AC1626" s="1">
        <v>0</v>
      </c>
      <c r="AD1626" s="2" t="s">
        <v>0</v>
      </c>
      <c r="AE1626" s="1">
        <v>0</v>
      </c>
    </row>
    <row r="1627" spans="1:31" hidden="1" x14ac:dyDescent="0.25">
      <c r="A1627" s="2" t="s">
        <v>463</v>
      </c>
      <c r="B1627" s="51">
        <v>43979</v>
      </c>
      <c r="C1627" s="2" t="s">
        <v>53</v>
      </c>
      <c r="D1627" s="2" t="s">
        <v>88</v>
      </c>
      <c r="E1627" s="2" t="s">
        <v>558</v>
      </c>
      <c r="F1627" s="2" t="s">
        <v>2975</v>
      </c>
      <c r="G1627" s="2" t="s">
        <v>4</v>
      </c>
      <c r="H1627" s="2" t="s">
        <v>2976</v>
      </c>
      <c r="I1627" s="1" t="s">
        <v>1</v>
      </c>
      <c r="J1627" s="1" t="s">
        <v>1</v>
      </c>
      <c r="K1627" s="1" t="s">
        <v>1</v>
      </c>
      <c r="L1627" s="1" t="s">
        <v>1</v>
      </c>
      <c r="M1627" s="1">
        <v>0</v>
      </c>
      <c r="N1627" s="2" t="s">
        <v>1</v>
      </c>
      <c r="O1627" s="2" t="s">
        <v>2</v>
      </c>
      <c r="P1627" s="2" t="s">
        <v>1</v>
      </c>
      <c r="Q1627" s="3">
        <f t="shared" si="25"/>
        <v>66809378.648099989</v>
      </c>
      <c r="R1627" s="1">
        <v>0</v>
      </c>
      <c r="S1627" s="1">
        <v>47672647.713699982</v>
      </c>
      <c r="T1627" s="1">
        <v>0</v>
      </c>
      <c r="U1627" s="2" t="s">
        <v>0</v>
      </c>
      <c r="V1627" s="1">
        <v>0</v>
      </c>
      <c r="W1627" s="1">
        <v>16497181.84</v>
      </c>
      <c r="X1627" s="2" t="s">
        <v>0</v>
      </c>
      <c r="Y1627" s="1">
        <v>2639549.0944000003</v>
      </c>
      <c r="Z1627" s="1">
        <v>0</v>
      </c>
      <c r="AA1627" s="2" t="s">
        <v>0</v>
      </c>
      <c r="AB1627" s="1">
        <v>0</v>
      </c>
      <c r="AC1627" s="1">
        <v>0</v>
      </c>
      <c r="AD1627" s="2" t="s">
        <v>0</v>
      </c>
      <c r="AE1627" s="1">
        <v>0</v>
      </c>
    </row>
    <row r="1628" spans="1:31" hidden="1" x14ac:dyDescent="0.25">
      <c r="A1628" s="2" t="s">
        <v>459</v>
      </c>
      <c r="B1628" s="51">
        <v>43979</v>
      </c>
      <c r="C1628" s="2" t="s">
        <v>53</v>
      </c>
      <c r="D1628" s="2" t="s">
        <v>88</v>
      </c>
      <c r="E1628" s="2" t="s">
        <v>558</v>
      </c>
      <c r="F1628" s="2" t="s">
        <v>2975</v>
      </c>
      <c r="G1628" s="2" t="s">
        <v>4</v>
      </c>
      <c r="H1628" s="2" t="s">
        <v>2977</v>
      </c>
      <c r="I1628" s="1" t="s">
        <v>1</v>
      </c>
      <c r="J1628" s="1" t="s">
        <v>1</v>
      </c>
      <c r="K1628" s="1" t="s">
        <v>1</v>
      </c>
      <c r="L1628" s="1" t="s">
        <v>1</v>
      </c>
      <c r="M1628" s="1">
        <v>0</v>
      </c>
      <c r="N1628" s="2" t="s">
        <v>1</v>
      </c>
      <c r="O1628" s="2" t="s">
        <v>2978</v>
      </c>
      <c r="P1628" s="2" t="s">
        <v>2979</v>
      </c>
      <c r="Q1628" s="3">
        <f t="shared" si="25"/>
        <v>303810</v>
      </c>
      <c r="R1628" s="1">
        <v>0</v>
      </c>
      <c r="S1628" s="1">
        <v>303810</v>
      </c>
      <c r="T1628" s="1">
        <v>0</v>
      </c>
      <c r="U1628" s="2" t="s">
        <v>0</v>
      </c>
      <c r="V1628" s="1">
        <v>0</v>
      </c>
      <c r="W1628" s="1">
        <v>0</v>
      </c>
      <c r="X1628" s="2" t="s">
        <v>0</v>
      </c>
      <c r="Y1628" s="1">
        <v>0</v>
      </c>
      <c r="Z1628" s="1">
        <v>0</v>
      </c>
      <c r="AA1628" s="2" t="s">
        <v>0</v>
      </c>
      <c r="AB1628" s="1">
        <v>0</v>
      </c>
      <c r="AC1628" s="1">
        <v>0</v>
      </c>
      <c r="AD1628" s="2" t="s">
        <v>0</v>
      </c>
      <c r="AE1628" s="1">
        <v>0</v>
      </c>
    </row>
    <row r="1629" spans="1:31" hidden="1" x14ac:dyDescent="0.25">
      <c r="A1629" s="2" t="s">
        <v>457</v>
      </c>
      <c r="B1629" s="51">
        <v>43979</v>
      </c>
      <c r="C1629" s="2" t="s">
        <v>53</v>
      </c>
      <c r="D1629" s="2" t="s">
        <v>88</v>
      </c>
      <c r="E1629" s="2" t="s">
        <v>558</v>
      </c>
      <c r="F1629" s="2" t="s">
        <v>2975</v>
      </c>
      <c r="G1629" s="2" t="s">
        <v>4</v>
      </c>
      <c r="H1629" s="2" t="s">
        <v>2980</v>
      </c>
      <c r="I1629" s="1" t="s">
        <v>1</v>
      </c>
      <c r="J1629" s="1" t="s">
        <v>1</v>
      </c>
      <c r="K1629" s="1" t="s">
        <v>1</v>
      </c>
      <c r="L1629" s="1" t="s">
        <v>1</v>
      </c>
      <c r="M1629" s="1">
        <v>0</v>
      </c>
      <c r="N1629" s="2" t="s">
        <v>1</v>
      </c>
      <c r="O1629" s="2" t="s">
        <v>2</v>
      </c>
      <c r="P1629" s="2" t="s">
        <v>1</v>
      </c>
      <c r="Q1629" s="3">
        <f t="shared" si="25"/>
        <v>8272090.0262499992</v>
      </c>
      <c r="R1629" s="1">
        <v>0</v>
      </c>
      <c r="S1629" s="1">
        <v>6893563.4262499996</v>
      </c>
      <c r="T1629" s="1">
        <v>0</v>
      </c>
      <c r="U1629" s="2" t="s">
        <v>0</v>
      </c>
      <c r="V1629" s="1">
        <v>0</v>
      </c>
      <c r="W1629" s="1">
        <v>1188385</v>
      </c>
      <c r="X1629" s="2" t="s">
        <v>0</v>
      </c>
      <c r="Y1629" s="1">
        <v>190141.6</v>
      </c>
      <c r="Z1629" s="1">
        <v>0</v>
      </c>
      <c r="AA1629" s="2" t="s">
        <v>0</v>
      </c>
      <c r="AB1629" s="1">
        <v>0</v>
      </c>
      <c r="AC1629" s="1">
        <v>0</v>
      </c>
      <c r="AD1629" s="2" t="s">
        <v>0</v>
      </c>
      <c r="AE1629" s="1">
        <v>0</v>
      </c>
    </row>
    <row r="1630" spans="1:31" hidden="1" x14ac:dyDescent="0.25">
      <c r="A1630" s="2" t="s">
        <v>442</v>
      </c>
      <c r="B1630" s="51">
        <v>43979</v>
      </c>
      <c r="C1630" s="2" t="s">
        <v>53</v>
      </c>
      <c r="D1630" s="2" t="s">
        <v>78</v>
      </c>
      <c r="E1630" s="2" t="s">
        <v>6</v>
      </c>
      <c r="F1630" s="2" t="s">
        <v>2970</v>
      </c>
      <c r="G1630" s="2" t="s">
        <v>4</v>
      </c>
      <c r="H1630" s="2" t="s">
        <v>2981</v>
      </c>
      <c r="I1630" s="1" t="s">
        <v>1</v>
      </c>
      <c r="J1630" s="1" t="s">
        <v>1</v>
      </c>
      <c r="K1630" s="1" t="s">
        <v>1</v>
      </c>
      <c r="L1630" s="1" t="s">
        <v>1</v>
      </c>
      <c r="M1630" s="1">
        <v>0</v>
      </c>
      <c r="N1630" s="2" t="s">
        <v>1</v>
      </c>
      <c r="O1630" s="2" t="s">
        <v>2</v>
      </c>
      <c r="P1630" s="2" t="s">
        <v>1</v>
      </c>
      <c r="Q1630" s="3">
        <f t="shared" si="25"/>
        <v>116867853.45534998</v>
      </c>
      <c r="R1630" s="1">
        <v>0</v>
      </c>
      <c r="S1630" s="1">
        <v>86538884.433349982</v>
      </c>
      <c r="T1630" s="1">
        <v>0</v>
      </c>
      <c r="U1630" s="2" t="s">
        <v>0</v>
      </c>
      <c r="V1630" s="1">
        <v>0</v>
      </c>
      <c r="W1630" s="1">
        <v>26145662.949999999</v>
      </c>
      <c r="X1630" s="2" t="s">
        <v>13</v>
      </c>
      <c r="Y1630" s="1">
        <v>4183306.0720000002</v>
      </c>
      <c r="Z1630" s="1">
        <v>0</v>
      </c>
      <c r="AA1630" s="2" t="s">
        <v>0</v>
      </c>
      <c r="AB1630" s="1">
        <v>0</v>
      </c>
      <c r="AC1630" s="1">
        <v>0</v>
      </c>
      <c r="AD1630" s="2" t="s">
        <v>0</v>
      </c>
      <c r="AE1630" s="1">
        <v>0</v>
      </c>
    </row>
    <row r="1631" spans="1:31" hidden="1" x14ac:dyDescent="0.25">
      <c r="A1631" s="2" t="s">
        <v>434</v>
      </c>
      <c r="B1631" s="51">
        <v>43979</v>
      </c>
      <c r="C1631" s="2" t="s">
        <v>53</v>
      </c>
      <c r="D1631" s="2" t="s">
        <v>52</v>
      </c>
      <c r="E1631" s="2" t="s">
        <v>651</v>
      </c>
      <c r="F1631" s="2" t="s">
        <v>2612</v>
      </c>
      <c r="G1631" s="2" t="s">
        <v>4</v>
      </c>
      <c r="H1631" s="2" t="s">
        <v>2982</v>
      </c>
      <c r="I1631" s="1" t="s">
        <v>1</v>
      </c>
      <c r="J1631" s="1" t="s">
        <v>1</v>
      </c>
      <c r="K1631" s="1" t="s">
        <v>1</v>
      </c>
      <c r="L1631" s="1" t="s">
        <v>1</v>
      </c>
      <c r="M1631" s="1">
        <v>0</v>
      </c>
      <c r="N1631" s="2" t="s">
        <v>1</v>
      </c>
      <c r="O1631" s="2" t="s">
        <v>2</v>
      </c>
      <c r="P1631" s="2" t="s">
        <v>1</v>
      </c>
      <c r="Q1631" s="3">
        <f t="shared" si="25"/>
        <v>16059403.366599999</v>
      </c>
      <c r="R1631" s="1">
        <v>0</v>
      </c>
      <c r="S1631" s="1">
        <v>8485543.2334000003</v>
      </c>
      <c r="T1631" s="1">
        <v>0</v>
      </c>
      <c r="U1631" s="2" t="s">
        <v>0</v>
      </c>
      <c r="V1631" s="1">
        <v>0</v>
      </c>
      <c r="W1631" s="1">
        <v>6529189.7699999996</v>
      </c>
      <c r="X1631" s="2" t="s">
        <v>13</v>
      </c>
      <c r="Y1631" s="1">
        <v>1044670.3632</v>
      </c>
      <c r="Z1631" s="1">
        <v>0</v>
      </c>
      <c r="AA1631" s="2" t="s">
        <v>0</v>
      </c>
      <c r="AB1631" s="1">
        <v>0</v>
      </c>
      <c r="AC1631" s="1">
        <v>0</v>
      </c>
      <c r="AD1631" s="2" t="s">
        <v>0</v>
      </c>
      <c r="AE1631" s="1">
        <v>0</v>
      </c>
    </row>
    <row r="1632" spans="1:31" hidden="1" x14ac:dyDescent="0.25">
      <c r="A1632" s="2" t="s">
        <v>431</v>
      </c>
      <c r="B1632" s="51">
        <v>43979</v>
      </c>
      <c r="C1632" s="2" t="s">
        <v>53</v>
      </c>
      <c r="D1632" s="2" t="s">
        <v>52</v>
      </c>
      <c r="E1632" s="2" t="s">
        <v>651</v>
      </c>
      <c r="F1632" s="2" t="s">
        <v>2612</v>
      </c>
      <c r="G1632" s="2" t="s">
        <v>4</v>
      </c>
      <c r="H1632" s="2" t="s">
        <v>2983</v>
      </c>
      <c r="I1632" s="1" t="s">
        <v>1</v>
      </c>
      <c r="J1632" s="1" t="s">
        <v>1</v>
      </c>
      <c r="K1632" s="1" t="s">
        <v>1</v>
      </c>
      <c r="L1632" s="1" t="s">
        <v>1</v>
      </c>
      <c r="M1632" s="1">
        <v>0</v>
      </c>
      <c r="N1632" s="2" t="s">
        <v>1</v>
      </c>
      <c r="O1632" s="2" t="s">
        <v>2984</v>
      </c>
      <c r="P1632" s="2" t="s">
        <v>2985</v>
      </c>
      <c r="Q1632" s="3">
        <f t="shared" si="25"/>
        <v>2053246.47</v>
      </c>
      <c r="R1632" s="1">
        <v>0</v>
      </c>
      <c r="S1632" s="1">
        <v>721566.47</v>
      </c>
      <c r="T1632" s="1">
        <v>1148000</v>
      </c>
      <c r="U1632" s="2" t="s">
        <v>13</v>
      </c>
      <c r="V1632" s="1">
        <v>183680</v>
      </c>
      <c r="W1632" s="1">
        <v>0</v>
      </c>
      <c r="X1632" s="2" t="s">
        <v>0</v>
      </c>
      <c r="Y1632" s="1">
        <v>0</v>
      </c>
      <c r="Z1632" s="1">
        <v>0</v>
      </c>
      <c r="AA1632" s="2" t="s">
        <v>0</v>
      </c>
      <c r="AB1632" s="1">
        <v>0</v>
      </c>
      <c r="AC1632" s="1">
        <v>0</v>
      </c>
      <c r="AD1632" s="2" t="s">
        <v>0</v>
      </c>
      <c r="AE1632" s="1">
        <v>0</v>
      </c>
    </row>
    <row r="1633" spans="1:31" hidden="1" x14ac:dyDescent="0.25">
      <c r="A1633" s="2" t="s">
        <v>428</v>
      </c>
      <c r="B1633" s="51">
        <v>43979</v>
      </c>
      <c r="C1633" s="2" t="s">
        <v>53</v>
      </c>
      <c r="D1633" s="2" t="s">
        <v>52</v>
      </c>
      <c r="E1633" s="2" t="s">
        <v>651</v>
      </c>
      <c r="F1633" s="2" t="s">
        <v>2612</v>
      </c>
      <c r="G1633" s="2" t="s">
        <v>4</v>
      </c>
      <c r="H1633" s="2" t="s">
        <v>2986</v>
      </c>
      <c r="I1633" s="1" t="s">
        <v>1</v>
      </c>
      <c r="J1633" s="1" t="s">
        <v>1</v>
      </c>
      <c r="K1633" s="1" t="s">
        <v>1</v>
      </c>
      <c r="L1633" s="1" t="s">
        <v>1</v>
      </c>
      <c r="M1633" s="1">
        <v>0</v>
      </c>
      <c r="N1633" s="2" t="s">
        <v>1</v>
      </c>
      <c r="O1633" s="2" t="s">
        <v>2</v>
      </c>
      <c r="P1633" s="2" t="s">
        <v>1</v>
      </c>
      <c r="Q1633" s="3">
        <f t="shared" si="25"/>
        <v>35059188.820199996</v>
      </c>
      <c r="R1633" s="1">
        <v>0</v>
      </c>
      <c r="S1633" s="1">
        <v>26867622.411399998</v>
      </c>
      <c r="T1633" s="1">
        <v>0</v>
      </c>
      <c r="U1633" s="2" t="s">
        <v>0</v>
      </c>
      <c r="V1633" s="1">
        <v>0</v>
      </c>
      <c r="W1633" s="1">
        <v>7061695.1799999997</v>
      </c>
      <c r="X1633" s="2" t="s">
        <v>13</v>
      </c>
      <c r="Y1633" s="1">
        <v>1129871.2287999999</v>
      </c>
      <c r="Z1633" s="1">
        <v>0</v>
      </c>
      <c r="AA1633" s="2" t="s">
        <v>0</v>
      </c>
      <c r="AB1633" s="1">
        <v>0</v>
      </c>
      <c r="AC1633" s="1">
        <v>0</v>
      </c>
      <c r="AD1633" s="2" t="s">
        <v>0</v>
      </c>
      <c r="AE1633" s="1">
        <v>0</v>
      </c>
    </row>
    <row r="1634" spans="1:31" hidden="1" x14ac:dyDescent="0.25">
      <c r="A1634" s="2" t="s">
        <v>422</v>
      </c>
      <c r="B1634" s="51">
        <v>43979</v>
      </c>
      <c r="C1634" s="2" t="s">
        <v>53</v>
      </c>
      <c r="D1634" s="2" t="s">
        <v>48</v>
      </c>
      <c r="E1634" s="2" t="s">
        <v>1830</v>
      </c>
      <c r="F1634" s="2" t="s">
        <v>1658</v>
      </c>
      <c r="G1634" s="2" t="s">
        <v>4</v>
      </c>
      <c r="H1634" s="2" t="s">
        <v>2623</v>
      </c>
      <c r="I1634" s="1"/>
      <c r="J1634" s="1"/>
      <c r="K1634" s="1"/>
      <c r="L1634" s="1"/>
      <c r="M1634" s="1"/>
      <c r="N1634" s="2"/>
      <c r="O1634" s="2" t="s">
        <v>249</v>
      </c>
      <c r="P1634" s="2"/>
      <c r="Q1634" s="3">
        <f t="shared" si="25"/>
        <v>0</v>
      </c>
      <c r="R1634" s="1">
        <v>0</v>
      </c>
      <c r="S1634" s="1">
        <v>0</v>
      </c>
      <c r="T1634" s="1"/>
      <c r="U1634" s="2"/>
      <c r="V1634" s="1"/>
      <c r="W1634" s="1">
        <v>0</v>
      </c>
      <c r="X1634" s="2"/>
      <c r="Y1634" s="1">
        <v>0</v>
      </c>
      <c r="Z1634" s="1"/>
      <c r="AA1634" s="2"/>
      <c r="AB1634" s="1"/>
      <c r="AC1634" s="1"/>
      <c r="AD1634" s="2"/>
      <c r="AE1634" s="1"/>
    </row>
    <row r="1635" spans="1:31" hidden="1" x14ac:dyDescent="0.25">
      <c r="A1635" s="2" t="s">
        <v>387</v>
      </c>
      <c r="B1635" s="51">
        <v>43980</v>
      </c>
      <c r="C1635" s="2" t="s">
        <v>53</v>
      </c>
      <c r="D1635" s="2" t="s">
        <v>107</v>
      </c>
      <c r="E1635" s="2" t="s">
        <v>572</v>
      </c>
      <c r="F1635" s="2" t="s">
        <v>2975</v>
      </c>
      <c r="G1635" s="2" t="s">
        <v>4</v>
      </c>
      <c r="H1635" s="2" t="s">
        <v>2987</v>
      </c>
      <c r="I1635" s="1" t="s">
        <v>1</v>
      </c>
      <c r="J1635" s="1" t="s">
        <v>1</v>
      </c>
      <c r="K1635" s="1" t="s">
        <v>1</v>
      </c>
      <c r="L1635" s="1" t="s">
        <v>1</v>
      </c>
      <c r="M1635" s="1">
        <v>0</v>
      </c>
      <c r="N1635" s="2" t="s">
        <v>1</v>
      </c>
      <c r="O1635" s="2" t="s">
        <v>2</v>
      </c>
      <c r="P1635" s="2" t="s">
        <v>1</v>
      </c>
      <c r="Q1635" s="3">
        <f t="shared" si="25"/>
        <v>104984407.53020002</v>
      </c>
      <c r="R1635" s="1">
        <v>0</v>
      </c>
      <c r="S1635" s="1">
        <v>71142401.835800022</v>
      </c>
      <c r="T1635" s="1">
        <v>0</v>
      </c>
      <c r="U1635" s="2" t="s">
        <v>0</v>
      </c>
      <c r="V1635" s="1">
        <v>0</v>
      </c>
      <c r="W1635" s="1">
        <v>29174142.839999996</v>
      </c>
      <c r="X1635" s="2" t="s">
        <v>0</v>
      </c>
      <c r="Y1635" s="1">
        <v>4667862.8543999996</v>
      </c>
      <c r="Z1635" s="1">
        <v>0</v>
      </c>
      <c r="AA1635" s="2" t="s">
        <v>0</v>
      </c>
      <c r="AB1635" s="1">
        <v>0</v>
      </c>
      <c r="AC1635" s="1">
        <v>0</v>
      </c>
      <c r="AD1635" s="2" t="s">
        <v>0</v>
      </c>
      <c r="AE1635" s="1">
        <v>0</v>
      </c>
    </row>
    <row r="1636" spans="1:31" hidden="1" x14ac:dyDescent="0.25">
      <c r="A1636" s="2" t="s">
        <v>376</v>
      </c>
      <c r="B1636" s="51">
        <v>43980</v>
      </c>
      <c r="C1636" s="2" t="s">
        <v>53</v>
      </c>
      <c r="D1636" s="2" t="s">
        <v>88</v>
      </c>
      <c r="E1636" s="2" t="s">
        <v>558</v>
      </c>
      <c r="F1636" s="2" t="s">
        <v>2988</v>
      </c>
      <c r="G1636" s="2" t="s">
        <v>4</v>
      </c>
      <c r="H1636" s="2" t="s">
        <v>2989</v>
      </c>
      <c r="I1636" s="1" t="s">
        <v>1</v>
      </c>
      <c r="J1636" s="1" t="s">
        <v>1</v>
      </c>
      <c r="K1636" s="1" t="s">
        <v>1</v>
      </c>
      <c r="L1636" s="1" t="s">
        <v>1</v>
      </c>
      <c r="M1636" s="1">
        <v>0</v>
      </c>
      <c r="N1636" s="2" t="s">
        <v>1</v>
      </c>
      <c r="O1636" s="2" t="s">
        <v>2</v>
      </c>
      <c r="P1636" s="2" t="s">
        <v>1</v>
      </c>
      <c r="Q1636" s="3">
        <f t="shared" si="25"/>
        <v>18738576.338400003</v>
      </c>
      <c r="R1636" s="1">
        <v>0</v>
      </c>
      <c r="S1636" s="1">
        <v>14760881.934400002</v>
      </c>
      <c r="T1636" s="1">
        <v>0</v>
      </c>
      <c r="U1636" s="2" t="s">
        <v>0</v>
      </c>
      <c r="V1636" s="1">
        <v>0</v>
      </c>
      <c r="W1636" s="1">
        <v>3429046.9</v>
      </c>
      <c r="X1636" s="2" t="s">
        <v>13</v>
      </c>
      <c r="Y1636" s="1">
        <v>548647.50399999996</v>
      </c>
      <c r="Z1636" s="1">
        <v>0</v>
      </c>
      <c r="AA1636" s="2" t="s">
        <v>0</v>
      </c>
      <c r="AB1636" s="1">
        <v>0</v>
      </c>
      <c r="AC1636" s="1">
        <v>0</v>
      </c>
      <c r="AD1636" s="2" t="s">
        <v>0</v>
      </c>
      <c r="AE1636" s="1">
        <v>0</v>
      </c>
    </row>
    <row r="1637" spans="1:31" hidden="1" x14ac:dyDescent="0.25">
      <c r="A1637" s="2" t="s">
        <v>361</v>
      </c>
      <c r="B1637" s="51">
        <v>43980</v>
      </c>
      <c r="C1637" s="2" t="s">
        <v>53</v>
      </c>
      <c r="D1637" s="2" t="s">
        <v>78</v>
      </c>
      <c r="E1637" s="2" t="s">
        <v>6</v>
      </c>
      <c r="F1637" s="2" t="s">
        <v>2975</v>
      </c>
      <c r="G1637" s="2" t="s">
        <v>4</v>
      </c>
      <c r="H1637" s="2" t="s">
        <v>2990</v>
      </c>
      <c r="I1637" s="1" t="s">
        <v>1</v>
      </c>
      <c r="J1637" s="1" t="s">
        <v>1</v>
      </c>
      <c r="K1637" s="1" t="s">
        <v>1</v>
      </c>
      <c r="L1637" s="1" t="s">
        <v>1</v>
      </c>
      <c r="M1637" s="1">
        <v>0</v>
      </c>
      <c r="N1637" s="2" t="s">
        <v>1</v>
      </c>
      <c r="O1637" s="2" t="s">
        <v>2</v>
      </c>
      <c r="P1637" s="2" t="s">
        <v>1</v>
      </c>
      <c r="Q1637" s="3">
        <f t="shared" si="25"/>
        <v>122849684.22375</v>
      </c>
      <c r="R1637" s="1">
        <v>0</v>
      </c>
      <c r="S1637" s="1">
        <v>88563328.094149992</v>
      </c>
      <c r="T1637" s="1">
        <v>0</v>
      </c>
      <c r="U1637" s="2" t="s">
        <v>0</v>
      </c>
      <c r="V1637" s="1">
        <v>0</v>
      </c>
      <c r="W1637" s="1">
        <v>29557203.560000002</v>
      </c>
      <c r="X1637" s="2" t="s">
        <v>13</v>
      </c>
      <c r="Y1637" s="1">
        <v>4729152.5696</v>
      </c>
      <c r="Z1637" s="1">
        <v>0</v>
      </c>
      <c r="AA1637" s="2" t="s">
        <v>0</v>
      </c>
      <c r="AB1637" s="1">
        <v>0</v>
      </c>
      <c r="AC1637" s="1">
        <v>0</v>
      </c>
      <c r="AD1637" s="2" t="s">
        <v>0</v>
      </c>
      <c r="AE1637" s="1">
        <v>0</v>
      </c>
    </row>
    <row r="1638" spans="1:31" hidden="1" x14ac:dyDescent="0.25">
      <c r="A1638" s="2" t="s">
        <v>355</v>
      </c>
      <c r="B1638" s="51">
        <v>43980</v>
      </c>
      <c r="C1638" s="2" t="s">
        <v>53</v>
      </c>
      <c r="D1638" s="2" t="s">
        <v>67</v>
      </c>
      <c r="E1638" s="2" t="s">
        <v>66</v>
      </c>
      <c r="F1638" s="2" t="s">
        <v>2948</v>
      </c>
      <c r="G1638" s="2" t="s">
        <v>4</v>
      </c>
      <c r="H1638" s="2" t="s">
        <v>2991</v>
      </c>
      <c r="I1638" s="1" t="s">
        <v>1</v>
      </c>
      <c r="J1638" s="1" t="s">
        <v>1</v>
      </c>
      <c r="K1638" s="1" t="s">
        <v>1</v>
      </c>
      <c r="L1638" s="1" t="s">
        <v>1</v>
      </c>
      <c r="M1638" s="1">
        <v>0</v>
      </c>
      <c r="N1638" s="2" t="s">
        <v>1</v>
      </c>
      <c r="O1638" s="2" t="s">
        <v>2</v>
      </c>
      <c r="P1638" s="2" t="s">
        <v>1</v>
      </c>
      <c r="Q1638" s="3">
        <f t="shared" si="25"/>
        <v>39968190.588599995</v>
      </c>
      <c r="R1638" s="1">
        <v>0</v>
      </c>
      <c r="S1638" s="1">
        <v>25491919.571799997</v>
      </c>
      <c r="T1638" s="1">
        <v>0</v>
      </c>
      <c r="U1638" s="2" t="s">
        <v>0</v>
      </c>
      <c r="V1638" s="1">
        <v>0</v>
      </c>
      <c r="W1638" s="1">
        <v>12479543.98</v>
      </c>
      <c r="X1638" s="2" t="s">
        <v>0</v>
      </c>
      <c r="Y1638" s="1">
        <v>1996727.0367999999</v>
      </c>
      <c r="Z1638" s="1">
        <v>0</v>
      </c>
      <c r="AA1638" s="2" t="s">
        <v>0</v>
      </c>
      <c r="AB1638" s="1">
        <v>0</v>
      </c>
      <c r="AC1638" s="1">
        <v>0</v>
      </c>
      <c r="AD1638" s="2" t="s">
        <v>0</v>
      </c>
      <c r="AE1638" s="1">
        <v>0</v>
      </c>
    </row>
    <row r="1639" spans="1:31" hidden="1" x14ac:dyDescent="0.25">
      <c r="A1639" s="2" t="s">
        <v>351</v>
      </c>
      <c r="B1639" s="51">
        <v>43980</v>
      </c>
      <c r="C1639" s="2" t="s">
        <v>53</v>
      </c>
      <c r="D1639" s="2" t="s">
        <v>52</v>
      </c>
      <c r="E1639" s="2" t="s">
        <v>651</v>
      </c>
      <c r="F1639" s="2" t="s">
        <v>2643</v>
      </c>
      <c r="G1639" s="2" t="s">
        <v>4</v>
      </c>
      <c r="H1639" s="2" t="s">
        <v>2992</v>
      </c>
      <c r="I1639" s="1"/>
      <c r="J1639" s="1"/>
      <c r="K1639" s="1"/>
      <c r="L1639" s="1"/>
      <c r="M1639" s="1"/>
      <c r="N1639" s="2"/>
      <c r="O1639" s="2" t="s">
        <v>249</v>
      </c>
      <c r="P1639" s="2"/>
      <c r="Q1639" s="3">
        <f t="shared" si="25"/>
        <v>0</v>
      </c>
      <c r="R1639" s="1"/>
      <c r="S1639" s="1">
        <v>0</v>
      </c>
      <c r="T1639" s="1">
        <v>0</v>
      </c>
      <c r="U1639" s="2" t="s">
        <v>2140</v>
      </c>
      <c r="V1639" s="1">
        <v>0</v>
      </c>
      <c r="W1639" s="1">
        <v>0</v>
      </c>
      <c r="X1639" s="2"/>
      <c r="Y1639" s="1">
        <v>0</v>
      </c>
      <c r="Z1639" s="1"/>
      <c r="AA1639" s="2"/>
      <c r="AB1639" s="1"/>
      <c r="AC1639" s="1"/>
      <c r="AD1639" s="2"/>
      <c r="AE1639" s="1"/>
    </row>
    <row r="1640" spans="1:31" hidden="1" x14ac:dyDescent="0.25">
      <c r="A1640" s="2" t="s">
        <v>345</v>
      </c>
      <c r="B1640" s="51">
        <v>43980</v>
      </c>
      <c r="C1640" s="2" t="s">
        <v>53</v>
      </c>
      <c r="D1640" s="2" t="s">
        <v>48</v>
      </c>
      <c r="E1640" s="2" t="s">
        <v>1830</v>
      </c>
      <c r="F1640" s="2" t="s">
        <v>1706</v>
      </c>
      <c r="G1640" s="2" t="s">
        <v>4</v>
      </c>
      <c r="H1640" s="2" t="s">
        <v>2993</v>
      </c>
      <c r="I1640" s="1" t="s">
        <v>1</v>
      </c>
      <c r="J1640" s="1" t="s">
        <v>1</v>
      </c>
      <c r="K1640" s="1" t="s">
        <v>1</v>
      </c>
      <c r="L1640" s="1" t="s">
        <v>1</v>
      </c>
      <c r="M1640" s="1">
        <v>0</v>
      </c>
      <c r="N1640" s="2" t="s">
        <v>1</v>
      </c>
      <c r="O1640" s="2" t="s">
        <v>2</v>
      </c>
      <c r="P1640" s="2" t="s">
        <v>1</v>
      </c>
      <c r="Q1640" s="3">
        <f t="shared" si="25"/>
        <v>17816972.629199997</v>
      </c>
      <c r="R1640" s="1">
        <v>0</v>
      </c>
      <c r="S1640" s="1">
        <v>12937316.629199997</v>
      </c>
      <c r="T1640" s="1">
        <v>0</v>
      </c>
      <c r="U1640" s="2" t="s">
        <v>0</v>
      </c>
      <c r="V1640" s="1">
        <v>0</v>
      </c>
      <c r="W1640" s="1">
        <v>4206600</v>
      </c>
      <c r="X1640" s="2" t="s">
        <v>13</v>
      </c>
      <c r="Y1640" s="1">
        <v>673056</v>
      </c>
      <c r="Z1640" s="1">
        <v>0</v>
      </c>
      <c r="AA1640" s="2" t="s">
        <v>0</v>
      </c>
      <c r="AB1640" s="1">
        <v>0</v>
      </c>
      <c r="AC1640" s="1">
        <v>0</v>
      </c>
      <c r="AD1640" s="2" t="s">
        <v>0</v>
      </c>
      <c r="AE1640" s="1">
        <v>0</v>
      </c>
    </row>
    <row r="1641" spans="1:31" hidden="1" x14ac:dyDescent="0.25">
      <c r="A1641" s="2" t="s">
        <v>343</v>
      </c>
      <c r="B1641" s="51">
        <v>43980</v>
      </c>
      <c r="C1641" s="2" t="s">
        <v>53</v>
      </c>
      <c r="D1641" s="2" t="s">
        <v>48</v>
      </c>
      <c r="E1641" s="2" t="s">
        <v>1830</v>
      </c>
      <c r="F1641" s="2" t="s">
        <v>1706</v>
      </c>
      <c r="G1641" s="2" t="s">
        <v>4</v>
      </c>
      <c r="H1641" s="2" t="s">
        <v>2994</v>
      </c>
      <c r="I1641" s="1" t="s">
        <v>1</v>
      </c>
      <c r="J1641" s="1" t="s">
        <v>1</v>
      </c>
      <c r="K1641" s="1" t="s">
        <v>1</v>
      </c>
      <c r="L1641" s="1" t="s">
        <v>1</v>
      </c>
      <c r="M1641" s="1">
        <v>0</v>
      </c>
      <c r="N1641" s="2" t="s">
        <v>1</v>
      </c>
      <c r="O1641" s="2" t="s">
        <v>2995</v>
      </c>
      <c r="P1641" s="2" t="s">
        <v>2996</v>
      </c>
      <c r="Q1641" s="3">
        <f t="shared" si="25"/>
        <v>19786442.9956</v>
      </c>
      <c r="R1641" s="1">
        <v>0</v>
      </c>
      <c r="S1641" s="1">
        <v>11639899.330400001</v>
      </c>
      <c r="T1641" s="1">
        <v>7022882.4699999997</v>
      </c>
      <c r="U1641" s="2" t="s">
        <v>13</v>
      </c>
      <c r="V1641" s="1">
        <v>1123661.1952</v>
      </c>
      <c r="W1641" s="1">
        <v>0</v>
      </c>
      <c r="X1641" s="2" t="s">
        <v>0</v>
      </c>
      <c r="Y1641" s="1">
        <v>0</v>
      </c>
      <c r="Z1641" s="1">
        <v>0</v>
      </c>
      <c r="AA1641" s="2" t="s">
        <v>0</v>
      </c>
      <c r="AB1641" s="1">
        <v>0</v>
      </c>
      <c r="AC1641" s="1">
        <v>0</v>
      </c>
      <c r="AD1641" s="2" t="s">
        <v>0</v>
      </c>
      <c r="AE1641" s="1">
        <v>0</v>
      </c>
    </row>
    <row r="1642" spans="1:31" hidden="1" x14ac:dyDescent="0.25">
      <c r="A1642" s="2" t="s">
        <v>340</v>
      </c>
      <c r="B1642" s="51">
        <v>43980</v>
      </c>
      <c r="C1642" s="2" t="s">
        <v>53</v>
      </c>
      <c r="D1642" s="2" t="s">
        <v>48</v>
      </c>
      <c r="E1642" s="2" t="s">
        <v>1830</v>
      </c>
      <c r="F1642" s="2" t="s">
        <v>1706</v>
      </c>
      <c r="G1642" s="2" t="s">
        <v>4</v>
      </c>
      <c r="H1642" s="2" t="s">
        <v>2997</v>
      </c>
      <c r="I1642" s="1" t="s">
        <v>1</v>
      </c>
      <c r="J1642" s="1" t="s">
        <v>1</v>
      </c>
      <c r="K1642" s="1" t="s">
        <v>1</v>
      </c>
      <c r="L1642" s="1" t="s">
        <v>1</v>
      </c>
      <c r="M1642" s="1">
        <v>0</v>
      </c>
      <c r="N1642" s="2" t="s">
        <v>1</v>
      </c>
      <c r="O1642" s="2" t="s">
        <v>2</v>
      </c>
      <c r="P1642" s="2" t="s">
        <v>1</v>
      </c>
      <c r="Q1642" s="3">
        <f t="shared" si="25"/>
        <v>61147506.6074</v>
      </c>
      <c r="R1642" s="1">
        <v>0</v>
      </c>
      <c r="S1642" s="1">
        <v>37253077.792599998</v>
      </c>
      <c r="T1642" s="1">
        <v>0</v>
      </c>
      <c r="U1642" s="2" t="s">
        <v>0</v>
      </c>
      <c r="V1642" s="1">
        <v>0</v>
      </c>
      <c r="W1642" s="1">
        <v>20598645.530000001</v>
      </c>
      <c r="X1642" s="2" t="s">
        <v>13</v>
      </c>
      <c r="Y1642" s="1">
        <v>3295783.2848</v>
      </c>
      <c r="Z1642" s="1">
        <v>0</v>
      </c>
      <c r="AA1642" s="2" t="s">
        <v>0</v>
      </c>
      <c r="AB1642" s="1">
        <v>0</v>
      </c>
      <c r="AC1642" s="1">
        <v>0</v>
      </c>
      <c r="AD1642" s="2" t="s">
        <v>0</v>
      </c>
      <c r="AE1642" s="1">
        <v>0</v>
      </c>
    </row>
    <row r="1643" spans="1:31" hidden="1" x14ac:dyDescent="0.25">
      <c r="A1643" s="2" t="s">
        <v>337</v>
      </c>
      <c r="B1643" s="51">
        <v>43980</v>
      </c>
      <c r="C1643" s="2" t="s">
        <v>53</v>
      </c>
      <c r="D1643" s="2" t="s">
        <v>48</v>
      </c>
      <c r="E1643" s="2" t="s">
        <v>1830</v>
      </c>
      <c r="F1643" s="2" t="s">
        <v>1706</v>
      </c>
      <c r="G1643" s="2" t="s">
        <v>4</v>
      </c>
      <c r="H1643" s="2" t="s">
        <v>2998</v>
      </c>
      <c r="I1643" s="1" t="s">
        <v>1</v>
      </c>
      <c r="J1643" s="1" t="s">
        <v>1</v>
      </c>
      <c r="K1643" s="1" t="s">
        <v>1</v>
      </c>
      <c r="L1643" s="1" t="s">
        <v>1</v>
      </c>
      <c r="M1643" s="1">
        <v>0</v>
      </c>
      <c r="N1643" s="2" t="s">
        <v>1</v>
      </c>
      <c r="O1643" s="2" t="s">
        <v>267</v>
      </c>
      <c r="P1643" s="2" t="s">
        <v>266</v>
      </c>
      <c r="Q1643" s="3">
        <f t="shared" si="25"/>
        <v>3936141.2315999996</v>
      </c>
      <c r="R1643" s="1">
        <v>0</v>
      </c>
      <c r="S1643" s="1">
        <v>2498893.3899999997</v>
      </c>
      <c r="T1643" s="1">
        <v>1239006.76</v>
      </c>
      <c r="U1643" s="2" t="s">
        <v>13</v>
      </c>
      <c r="V1643" s="1">
        <v>198241.0816</v>
      </c>
      <c r="W1643" s="1">
        <v>0</v>
      </c>
      <c r="X1643" s="2" t="s">
        <v>0</v>
      </c>
      <c r="Y1643" s="1">
        <v>0</v>
      </c>
      <c r="Z1643" s="1">
        <v>0</v>
      </c>
      <c r="AA1643" s="2" t="s">
        <v>0</v>
      </c>
      <c r="AB1643" s="1">
        <v>0</v>
      </c>
      <c r="AC1643" s="1">
        <v>0</v>
      </c>
      <c r="AD1643" s="2" t="s">
        <v>0</v>
      </c>
      <c r="AE1643" s="1">
        <v>0</v>
      </c>
    </row>
    <row r="1644" spans="1:31" hidden="1" x14ac:dyDescent="0.25">
      <c r="A1644" s="2" t="s">
        <v>335</v>
      </c>
      <c r="B1644" s="51">
        <v>43980</v>
      </c>
      <c r="C1644" s="2" t="s">
        <v>53</v>
      </c>
      <c r="D1644" s="2" t="s">
        <v>48</v>
      </c>
      <c r="E1644" s="2" t="s">
        <v>1830</v>
      </c>
      <c r="F1644" s="2" t="s">
        <v>1706</v>
      </c>
      <c r="G1644" s="2" t="s">
        <v>4</v>
      </c>
      <c r="H1644" s="2" t="s">
        <v>2999</v>
      </c>
      <c r="I1644" s="1" t="s">
        <v>1</v>
      </c>
      <c r="J1644" s="1" t="s">
        <v>1</v>
      </c>
      <c r="K1644" s="1" t="s">
        <v>1</v>
      </c>
      <c r="L1644" s="1" t="s">
        <v>1</v>
      </c>
      <c r="M1644" s="1">
        <v>0</v>
      </c>
      <c r="N1644" s="2" t="s">
        <v>1</v>
      </c>
      <c r="O1644" s="2" t="s">
        <v>2</v>
      </c>
      <c r="P1644" s="2" t="s">
        <v>1</v>
      </c>
      <c r="Q1644" s="3">
        <f t="shared" si="25"/>
        <v>15208371.466999998</v>
      </c>
      <c r="R1644" s="1">
        <v>0</v>
      </c>
      <c r="S1644" s="1">
        <v>10730764.866599999</v>
      </c>
      <c r="T1644" s="1">
        <v>0</v>
      </c>
      <c r="U1644" s="2" t="s">
        <v>0</v>
      </c>
      <c r="V1644" s="1">
        <v>0</v>
      </c>
      <c r="W1644" s="1">
        <v>3860005.69</v>
      </c>
      <c r="X1644" s="2" t="s">
        <v>0</v>
      </c>
      <c r="Y1644" s="1">
        <v>617600.91039999994</v>
      </c>
      <c r="Z1644" s="1">
        <v>0</v>
      </c>
      <c r="AA1644" s="2" t="s">
        <v>0</v>
      </c>
      <c r="AB1644" s="1">
        <v>0</v>
      </c>
      <c r="AC1644" s="1">
        <v>0</v>
      </c>
      <c r="AD1644" s="2" t="s">
        <v>0</v>
      </c>
      <c r="AE1644" s="1">
        <v>0</v>
      </c>
    </row>
    <row r="1645" spans="1:31" hidden="1" x14ac:dyDescent="0.25">
      <c r="A1645" s="2" t="s">
        <v>300</v>
      </c>
      <c r="B1645" s="51">
        <v>43981</v>
      </c>
      <c r="C1645" s="2" t="s">
        <v>53</v>
      </c>
      <c r="D1645" s="2" t="s">
        <v>107</v>
      </c>
      <c r="E1645" s="2" t="s">
        <v>572</v>
      </c>
      <c r="F1645" s="2" t="s">
        <v>2988</v>
      </c>
      <c r="G1645" s="2" t="s">
        <v>4</v>
      </c>
      <c r="H1645" s="2" t="s">
        <v>3000</v>
      </c>
      <c r="I1645" s="1" t="s">
        <v>1</v>
      </c>
      <c r="J1645" s="1" t="s">
        <v>1</v>
      </c>
      <c r="K1645" s="1" t="s">
        <v>1</v>
      </c>
      <c r="L1645" s="1" t="s">
        <v>1</v>
      </c>
      <c r="M1645" s="1">
        <v>0</v>
      </c>
      <c r="N1645" s="2" t="s">
        <v>1</v>
      </c>
      <c r="O1645" s="2" t="s">
        <v>3001</v>
      </c>
      <c r="P1645" s="2" t="s">
        <v>3002</v>
      </c>
      <c r="Q1645" s="3">
        <f t="shared" si="25"/>
        <v>1740000</v>
      </c>
      <c r="R1645" s="1">
        <v>0</v>
      </c>
      <c r="S1645" s="1">
        <v>1740000</v>
      </c>
      <c r="T1645" s="1">
        <v>0</v>
      </c>
      <c r="U1645" s="2" t="s">
        <v>0</v>
      </c>
      <c r="V1645" s="1">
        <v>0</v>
      </c>
      <c r="W1645" s="1">
        <v>0</v>
      </c>
      <c r="X1645" s="2" t="s">
        <v>0</v>
      </c>
      <c r="Y1645" s="1">
        <v>0</v>
      </c>
      <c r="Z1645" s="1">
        <v>0</v>
      </c>
      <c r="AA1645" s="2" t="s">
        <v>0</v>
      </c>
      <c r="AB1645" s="1">
        <v>0</v>
      </c>
      <c r="AC1645" s="1">
        <v>0</v>
      </c>
      <c r="AD1645" s="2" t="s">
        <v>0</v>
      </c>
      <c r="AE1645" s="1">
        <v>0</v>
      </c>
    </row>
    <row r="1646" spans="1:31" hidden="1" x14ac:dyDescent="0.25">
      <c r="A1646" s="2" t="s">
        <v>297</v>
      </c>
      <c r="B1646" s="51">
        <v>43981</v>
      </c>
      <c r="C1646" s="2" t="s">
        <v>53</v>
      </c>
      <c r="D1646" s="2" t="s">
        <v>107</v>
      </c>
      <c r="E1646" s="2" t="s">
        <v>572</v>
      </c>
      <c r="F1646" s="2" t="s">
        <v>2988</v>
      </c>
      <c r="G1646" s="2" t="s">
        <v>4</v>
      </c>
      <c r="H1646" s="2" t="s">
        <v>3003</v>
      </c>
      <c r="I1646" s="1" t="s">
        <v>1</v>
      </c>
      <c r="J1646" s="1" t="s">
        <v>1</v>
      </c>
      <c r="K1646" s="1" t="s">
        <v>1</v>
      </c>
      <c r="L1646" s="1" t="s">
        <v>1</v>
      </c>
      <c r="M1646" s="1">
        <v>0</v>
      </c>
      <c r="N1646" s="2" t="s">
        <v>1</v>
      </c>
      <c r="O1646" s="2" t="s">
        <v>1636</v>
      </c>
      <c r="P1646" s="2" t="s">
        <v>1637</v>
      </c>
      <c r="Q1646" s="3">
        <f t="shared" si="25"/>
        <v>1040000</v>
      </c>
      <c r="R1646" s="1">
        <v>0</v>
      </c>
      <c r="S1646" s="1">
        <v>1040000</v>
      </c>
      <c r="T1646" s="1">
        <v>0</v>
      </c>
      <c r="U1646" s="2" t="s">
        <v>0</v>
      </c>
      <c r="V1646" s="1">
        <v>0</v>
      </c>
      <c r="W1646" s="1">
        <v>0</v>
      </c>
      <c r="X1646" s="2" t="s">
        <v>0</v>
      </c>
      <c r="Y1646" s="1">
        <v>0</v>
      </c>
      <c r="Z1646" s="1">
        <v>0</v>
      </c>
      <c r="AA1646" s="2" t="s">
        <v>0</v>
      </c>
      <c r="AB1646" s="1">
        <v>0</v>
      </c>
      <c r="AC1646" s="1">
        <v>0</v>
      </c>
      <c r="AD1646" s="2" t="s">
        <v>0</v>
      </c>
      <c r="AE1646" s="1">
        <v>0</v>
      </c>
    </row>
    <row r="1647" spans="1:31" hidden="1" x14ac:dyDescent="0.25">
      <c r="A1647" s="2" t="s">
        <v>293</v>
      </c>
      <c r="B1647" s="51">
        <v>43981</v>
      </c>
      <c r="C1647" s="2" t="s">
        <v>53</v>
      </c>
      <c r="D1647" s="2" t="s">
        <v>107</v>
      </c>
      <c r="E1647" s="2" t="s">
        <v>572</v>
      </c>
      <c r="F1647" s="2" t="s">
        <v>2988</v>
      </c>
      <c r="G1647" s="2" t="s">
        <v>4</v>
      </c>
      <c r="H1647" s="2" t="s">
        <v>3004</v>
      </c>
      <c r="I1647" s="1" t="s">
        <v>1</v>
      </c>
      <c r="J1647" s="1" t="s">
        <v>1</v>
      </c>
      <c r="K1647" s="1" t="s">
        <v>1</v>
      </c>
      <c r="L1647" s="1" t="s">
        <v>1</v>
      </c>
      <c r="M1647" s="1">
        <v>0</v>
      </c>
      <c r="N1647" s="2" t="s">
        <v>1</v>
      </c>
      <c r="O1647" s="2" t="s">
        <v>2</v>
      </c>
      <c r="P1647" s="2" t="s">
        <v>1</v>
      </c>
      <c r="Q1647" s="3">
        <f t="shared" si="25"/>
        <v>117071752.15730001</v>
      </c>
      <c r="R1647" s="1">
        <v>0</v>
      </c>
      <c r="S1647" s="1">
        <v>80025807.868100002</v>
      </c>
      <c r="T1647" s="1">
        <v>0</v>
      </c>
      <c r="U1647" s="2" t="s">
        <v>0</v>
      </c>
      <c r="V1647" s="1">
        <v>0</v>
      </c>
      <c r="W1647" s="1">
        <v>31936158.870000001</v>
      </c>
      <c r="X1647" s="2" t="s">
        <v>13</v>
      </c>
      <c r="Y1647" s="1">
        <v>5109785.4192000004</v>
      </c>
      <c r="Z1647" s="1">
        <v>0</v>
      </c>
      <c r="AA1647" s="2" t="s">
        <v>0</v>
      </c>
      <c r="AB1647" s="1">
        <v>0</v>
      </c>
      <c r="AC1647" s="1">
        <v>0</v>
      </c>
      <c r="AD1647" s="2" t="s">
        <v>0</v>
      </c>
      <c r="AE1647" s="1">
        <v>0</v>
      </c>
    </row>
    <row r="1648" spans="1:31" hidden="1" x14ac:dyDescent="0.25">
      <c r="A1648" s="2" t="s">
        <v>281</v>
      </c>
      <c r="B1648" s="51">
        <v>43981</v>
      </c>
      <c r="C1648" s="2" t="s">
        <v>53</v>
      </c>
      <c r="D1648" s="2" t="s">
        <v>88</v>
      </c>
      <c r="E1648" s="2" t="s">
        <v>558</v>
      </c>
      <c r="F1648" s="2" t="s">
        <v>3005</v>
      </c>
      <c r="G1648" s="2" t="s">
        <v>4</v>
      </c>
      <c r="H1648" s="2" t="s">
        <v>3006</v>
      </c>
      <c r="I1648" s="1" t="s">
        <v>1</v>
      </c>
      <c r="J1648" s="1" t="s">
        <v>1</v>
      </c>
      <c r="K1648" s="1" t="s">
        <v>1</v>
      </c>
      <c r="L1648" s="1" t="s">
        <v>1</v>
      </c>
      <c r="M1648" s="1">
        <v>0</v>
      </c>
      <c r="N1648" s="2" t="s">
        <v>1</v>
      </c>
      <c r="O1648" s="2" t="s">
        <v>2</v>
      </c>
      <c r="P1648" s="2" t="s">
        <v>1</v>
      </c>
      <c r="Q1648" s="3">
        <f t="shared" si="25"/>
        <v>61653854.925050005</v>
      </c>
      <c r="R1648" s="1">
        <v>0</v>
      </c>
      <c r="S1648" s="1">
        <v>46987920.103450008</v>
      </c>
      <c r="T1648" s="1">
        <v>0</v>
      </c>
      <c r="U1648" s="2" t="s">
        <v>0</v>
      </c>
      <c r="V1648" s="1">
        <v>0</v>
      </c>
      <c r="W1648" s="1">
        <v>12643047.26</v>
      </c>
      <c r="X1648" s="2" t="s">
        <v>0</v>
      </c>
      <c r="Y1648" s="1">
        <v>2022887.5615999997</v>
      </c>
      <c r="Z1648" s="1">
        <v>0</v>
      </c>
      <c r="AA1648" s="2" t="s">
        <v>0</v>
      </c>
      <c r="AB1648" s="1">
        <v>0</v>
      </c>
      <c r="AC1648" s="1">
        <v>0</v>
      </c>
      <c r="AD1648" s="2" t="s">
        <v>0</v>
      </c>
      <c r="AE1648" s="1">
        <v>0</v>
      </c>
    </row>
    <row r="1649" spans="1:31" hidden="1" x14ac:dyDescent="0.25">
      <c r="A1649" s="2" t="s">
        <v>274</v>
      </c>
      <c r="B1649" s="51">
        <v>43981</v>
      </c>
      <c r="C1649" s="2" t="s">
        <v>53</v>
      </c>
      <c r="D1649" s="2" t="s">
        <v>78</v>
      </c>
      <c r="E1649" s="2" t="s">
        <v>6</v>
      </c>
      <c r="F1649" s="2" t="s">
        <v>2988</v>
      </c>
      <c r="G1649" s="2" t="s">
        <v>4</v>
      </c>
      <c r="H1649" s="2" t="s">
        <v>3007</v>
      </c>
      <c r="I1649" s="1" t="s">
        <v>1</v>
      </c>
      <c r="J1649" s="1" t="s">
        <v>1</v>
      </c>
      <c r="K1649" s="1" t="s">
        <v>1</v>
      </c>
      <c r="L1649" s="1" t="s">
        <v>1</v>
      </c>
      <c r="M1649" s="1">
        <v>0</v>
      </c>
      <c r="N1649" s="2" t="s">
        <v>1</v>
      </c>
      <c r="O1649" s="2" t="s">
        <v>2</v>
      </c>
      <c r="P1649" s="2" t="s">
        <v>1</v>
      </c>
      <c r="Q1649" s="3">
        <f t="shared" si="25"/>
        <v>208860734.29315001</v>
      </c>
      <c r="R1649" s="1">
        <v>0</v>
      </c>
      <c r="S1649" s="1">
        <v>150153675.57235003</v>
      </c>
      <c r="T1649" s="1">
        <v>0</v>
      </c>
      <c r="U1649" s="2" t="s">
        <v>0</v>
      </c>
      <c r="V1649" s="1">
        <v>0</v>
      </c>
      <c r="W1649" s="1">
        <v>50609533.380000003</v>
      </c>
      <c r="X1649" s="2" t="s">
        <v>0</v>
      </c>
      <c r="Y1649" s="1">
        <v>8097525.3407999994</v>
      </c>
      <c r="Z1649" s="1">
        <v>0</v>
      </c>
      <c r="AA1649" s="2" t="s">
        <v>0</v>
      </c>
      <c r="AB1649" s="1">
        <v>0</v>
      </c>
      <c r="AC1649" s="1">
        <v>0</v>
      </c>
      <c r="AD1649" s="2" t="s">
        <v>0</v>
      </c>
      <c r="AE1649" s="1">
        <v>0</v>
      </c>
    </row>
    <row r="1650" spans="1:31" hidden="1" x14ac:dyDescent="0.25">
      <c r="A1650" s="2" t="s">
        <v>269</v>
      </c>
      <c r="B1650" s="51">
        <v>43981</v>
      </c>
      <c r="C1650" s="2" t="s">
        <v>53</v>
      </c>
      <c r="D1650" s="2" t="s">
        <v>67</v>
      </c>
      <c r="E1650" s="2" t="s">
        <v>66</v>
      </c>
      <c r="F1650" s="2" t="s">
        <v>2970</v>
      </c>
      <c r="G1650" s="2" t="s">
        <v>4</v>
      </c>
      <c r="H1650" s="2" t="s">
        <v>3008</v>
      </c>
      <c r="I1650" s="1"/>
      <c r="J1650" s="1"/>
      <c r="K1650" s="1"/>
      <c r="L1650" s="1"/>
      <c r="M1650" s="1"/>
      <c r="N1650" s="2"/>
      <c r="O1650" s="2" t="s">
        <v>249</v>
      </c>
      <c r="P1650" s="2"/>
      <c r="Q1650" s="3">
        <f t="shared" si="25"/>
        <v>0</v>
      </c>
      <c r="R1650" s="1">
        <v>0</v>
      </c>
      <c r="S1650" s="1">
        <v>0</v>
      </c>
      <c r="T1650" s="1">
        <v>0</v>
      </c>
      <c r="U1650" s="2"/>
      <c r="V1650" s="1">
        <v>0</v>
      </c>
      <c r="W1650" s="1">
        <v>0</v>
      </c>
      <c r="X1650" s="2"/>
      <c r="Y1650" s="1">
        <v>0</v>
      </c>
      <c r="Z1650" s="1">
        <v>0</v>
      </c>
      <c r="AA1650" s="2"/>
      <c r="AB1650" s="1"/>
      <c r="AC1650" s="1"/>
      <c r="AD1650" s="2"/>
      <c r="AE1650" s="1"/>
    </row>
    <row r="1651" spans="1:31" hidden="1" x14ac:dyDescent="0.25">
      <c r="A1651" s="2" t="s">
        <v>262</v>
      </c>
      <c r="B1651" s="51">
        <v>43981</v>
      </c>
      <c r="C1651" s="2" t="s">
        <v>53</v>
      </c>
      <c r="D1651" s="2" t="s">
        <v>52</v>
      </c>
      <c r="E1651" s="2" t="s">
        <v>651</v>
      </c>
      <c r="F1651" s="2" t="s">
        <v>2689</v>
      </c>
      <c r="G1651" s="2" t="s">
        <v>4</v>
      </c>
      <c r="H1651" s="2" t="s">
        <v>3009</v>
      </c>
      <c r="I1651" s="1" t="s">
        <v>1</v>
      </c>
      <c r="J1651" s="1" t="s">
        <v>1</v>
      </c>
      <c r="K1651" s="1" t="s">
        <v>1</v>
      </c>
      <c r="L1651" s="1" t="s">
        <v>1</v>
      </c>
      <c r="M1651" s="1">
        <v>0</v>
      </c>
      <c r="N1651" s="2" t="s">
        <v>1</v>
      </c>
      <c r="O1651" s="2" t="s">
        <v>2</v>
      </c>
      <c r="P1651" s="2" t="s">
        <v>1</v>
      </c>
      <c r="Q1651" s="3">
        <f t="shared" si="25"/>
        <v>83045962.621000007</v>
      </c>
      <c r="R1651" s="1">
        <v>0</v>
      </c>
      <c r="S1651" s="1">
        <v>59728212.285400003</v>
      </c>
      <c r="T1651" s="1">
        <v>0</v>
      </c>
      <c r="U1651" s="2" t="s">
        <v>0</v>
      </c>
      <c r="V1651" s="1">
        <v>0</v>
      </c>
      <c r="W1651" s="1">
        <v>20101508.91</v>
      </c>
      <c r="X1651" s="2" t="s">
        <v>13</v>
      </c>
      <c r="Y1651" s="1">
        <v>3216241.4256000007</v>
      </c>
      <c r="Z1651" s="1">
        <v>0</v>
      </c>
      <c r="AA1651" s="2" t="s">
        <v>0</v>
      </c>
      <c r="AB1651" s="1">
        <v>0</v>
      </c>
      <c r="AC1651" s="1">
        <v>0</v>
      </c>
      <c r="AD1651" s="2" t="s">
        <v>0</v>
      </c>
      <c r="AE1651" s="1">
        <v>0</v>
      </c>
    </row>
    <row r="1652" spans="1:31" hidden="1" x14ac:dyDescent="0.25">
      <c r="A1652" s="2" t="s">
        <v>257</v>
      </c>
      <c r="B1652" s="51">
        <v>43981</v>
      </c>
      <c r="C1652" s="2" t="s">
        <v>53</v>
      </c>
      <c r="D1652" s="2" t="s">
        <v>48</v>
      </c>
      <c r="E1652" s="2" t="s">
        <v>1830</v>
      </c>
      <c r="F1652" s="2" t="s">
        <v>1751</v>
      </c>
      <c r="G1652" s="2" t="s">
        <v>4</v>
      </c>
      <c r="H1652" s="2" t="s">
        <v>3010</v>
      </c>
      <c r="I1652" s="1"/>
      <c r="J1652" s="1"/>
      <c r="K1652" s="1"/>
      <c r="L1652" s="1"/>
      <c r="M1652" s="1"/>
      <c r="N1652" s="2"/>
      <c r="O1652" s="2" t="s">
        <v>249</v>
      </c>
      <c r="P1652" s="2"/>
      <c r="Q1652" s="3">
        <f t="shared" si="25"/>
        <v>0</v>
      </c>
      <c r="R1652" s="1">
        <v>0</v>
      </c>
      <c r="S1652" s="1">
        <v>0</v>
      </c>
      <c r="T1652" s="1">
        <v>0</v>
      </c>
      <c r="U1652" s="2" t="s">
        <v>2140</v>
      </c>
      <c r="V1652" s="1">
        <v>0</v>
      </c>
      <c r="W1652" s="1">
        <v>0</v>
      </c>
      <c r="X1652" s="2" t="s">
        <v>2140</v>
      </c>
      <c r="Y1652" s="1">
        <v>0</v>
      </c>
      <c r="Z1652" s="1">
        <v>0</v>
      </c>
      <c r="AA1652" s="2"/>
      <c r="AB1652" s="1"/>
      <c r="AC1652" s="1"/>
      <c r="AD1652" s="2"/>
      <c r="AE1652" s="1"/>
    </row>
    <row r="1653" spans="1:31" hidden="1" x14ac:dyDescent="0.25">
      <c r="A1653" s="2" t="s">
        <v>221</v>
      </c>
      <c r="B1653" s="51">
        <v>43982</v>
      </c>
      <c r="C1653" s="2" t="s">
        <v>53</v>
      </c>
      <c r="D1653" s="2" t="s">
        <v>107</v>
      </c>
      <c r="E1653" s="2" t="s">
        <v>572</v>
      </c>
      <c r="F1653" s="2" t="s">
        <v>3005</v>
      </c>
      <c r="G1653" s="2" t="s">
        <v>4</v>
      </c>
      <c r="H1653" s="2" t="s">
        <v>3011</v>
      </c>
      <c r="I1653" s="1" t="s">
        <v>1</v>
      </c>
      <c r="J1653" s="1" t="s">
        <v>1</v>
      </c>
      <c r="K1653" s="1" t="s">
        <v>1</v>
      </c>
      <c r="L1653" s="1" t="s">
        <v>1</v>
      </c>
      <c r="M1653" s="1">
        <v>0</v>
      </c>
      <c r="N1653" s="2" t="s">
        <v>1</v>
      </c>
      <c r="O1653" s="2" t="s">
        <v>2</v>
      </c>
      <c r="P1653" s="2" t="s">
        <v>1</v>
      </c>
      <c r="Q1653" s="3">
        <f t="shared" si="25"/>
        <v>102064890.01020001</v>
      </c>
      <c r="R1653" s="1">
        <v>0</v>
      </c>
      <c r="S1653" s="1">
        <v>76206614.928200006</v>
      </c>
      <c r="T1653" s="1">
        <v>0</v>
      </c>
      <c r="U1653" s="2" t="s">
        <v>0</v>
      </c>
      <c r="V1653" s="1">
        <v>0</v>
      </c>
      <c r="W1653" s="1">
        <v>22291616.449999999</v>
      </c>
      <c r="X1653" s="2" t="s">
        <v>13</v>
      </c>
      <c r="Y1653" s="1">
        <v>3566658.6320000002</v>
      </c>
      <c r="Z1653" s="1">
        <v>0</v>
      </c>
      <c r="AA1653" s="2" t="s">
        <v>0</v>
      </c>
      <c r="AB1653" s="1">
        <v>0</v>
      </c>
      <c r="AC1653" s="1">
        <v>0</v>
      </c>
      <c r="AD1653" s="2" t="s">
        <v>0</v>
      </c>
      <c r="AE1653" s="1">
        <v>0</v>
      </c>
    </row>
    <row r="1654" spans="1:31" hidden="1" x14ac:dyDescent="0.25">
      <c r="A1654" s="2" t="s">
        <v>209</v>
      </c>
      <c r="B1654" s="51">
        <v>43982</v>
      </c>
      <c r="C1654" s="2" t="s">
        <v>53</v>
      </c>
      <c r="D1654" s="2" t="s">
        <v>88</v>
      </c>
      <c r="E1654" s="2" t="s">
        <v>558</v>
      </c>
      <c r="F1654" s="2" t="s">
        <v>3012</v>
      </c>
      <c r="G1654" s="2" t="s">
        <v>4</v>
      </c>
      <c r="H1654" s="2" t="s">
        <v>3013</v>
      </c>
      <c r="I1654" s="1" t="s">
        <v>1</v>
      </c>
      <c r="J1654" s="1" t="s">
        <v>1</v>
      </c>
      <c r="K1654" s="1" t="s">
        <v>1</v>
      </c>
      <c r="L1654" s="1" t="s">
        <v>1</v>
      </c>
      <c r="M1654" s="1">
        <v>0</v>
      </c>
      <c r="N1654" s="2" t="s">
        <v>1</v>
      </c>
      <c r="O1654" s="2" t="s">
        <v>2</v>
      </c>
      <c r="P1654" s="2" t="s">
        <v>1</v>
      </c>
      <c r="Q1654" s="3">
        <f t="shared" si="25"/>
        <v>29770485.826200001</v>
      </c>
      <c r="R1654" s="1">
        <v>0</v>
      </c>
      <c r="S1654" s="1">
        <v>25212725.824200001</v>
      </c>
      <c r="T1654" s="1">
        <v>0</v>
      </c>
      <c r="U1654" s="2" t="s">
        <v>0</v>
      </c>
      <c r="V1654" s="1">
        <v>0</v>
      </c>
      <c r="W1654" s="1">
        <v>3929103.45</v>
      </c>
      <c r="X1654" s="2" t="s">
        <v>13</v>
      </c>
      <c r="Y1654" s="1">
        <v>628656.55200000003</v>
      </c>
      <c r="Z1654" s="1">
        <v>0</v>
      </c>
      <c r="AA1654" s="2" t="s">
        <v>0</v>
      </c>
      <c r="AB1654" s="1">
        <v>0</v>
      </c>
      <c r="AC1654" s="1">
        <v>0</v>
      </c>
      <c r="AD1654" s="2" t="s">
        <v>0</v>
      </c>
      <c r="AE1654" s="1">
        <v>0</v>
      </c>
    </row>
    <row r="1655" spans="1:31" hidden="1" x14ac:dyDescent="0.25">
      <c r="A1655" s="2" t="s">
        <v>206</v>
      </c>
      <c r="B1655" s="51">
        <v>43982</v>
      </c>
      <c r="C1655" s="2" t="s">
        <v>53</v>
      </c>
      <c r="D1655" s="2" t="s">
        <v>88</v>
      </c>
      <c r="E1655" s="2" t="s">
        <v>558</v>
      </c>
      <c r="F1655" s="2" t="s">
        <v>3012</v>
      </c>
      <c r="G1655" s="2" t="s">
        <v>4</v>
      </c>
      <c r="H1655" s="2" t="s">
        <v>3014</v>
      </c>
      <c r="I1655" s="1" t="s">
        <v>1</v>
      </c>
      <c r="J1655" s="1" t="s">
        <v>1</v>
      </c>
      <c r="K1655" s="1" t="s">
        <v>1</v>
      </c>
      <c r="L1655" s="1" t="s">
        <v>1</v>
      </c>
      <c r="M1655" s="1">
        <v>0</v>
      </c>
      <c r="N1655" s="2" t="s">
        <v>1</v>
      </c>
      <c r="O1655" s="2" t="s">
        <v>1171</v>
      </c>
      <c r="P1655" s="2" t="s">
        <v>1170</v>
      </c>
      <c r="Q1655" s="3">
        <f t="shared" si="25"/>
        <v>954641.7</v>
      </c>
      <c r="R1655" s="1">
        <v>0</v>
      </c>
      <c r="S1655" s="1">
        <v>954641.7</v>
      </c>
      <c r="T1655" s="1">
        <v>0</v>
      </c>
      <c r="U1655" s="2" t="s">
        <v>0</v>
      </c>
      <c r="V1655" s="1">
        <v>0</v>
      </c>
      <c r="W1655" s="1">
        <v>0</v>
      </c>
      <c r="X1655" s="2" t="s">
        <v>0</v>
      </c>
      <c r="Y1655" s="1">
        <v>0</v>
      </c>
      <c r="Z1655" s="1">
        <v>0</v>
      </c>
      <c r="AA1655" s="2" t="s">
        <v>0</v>
      </c>
      <c r="AB1655" s="1">
        <v>0</v>
      </c>
      <c r="AC1655" s="1">
        <v>0</v>
      </c>
      <c r="AD1655" s="2" t="s">
        <v>0</v>
      </c>
      <c r="AE1655" s="1">
        <v>0</v>
      </c>
    </row>
    <row r="1656" spans="1:31" hidden="1" x14ac:dyDescent="0.25">
      <c r="A1656" s="2" t="s">
        <v>203</v>
      </c>
      <c r="B1656" s="51">
        <v>43982</v>
      </c>
      <c r="C1656" s="2" t="s">
        <v>53</v>
      </c>
      <c r="D1656" s="2" t="s">
        <v>88</v>
      </c>
      <c r="E1656" s="2" t="s">
        <v>558</v>
      </c>
      <c r="F1656" s="2" t="s">
        <v>3012</v>
      </c>
      <c r="G1656" s="2" t="s">
        <v>4</v>
      </c>
      <c r="H1656" s="2" t="s">
        <v>3015</v>
      </c>
      <c r="I1656" s="1" t="s">
        <v>1</v>
      </c>
      <c r="J1656" s="1" t="s">
        <v>1</v>
      </c>
      <c r="K1656" s="1" t="s">
        <v>1</v>
      </c>
      <c r="L1656" s="1" t="s">
        <v>1</v>
      </c>
      <c r="M1656" s="1">
        <v>0</v>
      </c>
      <c r="N1656" s="2" t="s">
        <v>1</v>
      </c>
      <c r="O1656" s="2" t="s">
        <v>2</v>
      </c>
      <c r="P1656" s="2" t="s">
        <v>1</v>
      </c>
      <c r="Q1656" s="3">
        <f t="shared" si="25"/>
        <v>17682379.545400001</v>
      </c>
      <c r="R1656" s="1">
        <v>0</v>
      </c>
      <c r="S1656" s="1">
        <v>13041845.9454</v>
      </c>
      <c r="T1656" s="1">
        <v>0</v>
      </c>
      <c r="U1656" s="2" t="s">
        <v>0</v>
      </c>
      <c r="V1656" s="1">
        <v>0</v>
      </c>
      <c r="W1656" s="1">
        <v>4000460</v>
      </c>
      <c r="X1656" s="2" t="s">
        <v>13</v>
      </c>
      <c r="Y1656" s="1">
        <v>640073.6</v>
      </c>
      <c r="Z1656" s="1">
        <v>0</v>
      </c>
      <c r="AA1656" s="2" t="s">
        <v>0</v>
      </c>
      <c r="AB1656" s="1">
        <v>0</v>
      </c>
      <c r="AC1656" s="1">
        <v>0</v>
      </c>
      <c r="AD1656" s="2" t="s">
        <v>0</v>
      </c>
      <c r="AE1656" s="1">
        <v>0</v>
      </c>
    </row>
    <row r="1657" spans="1:31" hidden="1" x14ac:dyDescent="0.25">
      <c r="A1657" s="2" t="s">
        <v>195</v>
      </c>
      <c r="B1657" s="51">
        <v>43982</v>
      </c>
      <c r="C1657" s="2" t="s">
        <v>53</v>
      </c>
      <c r="D1657" s="2" t="s">
        <v>78</v>
      </c>
      <c r="E1657" s="2" t="s">
        <v>6</v>
      </c>
      <c r="F1657" s="2" t="s">
        <v>3005</v>
      </c>
      <c r="G1657" s="2" t="s">
        <v>4</v>
      </c>
      <c r="H1657" s="2" t="s">
        <v>3016</v>
      </c>
      <c r="I1657" s="1" t="s">
        <v>1</v>
      </c>
      <c r="J1657" s="1" t="s">
        <v>1</v>
      </c>
      <c r="K1657" s="1" t="s">
        <v>1</v>
      </c>
      <c r="L1657" s="1" t="s">
        <v>1</v>
      </c>
      <c r="M1657" s="1">
        <v>0</v>
      </c>
      <c r="N1657" s="2" t="s">
        <v>1</v>
      </c>
      <c r="O1657" s="2" t="s">
        <v>2</v>
      </c>
      <c r="P1657" s="2" t="s">
        <v>1</v>
      </c>
      <c r="Q1657" s="3">
        <f t="shared" si="25"/>
        <v>50830499.812349997</v>
      </c>
      <c r="R1657" s="1">
        <v>0</v>
      </c>
      <c r="S1657" s="1">
        <v>37300496.220349997</v>
      </c>
      <c r="T1657" s="1">
        <v>0</v>
      </c>
      <c r="U1657" s="2" t="s">
        <v>0</v>
      </c>
      <c r="V1657" s="1">
        <v>0</v>
      </c>
      <c r="W1657" s="1">
        <v>11663796.199999999</v>
      </c>
      <c r="X1657" s="2" t="s">
        <v>13</v>
      </c>
      <c r="Y1657" s="1">
        <v>1866207.3920000002</v>
      </c>
      <c r="Z1657" s="1">
        <v>0</v>
      </c>
      <c r="AA1657" s="2" t="s">
        <v>0</v>
      </c>
      <c r="AB1657" s="1">
        <v>0</v>
      </c>
      <c r="AC1657" s="1">
        <v>0</v>
      </c>
      <c r="AD1657" s="2" t="s">
        <v>0</v>
      </c>
      <c r="AE1657" s="1">
        <v>0</v>
      </c>
    </row>
    <row r="1658" spans="1:31" hidden="1" x14ac:dyDescent="0.25">
      <c r="A1658" s="2" t="s">
        <v>190</v>
      </c>
      <c r="B1658" s="51">
        <v>43982</v>
      </c>
      <c r="C1658" s="2" t="s">
        <v>53</v>
      </c>
      <c r="D1658" s="2" t="s">
        <v>67</v>
      </c>
      <c r="E1658" s="2" t="s">
        <v>66</v>
      </c>
      <c r="F1658" s="2" t="s">
        <v>2975</v>
      </c>
      <c r="G1658" s="2" t="s">
        <v>4</v>
      </c>
      <c r="H1658" s="2" t="s">
        <v>3017</v>
      </c>
      <c r="I1658" s="1" t="s">
        <v>1</v>
      </c>
      <c r="J1658" s="1" t="s">
        <v>1</v>
      </c>
      <c r="K1658" s="1" t="s">
        <v>1</v>
      </c>
      <c r="L1658" s="1" t="s">
        <v>1</v>
      </c>
      <c r="M1658" s="1">
        <v>0</v>
      </c>
      <c r="N1658" s="2" t="s">
        <v>1</v>
      </c>
      <c r="O1658" s="2" t="s">
        <v>2</v>
      </c>
      <c r="P1658" s="2" t="s">
        <v>1</v>
      </c>
      <c r="Q1658" s="3">
        <f t="shared" si="25"/>
        <v>12098616.9222</v>
      </c>
      <c r="R1658" s="1">
        <v>0</v>
      </c>
      <c r="S1658" s="1">
        <v>9126121.9218000006</v>
      </c>
      <c r="T1658" s="1">
        <v>0</v>
      </c>
      <c r="U1658" s="2" t="s">
        <v>0</v>
      </c>
      <c r="V1658" s="1">
        <v>0</v>
      </c>
      <c r="W1658" s="1">
        <v>2562495.69</v>
      </c>
      <c r="X1658" s="2" t="s">
        <v>13</v>
      </c>
      <c r="Y1658" s="1">
        <v>409999.31040000002</v>
      </c>
      <c r="Z1658" s="1">
        <v>0</v>
      </c>
      <c r="AA1658" s="2" t="s">
        <v>0</v>
      </c>
      <c r="AB1658" s="1">
        <v>0</v>
      </c>
      <c r="AC1658" s="1">
        <v>0</v>
      </c>
      <c r="AD1658" s="2" t="s">
        <v>0</v>
      </c>
      <c r="AE1658" s="1">
        <v>0</v>
      </c>
    </row>
    <row r="1659" spans="1:31" hidden="1" x14ac:dyDescent="0.25">
      <c r="A1659" s="2" t="s">
        <v>184</v>
      </c>
      <c r="B1659" s="51">
        <v>43982</v>
      </c>
      <c r="C1659" s="2" t="s">
        <v>53</v>
      </c>
      <c r="D1659" s="2" t="s">
        <v>52</v>
      </c>
      <c r="E1659" s="2" t="s">
        <v>651</v>
      </c>
      <c r="F1659" s="2" t="s">
        <v>2708</v>
      </c>
      <c r="G1659" s="2" t="s">
        <v>4</v>
      </c>
      <c r="H1659" s="2" t="s">
        <v>3018</v>
      </c>
      <c r="I1659" s="1"/>
      <c r="J1659" s="1"/>
      <c r="K1659" s="1"/>
      <c r="L1659" s="1"/>
      <c r="M1659" s="1"/>
      <c r="N1659" s="2"/>
      <c r="O1659" s="2" t="s">
        <v>249</v>
      </c>
      <c r="P1659" s="2"/>
      <c r="Q1659" s="3">
        <f t="shared" si="25"/>
        <v>0</v>
      </c>
      <c r="R1659" s="1"/>
      <c r="S1659" s="1">
        <v>0</v>
      </c>
      <c r="T1659" s="1">
        <v>0</v>
      </c>
      <c r="U1659" s="2" t="s">
        <v>2140</v>
      </c>
      <c r="V1659" s="1">
        <v>0</v>
      </c>
      <c r="W1659" s="1">
        <v>0</v>
      </c>
      <c r="X1659" s="2" t="s">
        <v>2140</v>
      </c>
      <c r="Y1659" s="1">
        <v>0</v>
      </c>
      <c r="Z1659" s="1"/>
      <c r="AA1659" s="2"/>
      <c r="AB1659" s="1"/>
      <c r="AC1659" s="1"/>
      <c r="AD1659" s="2"/>
      <c r="AE1659" s="1"/>
    </row>
    <row r="1660" spans="1:31" hidden="1" x14ac:dyDescent="0.25">
      <c r="A1660" s="2" t="s">
        <v>179</v>
      </c>
      <c r="B1660" s="51">
        <v>43982</v>
      </c>
      <c r="C1660" s="2" t="s">
        <v>53</v>
      </c>
      <c r="D1660" s="2" t="s">
        <v>48</v>
      </c>
      <c r="E1660" s="2" t="s">
        <v>1830</v>
      </c>
      <c r="F1660" s="2" t="s">
        <v>1796</v>
      </c>
      <c r="G1660" s="2" t="s">
        <v>4</v>
      </c>
      <c r="H1660" s="2" t="s">
        <v>3019</v>
      </c>
      <c r="I1660" s="1" t="s">
        <v>1</v>
      </c>
      <c r="J1660" s="1" t="s">
        <v>1</v>
      </c>
      <c r="K1660" s="1" t="s">
        <v>1</v>
      </c>
      <c r="L1660" s="1" t="s">
        <v>1</v>
      </c>
      <c r="M1660" s="1">
        <v>0</v>
      </c>
      <c r="N1660" s="2" t="s">
        <v>1</v>
      </c>
      <c r="O1660" s="2" t="s">
        <v>2</v>
      </c>
      <c r="P1660" s="2" t="s">
        <v>1</v>
      </c>
      <c r="Q1660" s="3">
        <f t="shared" si="25"/>
        <v>17773405.838800002</v>
      </c>
      <c r="R1660" s="1">
        <v>0</v>
      </c>
      <c r="S1660" s="1">
        <v>12932981.653600004</v>
      </c>
      <c r="T1660" s="1">
        <v>0</v>
      </c>
      <c r="U1660" s="2" t="s">
        <v>0</v>
      </c>
      <c r="V1660" s="1">
        <v>0</v>
      </c>
      <c r="W1660" s="1">
        <v>4172779.4699999997</v>
      </c>
      <c r="X1660" s="2" t="s">
        <v>0</v>
      </c>
      <c r="Y1660" s="1">
        <v>667644.71519999998</v>
      </c>
      <c r="Z1660" s="1">
        <v>0</v>
      </c>
      <c r="AA1660" s="2" t="s">
        <v>0</v>
      </c>
      <c r="AB1660" s="1">
        <v>0</v>
      </c>
      <c r="AC1660" s="1">
        <v>0</v>
      </c>
      <c r="AD1660" s="2" t="s">
        <v>0</v>
      </c>
      <c r="AE1660" s="1">
        <v>0</v>
      </c>
    </row>
    <row r="1661" spans="1:31" x14ac:dyDescent="0.25">
      <c r="A1661" s="2" t="s">
        <v>719</v>
      </c>
      <c r="B1661" s="51">
        <v>43983</v>
      </c>
      <c r="C1661" s="2" t="s">
        <v>8</v>
      </c>
      <c r="D1661" s="2" t="s">
        <v>107</v>
      </c>
      <c r="E1661" s="2" t="s">
        <v>596</v>
      </c>
      <c r="F1661" s="2" t="s">
        <v>2090</v>
      </c>
      <c r="G1661" s="2" t="s">
        <v>4</v>
      </c>
      <c r="H1661" s="2" t="s">
        <v>3020</v>
      </c>
      <c r="I1661" s="1" t="s">
        <v>1</v>
      </c>
      <c r="J1661" s="1" t="s">
        <v>1</v>
      </c>
      <c r="K1661" s="1" t="s">
        <v>1</v>
      </c>
      <c r="L1661" s="1" t="s">
        <v>1</v>
      </c>
      <c r="M1661" s="1">
        <v>0</v>
      </c>
      <c r="N1661" s="2" t="s">
        <v>1</v>
      </c>
      <c r="O1661" s="2" t="s">
        <v>2</v>
      </c>
      <c r="P1661" s="2" t="s">
        <v>1</v>
      </c>
      <c r="Q1661" s="3">
        <f t="shared" si="25"/>
        <v>36408118.271600001</v>
      </c>
      <c r="R1661" s="1">
        <v>0</v>
      </c>
      <c r="S1661" s="1">
        <v>31418950.43</v>
      </c>
      <c r="T1661" s="1">
        <v>0</v>
      </c>
      <c r="U1661" s="2" t="s">
        <v>0</v>
      </c>
      <c r="V1661" s="1">
        <v>0</v>
      </c>
      <c r="W1661" s="1">
        <v>4301006.76</v>
      </c>
      <c r="X1661" s="2" t="s">
        <v>0</v>
      </c>
      <c r="Y1661" s="1">
        <f>+W1661*0.16</f>
        <v>688161.08160000003</v>
      </c>
      <c r="Z1661" s="1">
        <v>0</v>
      </c>
      <c r="AA1661" s="2" t="s">
        <v>0</v>
      </c>
      <c r="AB1661" s="1">
        <v>0</v>
      </c>
      <c r="AC1661" s="1">
        <v>0</v>
      </c>
      <c r="AD1661" s="2" t="s">
        <v>0</v>
      </c>
      <c r="AE1661" s="1">
        <v>0</v>
      </c>
    </row>
    <row r="1662" spans="1:31" hidden="1" x14ac:dyDescent="0.25">
      <c r="A1662" s="2" t="s">
        <v>717</v>
      </c>
      <c r="B1662" s="51">
        <v>43983</v>
      </c>
      <c r="C1662" s="2" t="s">
        <v>53</v>
      </c>
      <c r="D1662" s="2" t="s">
        <v>107</v>
      </c>
      <c r="E1662" s="2" t="s">
        <v>572</v>
      </c>
      <c r="F1662" s="2" t="s">
        <v>3012</v>
      </c>
      <c r="G1662" s="2" t="s">
        <v>4</v>
      </c>
      <c r="H1662" s="2" t="s">
        <v>3021</v>
      </c>
      <c r="I1662" s="1" t="s">
        <v>1</v>
      </c>
      <c r="J1662" s="1" t="s">
        <v>1</v>
      </c>
      <c r="K1662" s="1" t="s">
        <v>1</v>
      </c>
      <c r="L1662" s="1" t="s">
        <v>1</v>
      </c>
      <c r="M1662" s="1">
        <v>0</v>
      </c>
      <c r="N1662" s="2" t="s">
        <v>1</v>
      </c>
      <c r="O1662" s="2" t="s">
        <v>2</v>
      </c>
      <c r="P1662" s="2" t="s">
        <v>1</v>
      </c>
      <c r="Q1662" s="3">
        <f t="shared" si="25"/>
        <v>1361218.3</v>
      </c>
      <c r="R1662" s="1">
        <v>0</v>
      </c>
      <c r="S1662" s="1">
        <v>1039457.5</v>
      </c>
      <c r="T1662" s="1">
        <v>0</v>
      </c>
      <c r="U1662" s="2" t="s">
        <v>0</v>
      </c>
      <c r="V1662" s="1">
        <v>0</v>
      </c>
      <c r="W1662" s="1">
        <v>277380</v>
      </c>
      <c r="X1662" s="2" t="s">
        <v>0</v>
      </c>
      <c r="Y1662" s="1">
        <f t="shared" ref="Y1662:Y1725" si="26">+W1662*0.16</f>
        <v>44380.800000000003</v>
      </c>
      <c r="Z1662" s="1">
        <v>0</v>
      </c>
      <c r="AA1662" s="2" t="s">
        <v>0</v>
      </c>
      <c r="AB1662" s="1">
        <v>0</v>
      </c>
      <c r="AC1662" s="1">
        <v>0</v>
      </c>
      <c r="AD1662" s="2" t="s">
        <v>0</v>
      </c>
      <c r="AE1662" s="1">
        <v>0</v>
      </c>
    </row>
    <row r="1663" spans="1:31" hidden="1" x14ac:dyDescent="0.25">
      <c r="A1663" s="2" t="s">
        <v>713</v>
      </c>
      <c r="B1663" s="51">
        <v>43983</v>
      </c>
      <c r="C1663" s="2" t="s">
        <v>53</v>
      </c>
      <c r="D1663" s="2" t="s">
        <v>107</v>
      </c>
      <c r="E1663" s="2" t="s">
        <v>572</v>
      </c>
      <c r="F1663" s="2" t="s">
        <v>3012</v>
      </c>
      <c r="G1663" s="2" t="s">
        <v>4</v>
      </c>
      <c r="H1663" s="2" t="s">
        <v>3022</v>
      </c>
      <c r="I1663" s="1" t="s">
        <v>1</v>
      </c>
      <c r="J1663" s="1" t="s">
        <v>1</v>
      </c>
      <c r="K1663" s="1" t="s">
        <v>1</v>
      </c>
      <c r="L1663" s="1" t="s">
        <v>1</v>
      </c>
      <c r="M1663" s="1">
        <v>0</v>
      </c>
      <c r="N1663" s="2" t="s">
        <v>1</v>
      </c>
      <c r="O1663" s="2" t="s">
        <v>2995</v>
      </c>
      <c r="P1663" s="2" t="s">
        <v>2996</v>
      </c>
      <c r="Q1663" s="3">
        <f t="shared" si="25"/>
        <v>1813004.3032</v>
      </c>
      <c r="R1663" s="1">
        <v>0</v>
      </c>
      <c r="S1663" s="1">
        <v>1813004.3032</v>
      </c>
      <c r="T1663" s="1">
        <v>0</v>
      </c>
      <c r="U1663" s="2" t="s">
        <v>0</v>
      </c>
      <c r="V1663" s="1">
        <v>0</v>
      </c>
      <c r="W1663" s="1">
        <v>0</v>
      </c>
      <c r="X1663" s="2" t="s">
        <v>0</v>
      </c>
      <c r="Y1663" s="1">
        <f t="shared" si="26"/>
        <v>0</v>
      </c>
      <c r="Z1663" s="1">
        <v>0</v>
      </c>
      <c r="AA1663" s="2" t="s">
        <v>0</v>
      </c>
      <c r="AB1663" s="1">
        <v>0</v>
      </c>
      <c r="AC1663" s="1">
        <v>0</v>
      </c>
      <c r="AD1663" s="2" t="s">
        <v>0</v>
      </c>
      <c r="AE1663" s="1">
        <v>0</v>
      </c>
    </row>
    <row r="1664" spans="1:31" hidden="1" x14ac:dyDescent="0.25">
      <c r="A1664" s="2" t="s">
        <v>710</v>
      </c>
      <c r="B1664" s="51">
        <v>43983</v>
      </c>
      <c r="C1664" s="2" t="s">
        <v>53</v>
      </c>
      <c r="D1664" s="2" t="s">
        <v>107</v>
      </c>
      <c r="E1664" s="2" t="s">
        <v>572</v>
      </c>
      <c r="F1664" s="2" t="s">
        <v>3012</v>
      </c>
      <c r="G1664" s="2" t="s">
        <v>4</v>
      </c>
      <c r="H1664" s="2" t="s">
        <v>3023</v>
      </c>
      <c r="I1664" s="1" t="s">
        <v>1</v>
      </c>
      <c r="J1664" s="1" t="s">
        <v>1</v>
      </c>
      <c r="K1664" s="1" t="s">
        <v>1</v>
      </c>
      <c r="L1664" s="1" t="s">
        <v>1</v>
      </c>
      <c r="M1664" s="1">
        <v>0</v>
      </c>
      <c r="N1664" s="2" t="s">
        <v>1</v>
      </c>
      <c r="O1664" s="2" t="s">
        <v>2</v>
      </c>
      <c r="P1664" s="2" t="s">
        <v>1</v>
      </c>
      <c r="Q1664" s="3">
        <f t="shared" si="25"/>
        <v>2703294.59</v>
      </c>
      <c r="R1664" s="1">
        <v>0</v>
      </c>
      <c r="S1664" s="1">
        <v>2065294.5899999999</v>
      </c>
      <c r="T1664" s="1">
        <v>0</v>
      </c>
      <c r="U1664" s="2" t="s">
        <v>0</v>
      </c>
      <c r="V1664" s="1">
        <v>0</v>
      </c>
      <c r="W1664" s="1">
        <v>550000</v>
      </c>
      <c r="X1664" s="2" t="s">
        <v>0</v>
      </c>
      <c r="Y1664" s="1">
        <f t="shared" si="26"/>
        <v>88000</v>
      </c>
      <c r="Z1664" s="1">
        <v>0</v>
      </c>
      <c r="AA1664" s="2" t="s">
        <v>0</v>
      </c>
      <c r="AB1664" s="1">
        <v>0</v>
      </c>
      <c r="AC1664" s="1">
        <v>0</v>
      </c>
      <c r="AD1664" s="2" t="s">
        <v>0</v>
      </c>
      <c r="AE1664" s="1">
        <v>0</v>
      </c>
    </row>
    <row r="1665" spans="1:31" hidden="1" x14ac:dyDescent="0.25">
      <c r="A1665" s="2" t="s">
        <v>708</v>
      </c>
      <c r="B1665" s="51">
        <v>43983</v>
      </c>
      <c r="C1665" s="2" t="s">
        <v>53</v>
      </c>
      <c r="D1665" s="2" t="s">
        <v>107</v>
      </c>
      <c r="E1665" s="2" t="s">
        <v>572</v>
      </c>
      <c r="F1665" s="2" t="s">
        <v>3012</v>
      </c>
      <c r="G1665" s="2" t="s">
        <v>4</v>
      </c>
      <c r="H1665" s="2" t="s">
        <v>3024</v>
      </c>
      <c r="I1665" s="1" t="s">
        <v>1</v>
      </c>
      <c r="J1665" s="1" t="s">
        <v>1</v>
      </c>
      <c r="K1665" s="1" t="s">
        <v>1</v>
      </c>
      <c r="L1665" s="1" t="s">
        <v>1</v>
      </c>
      <c r="M1665" s="1">
        <v>0</v>
      </c>
      <c r="N1665" s="2" t="s">
        <v>1</v>
      </c>
      <c r="O1665" s="2" t="s">
        <v>658</v>
      </c>
      <c r="P1665" s="2" t="s">
        <v>657</v>
      </c>
      <c r="Q1665" s="3">
        <f t="shared" si="25"/>
        <v>755897.6</v>
      </c>
      <c r="R1665" s="1">
        <v>0</v>
      </c>
      <c r="S1665" s="1">
        <v>218400</v>
      </c>
      <c r="T1665" s="1">
        <v>463360</v>
      </c>
      <c r="U1665" s="2" t="s">
        <v>13</v>
      </c>
      <c r="V1665" s="1">
        <f>+T1665*0.16</f>
        <v>74137.600000000006</v>
      </c>
      <c r="W1665" s="1">
        <v>0</v>
      </c>
      <c r="X1665" s="2" t="s">
        <v>0</v>
      </c>
      <c r="Y1665" s="1">
        <f t="shared" si="26"/>
        <v>0</v>
      </c>
      <c r="Z1665" s="1">
        <v>0</v>
      </c>
      <c r="AA1665" s="2" t="s">
        <v>0</v>
      </c>
      <c r="AB1665" s="1">
        <v>0</v>
      </c>
      <c r="AC1665" s="1">
        <v>0</v>
      </c>
      <c r="AD1665" s="2" t="s">
        <v>0</v>
      </c>
      <c r="AE1665" s="1">
        <v>0</v>
      </c>
    </row>
    <row r="1666" spans="1:31" hidden="1" x14ac:dyDescent="0.25">
      <c r="A1666" s="2" t="s">
        <v>705</v>
      </c>
      <c r="B1666" s="51">
        <v>43983</v>
      </c>
      <c r="C1666" s="2" t="s">
        <v>53</v>
      </c>
      <c r="D1666" s="2" t="s">
        <v>107</v>
      </c>
      <c r="E1666" s="2" t="s">
        <v>572</v>
      </c>
      <c r="F1666" s="2" t="s">
        <v>3012</v>
      </c>
      <c r="G1666" s="2" t="s">
        <v>4</v>
      </c>
      <c r="H1666" s="2" t="s">
        <v>3025</v>
      </c>
      <c r="I1666" s="1" t="s">
        <v>1</v>
      </c>
      <c r="J1666" s="1" t="s">
        <v>1</v>
      </c>
      <c r="K1666" s="1" t="s">
        <v>1</v>
      </c>
      <c r="L1666" s="1" t="s">
        <v>1</v>
      </c>
      <c r="M1666" s="1">
        <v>0</v>
      </c>
      <c r="N1666" s="2" t="s">
        <v>1</v>
      </c>
      <c r="O1666" s="2" t="s">
        <v>2</v>
      </c>
      <c r="P1666" s="2" t="s">
        <v>1</v>
      </c>
      <c r="Q1666" s="3">
        <f t="shared" si="25"/>
        <v>55929680.067799993</v>
      </c>
      <c r="R1666" s="1">
        <v>0</v>
      </c>
      <c r="S1666" s="1">
        <v>38375747.232599996</v>
      </c>
      <c r="T1666" s="1">
        <v>0</v>
      </c>
      <c r="U1666" s="2" t="s">
        <v>0</v>
      </c>
      <c r="V1666" s="1">
        <v>0</v>
      </c>
      <c r="W1666" s="1">
        <v>15132700.720000001</v>
      </c>
      <c r="X1666" s="2" t="s">
        <v>0</v>
      </c>
      <c r="Y1666" s="1">
        <f t="shared" si="26"/>
        <v>2421232.1152000003</v>
      </c>
      <c r="Z1666" s="1">
        <v>0</v>
      </c>
      <c r="AA1666" s="2" t="s">
        <v>0</v>
      </c>
      <c r="AB1666" s="1">
        <v>0</v>
      </c>
      <c r="AC1666" s="1">
        <v>0</v>
      </c>
      <c r="AD1666" s="2" t="s">
        <v>0</v>
      </c>
      <c r="AE1666" s="1">
        <v>0</v>
      </c>
    </row>
    <row r="1667" spans="1:31" hidden="1" x14ac:dyDescent="0.25">
      <c r="A1667" s="2" t="s">
        <v>701</v>
      </c>
      <c r="B1667" s="51">
        <v>43983</v>
      </c>
      <c r="C1667" s="2" t="s">
        <v>53</v>
      </c>
      <c r="D1667" s="2" t="s">
        <v>107</v>
      </c>
      <c r="E1667" s="2" t="s">
        <v>572</v>
      </c>
      <c r="F1667" s="2" t="s">
        <v>3012</v>
      </c>
      <c r="G1667" s="2" t="s">
        <v>24</v>
      </c>
      <c r="H1667" s="2" t="s">
        <v>1</v>
      </c>
      <c r="I1667" s="1" t="s">
        <v>3026</v>
      </c>
      <c r="J1667" s="1" t="s">
        <v>1</v>
      </c>
      <c r="K1667" s="1" t="s">
        <v>2994</v>
      </c>
      <c r="L1667" s="1" t="s">
        <v>3027</v>
      </c>
      <c r="M1667" s="1">
        <v>44.67</v>
      </c>
      <c r="N1667" s="2" t="s">
        <v>20</v>
      </c>
      <c r="O1667" s="2" t="s">
        <v>2995</v>
      </c>
      <c r="P1667" s="2" t="s">
        <v>2996</v>
      </c>
      <c r="Q1667" s="3">
        <f t="shared" ref="Q1667:Q1730" si="27">SUM(R1667:AE1667)</f>
        <v>-1501040</v>
      </c>
      <c r="R1667" s="1">
        <v>0</v>
      </c>
      <c r="S1667" s="1">
        <v>0</v>
      </c>
      <c r="T1667" s="1">
        <v>-1294000</v>
      </c>
      <c r="U1667" s="2" t="s">
        <v>13</v>
      </c>
      <c r="V1667" s="1">
        <f>+T1667*0.16</f>
        <v>-207040</v>
      </c>
      <c r="W1667" s="1">
        <v>0</v>
      </c>
      <c r="X1667" s="2" t="s">
        <v>0</v>
      </c>
      <c r="Y1667" s="1">
        <f t="shared" si="26"/>
        <v>0</v>
      </c>
      <c r="Z1667" s="1">
        <v>0</v>
      </c>
      <c r="AA1667" s="2" t="s">
        <v>0</v>
      </c>
      <c r="AB1667" s="1">
        <v>0</v>
      </c>
      <c r="AC1667" s="1">
        <v>0</v>
      </c>
      <c r="AD1667" s="2" t="s">
        <v>0</v>
      </c>
      <c r="AE1667" s="1">
        <v>0</v>
      </c>
    </row>
    <row r="1668" spans="1:31" x14ac:dyDescent="0.25">
      <c r="A1668" s="2" t="s">
        <v>699</v>
      </c>
      <c r="B1668" s="51">
        <v>43983</v>
      </c>
      <c r="C1668" s="2" t="s">
        <v>8</v>
      </c>
      <c r="D1668" s="2" t="s">
        <v>88</v>
      </c>
      <c r="E1668" s="2" t="s">
        <v>569</v>
      </c>
      <c r="F1668" s="2" t="s">
        <v>772</v>
      </c>
      <c r="G1668" s="2" t="s">
        <v>4</v>
      </c>
      <c r="H1668" s="2" t="s">
        <v>3028</v>
      </c>
      <c r="I1668" s="1" t="s">
        <v>1</v>
      </c>
      <c r="J1668" s="1" t="s">
        <v>1</v>
      </c>
      <c r="K1668" s="1" t="s">
        <v>1</v>
      </c>
      <c r="L1668" s="1" t="s">
        <v>1</v>
      </c>
      <c r="M1668" s="1">
        <v>0</v>
      </c>
      <c r="N1668" s="2" t="s">
        <v>1</v>
      </c>
      <c r="O1668" s="2" t="s">
        <v>2</v>
      </c>
      <c r="P1668" s="2"/>
      <c r="Q1668" s="3">
        <f t="shared" si="27"/>
        <v>51456677.086400002</v>
      </c>
      <c r="R1668" s="1">
        <v>0</v>
      </c>
      <c r="S1668" s="1">
        <v>38317564.68</v>
      </c>
      <c r="T1668" s="1">
        <v>0</v>
      </c>
      <c r="U1668" s="2" t="s">
        <v>0</v>
      </c>
      <c r="V1668" s="1">
        <v>0</v>
      </c>
      <c r="W1668" s="1">
        <v>11326821.039999999</v>
      </c>
      <c r="X1668" s="2" t="s">
        <v>0</v>
      </c>
      <c r="Y1668" s="1">
        <f t="shared" si="26"/>
        <v>1812291.3663999999</v>
      </c>
      <c r="Z1668" s="1">
        <v>0</v>
      </c>
      <c r="AA1668" s="2" t="s">
        <v>0</v>
      </c>
      <c r="AB1668" s="1">
        <v>0</v>
      </c>
      <c r="AC1668" s="1">
        <v>0</v>
      </c>
      <c r="AD1668" s="2" t="s">
        <v>0</v>
      </c>
      <c r="AE1668" s="1">
        <v>0</v>
      </c>
    </row>
    <row r="1669" spans="1:31" x14ac:dyDescent="0.25">
      <c r="A1669" s="2" t="s">
        <v>697</v>
      </c>
      <c r="B1669" s="51">
        <v>43983</v>
      </c>
      <c r="C1669" s="2" t="s">
        <v>8</v>
      </c>
      <c r="D1669" s="2" t="s">
        <v>88</v>
      </c>
      <c r="E1669" s="2" t="s">
        <v>563</v>
      </c>
      <c r="F1669" s="2" t="s">
        <v>3029</v>
      </c>
      <c r="G1669" s="2" t="s">
        <v>4</v>
      </c>
      <c r="H1669" s="2" t="s">
        <v>3030</v>
      </c>
      <c r="I1669" s="1" t="s">
        <v>1</v>
      </c>
      <c r="J1669" s="1" t="s">
        <v>1</v>
      </c>
      <c r="K1669" s="1" t="s">
        <v>1</v>
      </c>
      <c r="L1669" s="1" t="s">
        <v>1</v>
      </c>
      <c r="M1669" s="1">
        <v>0</v>
      </c>
      <c r="N1669" s="2" t="s">
        <v>1</v>
      </c>
      <c r="O1669" s="2" t="s">
        <v>2</v>
      </c>
      <c r="P1669" s="2"/>
      <c r="Q1669" s="3">
        <f t="shared" si="27"/>
        <v>6834842.4900000002</v>
      </c>
      <c r="R1669" s="1">
        <v>0</v>
      </c>
      <c r="S1669" s="1">
        <v>6834842.4900000002</v>
      </c>
      <c r="T1669" s="1">
        <v>0</v>
      </c>
      <c r="U1669" s="2" t="s">
        <v>0</v>
      </c>
      <c r="V1669" s="1">
        <v>0</v>
      </c>
      <c r="W1669" s="1">
        <v>0</v>
      </c>
      <c r="X1669" s="2" t="s">
        <v>0</v>
      </c>
      <c r="Y1669" s="1">
        <f t="shared" si="26"/>
        <v>0</v>
      </c>
      <c r="Z1669" s="1">
        <v>0</v>
      </c>
      <c r="AA1669" s="2" t="s">
        <v>0</v>
      </c>
      <c r="AB1669" s="1">
        <v>0</v>
      </c>
      <c r="AC1669" s="1">
        <v>0</v>
      </c>
      <c r="AD1669" s="2" t="s">
        <v>0</v>
      </c>
      <c r="AE1669" s="1">
        <v>0</v>
      </c>
    </row>
    <row r="1670" spans="1:31" hidden="1" x14ac:dyDescent="0.25">
      <c r="A1670" s="2" t="s">
        <v>695</v>
      </c>
      <c r="B1670" s="51">
        <v>43983</v>
      </c>
      <c r="C1670" s="2" t="s">
        <v>71</v>
      </c>
      <c r="D1670" s="2" t="s">
        <v>88</v>
      </c>
      <c r="E1670" s="2" t="s">
        <v>566</v>
      </c>
      <c r="F1670" s="2" t="s">
        <v>3031</v>
      </c>
      <c r="G1670" s="2" t="s">
        <v>4</v>
      </c>
      <c r="H1670" s="2" t="s">
        <v>3032</v>
      </c>
      <c r="I1670" s="1" t="s">
        <v>1</v>
      </c>
      <c r="J1670" s="1" t="s">
        <v>1</v>
      </c>
      <c r="K1670" s="1" t="s">
        <v>1</v>
      </c>
      <c r="L1670" s="1" t="s">
        <v>1</v>
      </c>
      <c r="M1670" s="1">
        <v>0</v>
      </c>
      <c r="N1670" s="2" t="s">
        <v>1</v>
      </c>
      <c r="O1670" s="2" t="s">
        <v>2</v>
      </c>
      <c r="P1670" s="2" t="s">
        <v>1</v>
      </c>
      <c r="Q1670" s="3">
        <f t="shared" si="27"/>
        <v>30444175.116799995</v>
      </c>
      <c r="R1670" s="1">
        <v>0</v>
      </c>
      <c r="S1670" s="1">
        <v>27537215.116799995</v>
      </c>
      <c r="T1670" s="1">
        <v>0</v>
      </c>
      <c r="U1670" s="2" t="s">
        <v>0</v>
      </c>
      <c r="V1670" s="1">
        <v>0</v>
      </c>
      <c r="W1670" s="1">
        <v>2506000</v>
      </c>
      <c r="X1670" s="2" t="s">
        <v>0</v>
      </c>
      <c r="Y1670" s="1">
        <f t="shared" si="26"/>
        <v>400960</v>
      </c>
      <c r="Z1670" s="1">
        <v>0</v>
      </c>
      <c r="AA1670" s="2" t="s">
        <v>0</v>
      </c>
      <c r="AB1670" s="1">
        <v>0</v>
      </c>
      <c r="AC1670" s="1">
        <v>0</v>
      </c>
      <c r="AD1670" s="2" t="s">
        <v>0</v>
      </c>
      <c r="AE1670" s="1">
        <v>0</v>
      </c>
    </row>
    <row r="1671" spans="1:31" hidden="1" x14ac:dyDescent="0.25">
      <c r="A1671" s="2" t="s">
        <v>691</v>
      </c>
      <c r="B1671" s="51">
        <v>43983</v>
      </c>
      <c r="C1671" s="2" t="s">
        <v>53</v>
      </c>
      <c r="D1671" s="2" t="s">
        <v>88</v>
      </c>
      <c r="E1671" s="2" t="s">
        <v>558</v>
      </c>
      <c r="F1671" s="2" t="s">
        <v>3033</v>
      </c>
      <c r="G1671" s="2" t="s">
        <v>4</v>
      </c>
      <c r="H1671" s="2" t="s">
        <v>3034</v>
      </c>
      <c r="I1671" s="1"/>
      <c r="J1671" s="1"/>
      <c r="K1671" s="1"/>
      <c r="L1671" s="1"/>
      <c r="M1671" s="1">
        <v>0</v>
      </c>
      <c r="N1671" s="2"/>
      <c r="O1671" s="2" t="s">
        <v>249</v>
      </c>
      <c r="P1671" s="2"/>
      <c r="Q1671" s="3">
        <f t="shared" si="27"/>
        <v>0</v>
      </c>
      <c r="R1671" s="1">
        <v>0</v>
      </c>
      <c r="S1671" s="1">
        <v>0</v>
      </c>
      <c r="T1671" s="1">
        <v>0</v>
      </c>
      <c r="U1671" s="2"/>
      <c r="V1671" s="1">
        <v>0</v>
      </c>
      <c r="W1671" s="1">
        <v>0</v>
      </c>
      <c r="X1671" s="2"/>
      <c r="Y1671" s="1">
        <f t="shared" si="26"/>
        <v>0</v>
      </c>
      <c r="Z1671" s="1">
        <v>0</v>
      </c>
      <c r="AA1671" s="2"/>
      <c r="AB1671" s="1">
        <v>0</v>
      </c>
      <c r="AC1671" s="1">
        <v>0</v>
      </c>
      <c r="AD1671" s="2"/>
      <c r="AE1671" s="1">
        <v>0</v>
      </c>
    </row>
    <row r="1672" spans="1:31" x14ac:dyDescent="0.25">
      <c r="A1672" s="2" t="s">
        <v>689</v>
      </c>
      <c r="B1672" s="51">
        <v>43983</v>
      </c>
      <c r="C1672" s="2" t="s">
        <v>8</v>
      </c>
      <c r="D1672" s="2" t="s">
        <v>78</v>
      </c>
      <c r="E1672" s="2" t="s">
        <v>555</v>
      </c>
      <c r="F1672" s="2" t="s">
        <v>3035</v>
      </c>
      <c r="G1672" s="2" t="s">
        <v>4</v>
      </c>
      <c r="H1672" s="2" t="s">
        <v>3036</v>
      </c>
      <c r="I1672" s="1" t="s">
        <v>1</v>
      </c>
      <c r="J1672" s="1" t="s">
        <v>1</v>
      </c>
      <c r="K1672" s="1" t="s">
        <v>1</v>
      </c>
      <c r="L1672" s="1" t="s">
        <v>1</v>
      </c>
      <c r="M1672" s="1">
        <v>0</v>
      </c>
      <c r="N1672" s="2" t="s">
        <v>1</v>
      </c>
      <c r="O1672" s="2" t="s">
        <v>2</v>
      </c>
      <c r="P1672" s="2"/>
      <c r="Q1672" s="3">
        <f t="shared" si="27"/>
        <v>27590568.9388</v>
      </c>
      <c r="R1672" s="1">
        <v>0</v>
      </c>
      <c r="S1672" s="1">
        <v>17225419.760000002</v>
      </c>
      <c r="T1672" s="1">
        <v>0</v>
      </c>
      <c r="U1672" s="2" t="s">
        <v>0</v>
      </c>
      <c r="V1672" s="1">
        <v>0</v>
      </c>
      <c r="W1672" s="1">
        <v>8935473.4299999997</v>
      </c>
      <c r="X1672" s="2" t="s">
        <v>0</v>
      </c>
      <c r="Y1672" s="1">
        <f t="shared" si="26"/>
        <v>1429675.7487999999</v>
      </c>
      <c r="Z1672" s="1">
        <v>0</v>
      </c>
      <c r="AA1672" s="2" t="s">
        <v>0</v>
      </c>
      <c r="AB1672" s="1">
        <v>0</v>
      </c>
      <c r="AC1672" s="1">
        <v>0</v>
      </c>
      <c r="AD1672" s="2" t="s">
        <v>0</v>
      </c>
      <c r="AE1672" s="1">
        <v>0</v>
      </c>
    </row>
    <row r="1673" spans="1:31" hidden="1" x14ac:dyDescent="0.25">
      <c r="A1673" s="2" t="s">
        <v>687</v>
      </c>
      <c r="B1673" s="51">
        <v>43983</v>
      </c>
      <c r="C1673" s="2" t="s">
        <v>71</v>
      </c>
      <c r="D1673" s="2" t="s">
        <v>78</v>
      </c>
      <c r="E1673" s="2" t="s">
        <v>551</v>
      </c>
      <c r="F1673" s="2" t="s">
        <v>2917</v>
      </c>
      <c r="G1673" s="2" t="s">
        <v>4</v>
      </c>
      <c r="H1673" s="2" t="s">
        <v>3037</v>
      </c>
      <c r="I1673" s="1" t="s">
        <v>1</v>
      </c>
      <c r="J1673" s="1" t="s">
        <v>1</v>
      </c>
      <c r="K1673" s="1" t="s">
        <v>1</v>
      </c>
      <c r="L1673" s="1" t="s">
        <v>1</v>
      </c>
      <c r="M1673" s="1">
        <v>0</v>
      </c>
      <c r="N1673" s="2" t="s">
        <v>1</v>
      </c>
      <c r="O1673" s="2" t="s">
        <v>2</v>
      </c>
      <c r="P1673" s="2" t="s">
        <v>1</v>
      </c>
      <c r="Q1673" s="3">
        <f t="shared" si="27"/>
        <v>39539696.379199997</v>
      </c>
      <c r="R1673" s="1">
        <v>0</v>
      </c>
      <c r="S1673" s="1">
        <v>36609536.379199997</v>
      </c>
      <c r="T1673" s="1">
        <v>0</v>
      </c>
      <c r="U1673" s="2" t="s">
        <v>0</v>
      </c>
      <c r="V1673" s="1">
        <v>0</v>
      </c>
      <c r="W1673" s="1">
        <v>2526000</v>
      </c>
      <c r="X1673" s="2" t="s">
        <v>0</v>
      </c>
      <c r="Y1673" s="1">
        <f t="shared" si="26"/>
        <v>404160</v>
      </c>
      <c r="Z1673" s="1">
        <v>0</v>
      </c>
      <c r="AA1673" s="2" t="s">
        <v>0</v>
      </c>
      <c r="AB1673" s="1">
        <v>0</v>
      </c>
      <c r="AC1673" s="1">
        <v>0</v>
      </c>
      <c r="AD1673" s="2" t="s">
        <v>0</v>
      </c>
      <c r="AE1673" s="1">
        <v>0</v>
      </c>
    </row>
    <row r="1674" spans="1:31" hidden="1" x14ac:dyDescent="0.25">
      <c r="A1674" s="2" t="s">
        <v>685</v>
      </c>
      <c r="B1674" s="51">
        <v>43983</v>
      </c>
      <c r="C1674" s="2" t="s">
        <v>53</v>
      </c>
      <c r="D1674" s="2" t="s">
        <v>78</v>
      </c>
      <c r="E1674" s="2" t="s">
        <v>6</v>
      </c>
      <c r="F1674" s="2" t="s">
        <v>3012</v>
      </c>
      <c r="G1674" s="2" t="s">
        <v>4</v>
      </c>
      <c r="H1674" s="2" t="s">
        <v>3038</v>
      </c>
      <c r="I1674" s="1" t="s">
        <v>1</v>
      </c>
      <c r="J1674" s="1" t="s">
        <v>1</v>
      </c>
      <c r="K1674" s="1" t="s">
        <v>1</v>
      </c>
      <c r="L1674" s="1" t="s">
        <v>1</v>
      </c>
      <c r="M1674" s="1">
        <v>0</v>
      </c>
      <c r="N1674" s="2" t="s">
        <v>1</v>
      </c>
      <c r="O1674" s="2" t="s">
        <v>2</v>
      </c>
      <c r="P1674" s="2" t="s">
        <v>1</v>
      </c>
      <c r="Q1674" s="3">
        <f t="shared" si="27"/>
        <v>20405105.788000003</v>
      </c>
      <c r="R1674" s="1">
        <v>0</v>
      </c>
      <c r="S1674" s="1">
        <v>14479372.576000001</v>
      </c>
      <c r="T1674" s="1">
        <v>0</v>
      </c>
      <c r="U1674" s="2" t="s">
        <v>0</v>
      </c>
      <c r="V1674" s="1">
        <v>0</v>
      </c>
      <c r="W1674" s="1">
        <v>5108390.7</v>
      </c>
      <c r="X1674" s="2" t="s">
        <v>13</v>
      </c>
      <c r="Y1674" s="1">
        <f t="shared" si="26"/>
        <v>817342.5120000001</v>
      </c>
      <c r="Z1674" s="1">
        <v>0</v>
      </c>
      <c r="AA1674" s="2" t="s">
        <v>0</v>
      </c>
      <c r="AB1674" s="1">
        <v>0</v>
      </c>
      <c r="AC1674" s="1">
        <v>0</v>
      </c>
      <c r="AD1674" s="2" t="s">
        <v>0</v>
      </c>
      <c r="AE1674" s="1">
        <v>0</v>
      </c>
    </row>
    <row r="1675" spans="1:31" hidden="1" x14ac:dyDescent="0.25">
      <c r="A1675" s="2" t="s">
        <v>683</v>
      </c>
      <c r="B1675" s="51">
        <v>43983</v>
      </c>
      <c r="C1675" s="2" t="s">
        <v>53</v>
      </c>
      <c r="D1675" s="2" t="s">
        <v>78</v>
      </c>
      <c r="E1675" s="2" t="s">
        <v>6</v>
      </c>
      <c r="F1675" s="2" t="s">
        <v>3012</v>
      </c>
      <c r="G1675" s="2" t="s">
        <v>4</v>
      </c>
      <c r="H1675" s="2" t="s">
        <v>3039</v>
      </c>
      <c r="I1675" s="1" t="s">
        <v>1</v>
      </c>
      <c r="J1675" s="1" t="s">
        <v>1</v>
      </c>
      <c r="K1675" s="1" t="s">
        <v>1</v>
      </c>
      <c r="L1675" s="1" t="s">
        <v>1</v>
      </c>
      <c r="M1675" s="1">
        <v>0</v>
      </c>
      <c r="N1675" s="2" t="s">
        <v>1</v>
      </c>
      <c r="O1675" s="2" t="s">
        <v>1709</v>
      </c>
      <c r="P1675" s="2" t="s">
        <v>1710</v>
      </c>
      <c r="Q1675" s="3">
        <f t="shared" si="27"/>
        <v>3845054.67</v>
      </c>
      <c r="R1675" s="1">
        <v>0</v>
      </c>
      <c r="S1675" s="1">
        <v>2625152.27</v>
      </c>
      <c r="T1675" s="1">
        <v>1051640</v>
      </c>
      <c r="U1675" s="2" t="s">
        <v>13</v>
      </c>
      <c r="V1675" s="1">
        <v>168262.39999999999</v>
      </c>
      <c r="W1675" s="1">
        <v>0</v>
      </c>
      <c r="X1675" s="2" t="s">
        <v>0</v>
      </c>
      <c r="Y1675" s="1">
        <f t="shared" si="26"/>
        <v>0</v>
      </c>
      <c r="Z1675" s="1">
        <v>0</v>
      </c>
      <c r="AA1675" s="2" t="s">
        <v>0</v>
      </c>
      <c r="AB1675" s="1">
        <v>0</v>
      </c>
      <c r="AC1675" s="1">
        <v>0</v>
      </c>
      <c r="AD1675" s="2" t="s">
        <v>0</v>
      </c>
      <c r="AE1675" s="1">
        <v>0</v>
      </c>
    </row>
    <row r="1676" spans="1:31" s="62" customFormat="1" ht="15.75" hidden="1" customHeight="1" x14ac:dyDescent="0.25">
      <c r="A1676" s="2" t="s">
        <v>13</v>
      </c>
      <c r="B1676" s="51">
        <v>43983</v>
      </c>
      <c r="C1676" s="2" t="s">
        <v>53</v>
      </c>
      <c r="D1676" s="2" t="s">
        <v>78</v>
      </c>
      <c r="E1676" s="2" t="s">
        <v>6</v>
      </c>
      <c r="F1676" s="2" t="s">
        <v>3012</v>
      </c>
      <c r="G1676" s="2" t="s">
        <v>4</v>
      </c>
      <c r="H1676" s="2" t="s">
        <v>3040</v>
      </c>
      <c r="I1676" s="1" t="s">
        <v>1</v>
      </c>
      <c r="J1676" s="1" t="s">
        <v>1</v>
      </c>
      <c r="K1676" s="1" t="s">
        <v>1</v>
      </c>
      <c r="L1676" s="1" t="s">
        <v>1</v>
      </c>
      <c r="M1676" s="1">
        <v>0</v>
      </c>
      <c r="N1676" s="2" t="s">
        <v>1</v>
      </c>
      <c r="O1676" s="2" t="s">
        <v>2</v>
      </c>
      <c r="P1676" s="2" t="s">
        <v>1</v>
      </c>
      <c r="Q1676" s="3">
        <f t="shared" si="27"/>
        <v>46627443.282799996</v>
      </c>
      <c r="R1676" s="1">
        <v>0</v>
      </c>
      <c r="S1676" s="1">
        <v>32926292.641199995</v>
      </c>
      <c r="T1676" s="1">
        <v>0</v>
      </c>
      <c r="U1676" s="2" t="s">
        <v>0</v>
      </c>
      <c r="V1676" s="1">
        <v>0</v>
      </c>
      <c r="W1676" s="1">
        <v>11811336.760000002</v>
      </c>
      <c r="X1676" s="2" t="s">
        <v>13</v>
      </c>
      <c r="Y1676" s="1">
        <f t="shared" si="26"/>
        <v>1889813.8816000002</v>
      </c>
      <c r="Z1676" s="1">
        <v>0</v>
      </c>
      <c r="AA1676" s="2" t="s">
        <v>0</v>
      </c>
      <c r="AB1676" s="1">
        <v>0</v>
      </c>
      <c r="AC1676" s="1">
        <v>0</v>
      </c>
      <c r="AD1676" s="2" t="s">
        <v>0</v>
      </c>
      <c r="AE1676" s="1">
        <v>0</v>
      </c>
    </row>
    <row r="1677" spans="1:31" x14ac:dyDescent="0.25">
      <c r="A1677" s="2" t="s">
        <v>678</v>
      </c>
      <c r="B1677" s="51">
        <v>43983</v>
      </c>
      <c r="C1677" s="2" t="s">
        <v>8</v>
      </c>
      <c r="D1677" s="2" t="s">
        <v>67</v>
      </c>
      <c r="E1677" s="2" t="s">
        <v>542</v>
      </c>
      <c r="F1677" s="2" t="s">
        <v>2847</v>
      </c>
      <c r="G1677" s="2" t="s">
        <v>4</v>
      </c>
      <c r="H1677" s="2" t="s">
        <v>3041</v>
      </c>
      <c r="I1677" s="1" t="s">
        <v>1</v>
      </c>
      <c r="J1677" s="1" t="s">
        <v>1</v>
      </c>
      <c r="K1677" s="1" t="s">
        <v>1</v>
      </c>
      <c r="L1677" s="1" t="s">
        <v>1</v>
      </c>
      <c r="M1677" s="1">
        <v>0</v>
      </c>
      <c r="N1677" s="2" t="s">
        <v>1</v>
      </c>
      <c r="O1677" s="2" t="s">
        <v>2</v>
      </c>
      <c r="P1677" s="2"/>
      <c r="Q1677" s="3">
        <f t="shared" si="27"/>
        <v>57506397.300799996</v>
      </c>
      <c r="R1677" s="1">
        <v>0</v>
      </c>
      <c r="S1677" s="1">
        <v>35641725.640000001</v>
      </c>
      <c r="T1677" s="1">
        <v>0</v>
      </c>
      <c r="U1677" s="2" t="s">
        <v>0</v>
      </c>
      <c r="V1677" s="1">
        <v>0</v>
      </c>
      <c r="W1677" s="1">
        <v>18848854.879999999</v>
      </c>
      <c r="X1677" s="2" t="s">
        <v>0</v>
      </c>
      <c r="Y1677" s="1">
        <f t="shared" si="26"/>
        <v>3015816.7807999998</v>
      </c>
      <c r="Z1677" s="1">
        <v>0</v>
      </c>
      <c r="AA1677" s="2" t="s">
        <v>0</v>
      </c>
      <c r="AB1677" s="1">
        <v>0</v>
      </c>
      <c r="AC1677" s="1">
        <v>0</v>
      </c>
      <c r="AD1677" s="2" t="s">
        <v>0</v>
      </c>
      <c r="AE1677" s="1">
        <v>0</v>
      </c>
    </row>
    <row r="1678" spans="1:31" hidden="1" x14ac:dyDescent="0.25">
      <c r="A1678" s="2" t="s">
        <v>676</v>
      </c>
      <c r="B1678" s="51">
        <v>43983</v>
      </c>
      <c r="C1678" s="2" t="s">
        <v>53</v>
      </c>
      <c r="D1678" s="2" t="s">
        <v>67</v>
      </c>
      <c r="E1678" s="2" t="s">
        <v>66</v>
      </c>
      <c r="F1678" s="2" t="s">
        <v>2988</v>
      </c>
      <c r="G1678" s="2" t="s">
        <v>4</v>
      </c>
      <c r="H1678" s="2" t="s">
        <v>3042</v>
      </c>
      <c r="I1678" s="1" t="s">
        <v>1</v>
      </c>
      <c r="J1678" s="1" t="s">
        <v>1</v>
      </c>
      <c r="K1678" s="1" t="s">
        <v>1</v>
      </c>
      <c r="L1678" s="1" t="s">
        <v>1</v>
      </c>
      <c r="M1678" s="1">
        <v>0</v>
      </c>
      <c r="N1678" s="2" t="s">
        <v>1</v>
      </c>
      <c r="O1678" s="2" t="s">
        <v>2</v>
      </c>
      <c r="P1678" s="2" t="s">
        <v>1</v>
      </c>
      <c r="Q1678" s="3">
        <f t="shared" si="27"/>
        <v>5505348.0228000004</v>
      </c>
      <c r="R1678" s="1">
        <v>0</v>
      </c>
      <c r="S1678" s="1">
        <v>2734296.3488000003</v>
      </c>
      <c r="T1678" s="1">
        <v>0</v>
      </c>
      <c r="U1678" s="2" t="s">
        <v>0</v>
      </c>
      <c r="V1678" s="1">
        <v>0</v>
      </c>
      <c r="W1678" s="1">
        <v>2388837.65</v>
      </c>
      <c r="X1678" s="2" t="s">
        <v>13</v>
      </c>
      <c r="Y1678" s="1">
        <f t="shared" si="26"/>
        <v>382214.02399999998</v>
      </c>
      <c r="Z1678" s="1">
        <v>0</v>
      </c>
      <c r="AA1678" s="2" t="s">
        <v>0</v>
      </c>
      <c r="AB1678" s="1">
        <v>0</v>
      </c>
      <c r="AC1678" s="1">
        <v>0</v>
      </c>
      <c r="AD1678" s="2" t="s">
        <v>0</v>
      </c>
      <c r="AE1678" s="1">
        <v>0</v>
      </c>
    </row>
    <row r="1679" spans="1:31" x14ac:dyDescent="0.25">
      <c r="A1679" s="2" t="s">
        <v>673</v>
      </c>
      <c r="B1679" s="51">
        <v>43983</v>
      </c>
      <c r="C1679" s="2" t="s">
        <v>8</v>
      </c>
      <c r="D1679" s="2" t="s">
        <v>52</v>
      </c>
      <c r="E1679" s="2" t="s">
        <v>530</v>
      </c>
      <c r="F1679" s="2" t="s">
        <v>2697</v>
      </c>
      <c r="G1679" s="2" t="s">
        <v>4</v>
      </c>
      <c r="H1679" s="2" t="s">
        <v>3043</v>
      </c>
      <c r="I1679" s="1" t="s">
        <v>1</v>
      </c>
      <c r="J1679" s="1" t="s">
        <v>1</v>
      </c>
      <c r="K1679" s="1" t="s">
        <v>1</v>
      </c>
      <c r="L1679" s="1" t="s">
        <v>1</v>
      </c>
      <c r="M1679" s="1">
        <v>0</v>
      </c>
      <c r="N1679" s="2" t="s">
        <v>1</v>
      </c>
      <c r="O1679" s="2" t="s">
        <v>2</v>
      </c>
      <c r="P1679" s="2"/>
      <c r="Q1679" s="3">
        <f t="shared" si="27"/>
        <v>37665390.020800002</v>
      </c>
      <c r="R1679" s="1">
        <v>0</v>
      </c>
      <c r="S1679" s="1">
        <v>25010741.649999999</v>
      </c>
      <c r="T1679" s="1">
        <v>0</v>
      </c>
      <c r="U1679" s="2" t="s">
        <v>0</v>
      </c>
      <c r="V1679" s="1">
        <v>0</v>
      </c>
      <c r="W1679" s="1">
        <v>10909179.630000001</v>
      </c>
      <c r="X1679" s="2" t="s">
        <v>0</v>
      </c>
      <c r="Y1679" s="1">
        <f t="shared" si="26"/>
        <v>1745468.7408000003</v>
      </c>
      <c r="Z1679" s="1">
        <v>0</v>
      </c>
      <c r="AA1679" s="2" t="s">
        <v>0</v>
      </c>
      <c r="AB1679" s="1">
        <v>0</v>
      </c>
      <c r="AC1679" s="1">
        <v>0</v>
      </c>
      <c r="AD1679" s="2" t="s">
        <v>0</v>
      </c>
      <c r="AE1679" s="1">
        <v>0</v>
      </c>
    </row>
    <row r="1680" spans="1:31" hidden="1" x14ac:dyDescent="0.25">
      <c r="A1680" s="2" t="s">
        <v>670</v>
      </c>
      <c r="B1680" s="51">
        <v>43983</v>
      </c>
      <c r="C1680" s="2" t="s">
        <v>53</v>
      </c>
      <c r="D1680" s="2" t="s">
        <v>52</v>
      </c>
      <c r="E1680" s="2" t="s">
        <v>651</v>
      </c>
      <c r="F1680" s="2" t="s">
        <v>2948</v>
      </c>
      <c r="G1680" s="2" t="s">
        <v>4</v>
      </c>
      <c r="H1680" s="2" t="s">
        <v>3044</v>
      </c>
      <c r="I1680" s="1" t="s">
        <v>1</v>
      </c>
      <c r="J1680" s="1" t="s">
        <v>1</v>
      </c>
      <c r="K1680" s="1" t="s">
        <v>1</v>
      </c>
      <c r="L1680" s="1" t="s">
        <v>1</v>
      </c>
      <c r="M1680" s="1">
        <v>0</v>
      </c>
      <c r="N1680" s="2" t="s">
        <v>1</v>
      </c>
      <c r="O1680" s="2" t="s">
        <v>2</v>
      </c>
      <c r="P1680" s="2" t="s">
        <v>1</v>
      </c>
      <c r="Q1680" s="3">
        <f t="shared" si="27"/>
        <v>55889726.711400002</v>
      </c>
      <c r="R1680" s="1">
        <v>0</v>
      </c>
      <c r="S1680" s="1">
        <v>40513084.110600002</v>
      </c>
      <c r="T1680" s="1">
        <v>0</v>
      </c>
      <c r="U1680" s="2" t="s">
        <v>0</v>
      </c>
      <c r="V1680" s="1">
        <v>0</v>
      </c>
      <c r="W1680" s="1">
        <v>13255726.380000001</v>
      </c>
      <c r="X1680" s="2" t="s">
        <v>13</v>
      </c>
      <c r="Y1680" s="1">
        <f t="shared" si="26"/>
        <v>2120916.2208000002</v>
      </c>
      <c r="Z1680" s="1">
        <v>0</v>
      </c>
      <c r="AA1680" s="2" t="s">
        <v>0</v>
      </c>
      <c r="AB1680" s="1">
        <v>0</v>
      </c>
      <c r="AC1680" s="1">
        <v>0</v>
      </c>
      <c r="AD1680" s="2" t="s">
        <v>0</v>
      </c>
      <c r="AE1680" s="1">
        <v>0</v>
      </c>
    </row>
    <row r="1681" spans="1:31" hidden="1" x14ac:dyDescent="0.25">
      <c r="A1681" s="2" t="s">
        <v>667</v>
      </c>
      <c r="B1681" s="51">
        <v>43983</v>
      </c>
      <c r="C1681" s="2" t="s">
        <v>53</v>
      </c>
      <c r="D1681" s="2" t="s">
        <v>52</v>
      </c>
      <c r="E1681" s="2" t="s">
        <v>651</v>
      </c>
      <c r="F1681" s="2" t="s">
        <v>2948</v>
      </c>
      <c r="G1681" s="2" t="s">
        <v>4</v>
      </c>
      <c r="H1681" s="2" t="s">
        <v>3045</v>
      </c>
      <c r="I1681" s="1" t="s">
        <v>1</v>
      </c>
      <c r="J1681" s="1" t="s">
        <v>1</v>
      </c>
      <c r="K1681" s="1" t="s">
        <v>1</v>
      </c>
      <c r="L1681" s="1" t="s">
        <v>1</v>
      </c>
      <c r="M1681" s="1">
        <v>0</v>
      </c>
      <c r="N1681" s="2" t="s">
        <v>1</v>
      </c>
      <c r="O1681" s="2" t="s">
        <v>2</v>
      </c>
      <c r="P1681" s="2" t="s">
        <v>1</v>
      </c>
      <c r="Q1681" s="3">
        <f t="shared" si="27"/>
        <v>3188280.3951999997</v>
      </c>
      <c r="R1681" s="1">
        <v>0</v>
      </c>
      <c r="S1681" s="1">
        <v>1621999.9999999998</v>
      </c>
      <c r="T1681" s="1">
        <v>0</v>
      </c>
      <c r="U1681" s="2" t="s">
        <v>0</v>
      </c>
      <c r="V1681" s="1">
        <v>0</v>
      </c>
      <c r="W1681" s="1">
        <v>1350241.72</v>
      </c>
      <c r="X1681" s="2" t="s">
        <v>13</v>
      </c>
      <c r="Y1681" s="1">
        <f t="shared" si="26"/>
        <v>216038.6752</v>
      </c>
      <c r="Z1681" s="1">
        <v>0</v>
      </c>
      <c r="AA1681" s="2" t="s">
        <v>0</v>
      </c>
      <c r="AB1681" s="1">
        <v>0</v>
      </c>
      <c r="AC1681" s="1">
        <v>0</v>
      </c>
      <c r="AD1681" s="2" t="s">
        <v>0</v>
      </c>
      <c r="AE1681" s="1">
        <v>0</v>
      </c>
    </row>
    <row r="1682" spans="1:31" x14ac:dyDescent="0.25">
      <c r="A1682" s="2" t="s">
        <v>665</v>
      </c>
      <c r="B1682" s="51">
        <v>43983</v>
      </c>
      <c r="C1682" s="2" t="s">
        <v>8</v>
      </c>
      <c r="D1682" s="2" t="s">
        <v>48</v>
      </c>
      <c r="E1682" s="2" t="s">
        <v>520</v>
      </c>
      <c r="F1682" s="2" t="s">
        <v>2494</v>
      </c>
      <c r="G1682" s="2" t="s">
        <v>4</v>
      </c>
      <c r="H1682" s="2" t="s">
        <v>3046</v>
      </c>
      <c r="I1682" s="1" t="s">
        <v>1</v>
      </c>
      <c r="J1682" s="1" t="s">
        <v>1</v>
      </c>
      <c r="K1682" s="1" t="s">
        <v>1</v>
      </c>
      <c r="L1682" s="1" t="s">
        <v>1</v>
      </c>
      <c r="M1682" s="1">
        <v>0</v>
      </c>
      <c r="N1682" s="2" t="s">
        <v>1</v>
      </c>
      <c r="O1682" s="2" t="s">
        <v>2</v>
      </c>
      <c r="P1682" s="2"/>
      <c r="Q1682" s="3">
        <f t="shared" si="27"/>
        <v>40245832.524799995</v>
      </c>
      <c r="R1682" s="1">
        <v>0</v>
      </c>
      <c r="S1682" s="1">
        <v>28723092.550000001</v>
      </c>
      <c r="T1682" s="1">
        <v>0</v>
      </c>
      <c r="U1682" s="2" t="s">
        <v>0</v>
      </c>
      <c r="V1682" s="1">
        <v>0</v>
      </c>
      <c r="W1682" s="1">
        <v>9933396.5299999993</v>
      </c>
      <c r="X1682" s="2" t="s">
        <v>0</v>
      </c>
      <c r="Y1682" s="1">
        <f t="shared" si="26"/>
        <v>1589343.4447999999</v>
      </c>
      <c r="Z1682" s="1">
        <v>0</v>
      </c>
      <c r="AA1682" s="2" t="s">
        <v>0</v>
      </c>
      <c r="AB1682" s="1">
        <v>0</v>
      </c>
      <c r="AC1682" s="1">
        <v>0</v>
      </c>
      <c r="AD1682" s="2" t="s">
        <v>0</v>
      </c>
      <c r="AE1682" s="1">
        <v>0</v>
      </c>
    </row>
    <row r="1683" spans="1:31" hidden="1" x14ac:dyDescent="0.25">
      <c r="A1683" s="2" t="s">
        <v>662</v>
      </c>
      <c r="B1683" s="51">
        <v>43983</v>
      </c>
      <c r="C1683" s="2" t="s">
        <v>53</v>
      </c>
      <c r="D1683" s="2" t="s">
        <v>48</v>
      </c>
      <c r="E1683" s="2" t="s">
        <v>1830</v>
      </c>
      <c r="F1683" s="2" t="s">
        <v>1858</v>
      </c>
      <c r="G1683" s="2" t="s">
        <v>4</v>
      </c>
      <c r="H1683" s="2" t="s">
        <v>3047</v>
      </c>
      <c r="I1683" s="1" t="s">
        <v>1</v>
      </c>
      <c r="J1683" s="1" t="s">
        <v>1</v>
      </c>
      <c r="K1683" s="1" t="s">
        <v>1</v>
      </c>
      <c r="L1683" s="1" t="s">
        <v>1</v>
      </c>
      <c r="M1683" s="1">
        <v>0</v>
      </c>
      <c r="N1683" s="2" t="s">
        <v>1</v>
      </c>
      <c r="O1683" s="2" t="s">
        <v>249</v>
      </c>
      <c r="P1683" s="2" t="s">
        <v>1</v>
      </c>
      <c r="Q1683" s="3">
        <f t="shared" si="27"/>
        <v>0</v>
      </c>
      <c r="R1683" s="1">
        <v>0</v>
      </c>
      <c r="S1683" s="1">
        <v>0</v>
      </c>
      <c r="T1683" s="1">
        <v>0</v>
      </c>
      <c r="U1683" s="2" t="s">
        <v>0</v>
      </c>
      <c r="V1683" s="1">
        <v>0</v>
      </c>
      <c r="W1683" s="1">
        <v>0</v>
      </c>
      <c r="X1683" s="2" t="s">
        <v>0</v>
      </c>
      <c r="Y1683" s="1">
        <f t="shared" si="26"/>
        <v>0</v>
      </c>
      <c r="Z1683" s="1">
        <v>0</v>
      </c>
      <c r="AA1683" s="2" t="s">
        <v>0</v>
      </c>
      <c r="AB1683" s="1">
        <v>0</v>
      </c>
      <c r="AC1683" s="1">
        <v>0</v>
      </c>
      <c r="AD1683" s="2" t="s">
        <v>0</v>
      </c>
      <c r="AE1683" s="1">
        <v>0</v>
      </c>
    </row>
    <row r="1684" spans="1:31" x14ac:dyDescent="0.25">
      <c r="A1684" s="2" t="s">
        <v>660</v>
      </c>
      <c r="B1684" s="51">
        <v>43983</v>
      </c>
      <c r="C1684" s="2" t="s">
        <v>8</v>
      </c>
      <c r="D1684" s="2" t="s">
        <v>44</v>
      </c>
      <c r="E1684" s="2" t="s">
        <v>516</v>
      </c>
      <c r="F1684" s="2" t="s">
        <v>441</v>
      </c>
      <c r="G1684" s="2" t="s">
        <v>4</v>
      </c>
      <c r="H1684" s="2" t="s">
        <v>3048</v>
      </c>
      <c r="I1684" s="1" t="s">
        <v>1</v>
      </c>
      <c r="J1684" s="1" t="s">
        <v>1</v>
      </c>
      <c r="K1684" s="1" t="s">
        <v>1</v>
      </c>
      <c r="L1684" s="1" t="s">
        <v>1</v>
      </c>
      <c r="M1684" s="1">
        <v>0</v>
      </c>
      <c r="N1684" s="2" t="s">
        <v>1</v>
      </c>
      <c r="O1684" s="2" t="s">
        <v>2</v>
      </c>
      <c r="P1684" s="2"/>
      <c r="Q1684" s="3">
        <f t="shared" si="27"/>
        <v>42737826.388799995</v>
      </c>
      <c r="R1684" s="1">
        <v>0</v>
      </c>
      <c r="S1684" s="1">
        <v>31652194.539999999</v>
      </c>
      <c r="T1684" s="1">
        <v>0</v>
      </c>
      <c r="U1684" s="2" t="s">
        <v>0</v>
      </c>
      <c r="V1684" s="1">
        <v>0</v>
      </c>
      <c r="W1684" s="1">
        <v>9556579.1799999997</v>
      </c>
      <c r="X1684" s="2" t="s">
        <v>0</v>
      </c>
      <c r="Y1684" s="1">
        <f t="shared" si="26"/>
        <v>1529052.6687999999</v>
      </c>
      <c r="Z1684" s="1">
        <v>0</v>
      </c>
      <c r="AA1684" s="2" t="s">
        <v>0</v>
      </c>
      <c r="AB1684" s="1">
        <v>0</v>
      </c>
      <c r="AC1684" s="1">
        <v>0</v>
      </c>
      <c r="AD1684" s="2" t="s">
        <v>0</v>
      </c>
      <c r="AE1684" s="1">
        <v>0</v>
      </c>
    </row>
    <row r="1685" spans="1:31" x14ac:dyDescent="0.25">
      <c r="A1685" s="2" t="s">
        <v>656</v>
      </c>
      <c r="B1685" s="51">
        <v>43983</v>
      </c>
      <c r="C1685" s="2" t="s">
        <v>8</v>
      </c>
      <c r="D1685" s="2" t="s">
        <v>40</v>
      </c>
      <c r="E1685" s="2" t="s">
        <v>500</v>
      </c>
      <c r="F1685" s="2" t="s">
        <v>772</v>
      </c>
      <c r="G1685" s="2" t="s">
        <v>4</v>
      </c>
      <c r="H1685" s="2" t="s">
        <v>3049</v>
      </c>
      <c r="I1685" s="1" t="s">
        <v>1</v>
      </c>
      <c r="J1685" s="1" t="s">
        <v>1</v>
      </c>
      <c r="K1685" s="1" t="s">
        <v>1</v>
      </c>
      <c r="L1685" s="1" t="s">
        <v>1</v>
      </c>
      <c r="M1685" s="1">
        <v>0</v>
      </c>
      <c r="N1685" s="2" t="s">
        <v>1</v>
      </c>
      <c r="O1685" s="2" t="s">
        <v>2</v>
      </c>
      <c r="P1685" s="2"/>
      <c r="Q1685" s="3">
        <f t="shared" si="27"/>
        <v>33459939.160400003</v>
      </c>
      <c r="R1685" s="1">
        <v>0</v>
      </c>
      <c r="S1685" s="1">
        <v>26469204.16</v>
      </c>
      <c r="T1685" s="1">
        <v>0</v>
      </c>
      <c r="U1685" s="2" t="s">
        <v>0</v>
      </c>
      <c r="V1685" s="1">
        <v>0</v>
      </c>
      <c r="W1685" s="1">
        <v>6026495.6900000004</v>
      </c>
      <c r="X1685" s="2" t="s">
        <v>0</v>
      </c>
      <c r="Y1685" s="1">
        <f t="shared" si="26"/>
        <v>964239.31040000007</v>
      </c>
      <c r="Z1685" s="1">
        <v>0</v>
      </c>
      <c r="AA1685" s="2" t="s">
        <v>0</v>
      </c>
      <c r="AB1685" s="1">
        <v>0</v>
      </c>
      <c r="AC1685" s="1">
        <v>0</v>
      </c>
      <c r="AD1685" s="2" t="s">
        <v>0</v>
      </c>
      <c r="AE1685" s="1">
        <v>0</v>
      </c>
    </row>
    <row r="1686" spans="1:31" x14ac:dyDescent="0.25">
      <c r="A1686" s="2" t="s">
        <v>654</v>
      </c>
      <c r="B1686" s="51">
        <v>43983</v>
      </c>
      <c r="C1686" s="2" t="s">
        <v>8</v>
      </c>
      <c r="D1686" s="2" t="s">
        <v>36</v>
      </c>
      <c r="E1686" s="2" t="s">
        <v>497</v>
      </c>
      <c r="F1686" s="2" t="s">
        <v>2845</v>
      </c>
      <c r="G1686" s="2" t="s">
        <v>4</v>
      </c>
      <c r="H1686" s="2" t="s">
        <v>3050</v>
      </c>
      <c r="I1686" s="1" t="s">
        <v>1</v>
      </c>
      <c r="J1686" s="1" t="s">
        <v>1</v>
      </c>
      <c r="K1686" s="1" t="s">
        <v>1</v>
      </c>
      <c r="L1686" s="1" t="s">
        <v>1</v>
      </c>
      <c r="M1686" s="1">
        <v>0</v>
      </c>
      <c r="N1686" s="2" t="s">
        <v>1</v>
      </c>
      <c r="O1686" s="2" t="s">
        <v>2</v>
      </c>
      <c r="P1686" s="2"/>
      <c r="Q1686" s="3">
        <f t="shared" si="27"/>
        <v>25383714.656800002</v>
      </c>
      <c r="R1686" s="1">
        <v>0</v>
      </c>
      <c r="S1686" s="1">
        <v>15606407.890000001</v>
      </c>
      <c r="T1686" s="1">
        <v>0</v>
      </c>
      <c r="U1686" s="2" t="s">
        <v>0</v>
      </c>
      <c r="V1686" s="1">
        <v>0</v>
      </c>
      <c r="W1686" s="1">
        <v>8428712.7300000004</v>
      </c>
      <c r="X1686" s="2" t="s">
        <v>0</v>
      </c>
      <c r="Y1686" s="1">
        <f t="shared" si="26"/>
        <v>1348594.0368000001</v>
      </c>
      <c r="Z1686" s="1">
        <v>0</v>
      </c>
      <c r="AA1686" s="2" t="s">
        <v>0</v>
      </c>
      <c r="AB1686" s="1">
        <v>0</v>
      </c>
      <c r="AC1686" s="1">
        <v>0</v>
      </c>
      <c r="AD1686" s="2" t="s">
        <v>0</v>
      </c>
      <c r="AE1686" s="1">
        <v>0</v>
      </c>
    </row>
    <row r="1687" spans="1:31" x14ac:dyDescent="0.25">
      <c r="A1687" s="2" t="s">
        <v>652</v>
      </c>
      <c r="B1687" s="51">
        <v>43983</v>
      </c>
      <c r="C1687" s="2" t="s">
        <v>8</v>
      </c>
      <c r="D1687" s="2" t="s">
        <v>32</v>
      </c>
      <c r="E1687" s="2" t="s">
        <v>493</v>
      </c>
      <c r="F1687" s="2" t="s">
        <v>3051</v>
      </c>
      <c r="G1687" s="2" t="s">
        <v>4</v>
      </c>
      <c r="H1687" s="2" t="s">
        <v>3052</v>
      </c>
      <c r="I1687" s="1" t="s">
        <v>1</v>
      </c>
      <c r="J1687" s="1" t="s">
        <v>1</v>
      </c>
      <c r="K1687" s="1" t="s">
        <v>1</v>
      </c>
      <c r="L1687" s="1" t="s">
        <v>1</v>
      </c>
      <c r="M1687" s="1">
        <v>0</v>
      </c>
      <c r="N1687" s="2" t="s">
        <v>1</v>
      </c>
      <c r="O1687" s="2" t="s">
        <v>2</v>
      </c>
      <c r="P1687" s="2"/>
      <c r="Q1687" s="3">
        <f t="shared" si="27"/>
        <v>45284985.877999999</v>
      </c>
      <c r="R1687" s="1">
        <v>0</v>
      </c>
      <c r="S1687" s="1">
        <v>30047657.34</v>
      </c>
      <c r="T1687" s="1">
        <v>0</v>
      </c>
      <c r="U1687" s="2" t="s">
        <v>0</v>
      </c>
      <c r="V1687" s="1">
        <v>0</v>
      </c>
      <c r="W1687" s="1">
        <v>13135628.050000001</v>
      </c>
      <c r="X1687" s="2" t="s">
        <v>0</v>
      </c>
      <c r="Y1687" s="1">
        <f t="shared" si="26"/>
        <v>2101700.4880000004</v>
      </c>
      <c r="Z1687" s="1">
        <v>0</v>
      </c>
      <c r="AA1687" s="2" t="s">
        <v>0</v>
      </c>
      <c r="AB1687" s="1">
        <v>0</v>
      </c>
      <c r="AC1687" s="1">
        <v>0</v>
      </c>
      <c r="AD1687" s="2" t="s">
        <v>0</v>
      </c>
      <c r="AE1687" s="1">
        <v>0</v>
      </c>
    </row>
    <row r="1688" spans="1:31" x14ac:dyDescent="0.25">
      <c r="A1688" s="2" t="s">
        <v>648</v>
      </c>
      <c r="B1688" s="51">
        <v>43983</v>
      </c>
      <c r="C1688" s="2" t="s">
        <v>8</v>
      </c>
      <c r="D1688" s="2" t="s">
        <v>26</v>
      </c>
      <c r="E1688" s="2" t="s">
        <v>489</v>
      </c>
      <c r="F1688" s="2" t="s">
        <v>3053</v>
      </c>
      <c r="G1688" s="2" t="s">
        <v>4</v>
      </c>
      <c r="H1688" s="2" t="s">
        <v>3054</v>
      </c>
      <c r="I1688" s="1" t="s">
        <v>1</v>
      </c>
      <c r="J1688" s="1" t="s">
        <v>1</v>
      </c>
      <c r="K1688" s="1" t="s">
        <v>1</v>
      </c>
      <c r="L1688" s="1" t="s">
        <v>1</v>
      </c>
      <c r="M1688" s="1">
        <v>0</v>
      </c>
      <c r="N1688" s="2" t="s">
        <v>1</v>
      </c>
      <c r="O1688" s="2" t="s">
        <v>2</v>
      </c>
      <c r="P1688" s="2" t="s">
        <v>1</v>
      </c>
      <c r="Q1688" s="3">
        <f t="shared" si="27"/>
        <v>42882258.447000012</v>
      </c>
      <c r="R1688" s="1">
        <v>0</v>
      </c>
      <c r="S1688" s="1">
        <v>40494139.813400008</v>
      </c>
      <c r="T1688" s="1">
        <v>0</v>
      </c>
      <c r="U1688" s="2" t="s">
        <v>0</v>
      </c>
      <c r="V1688" s="1">
        <v>0</v>
      </c>
      <c r="W1688" s="1">
        <v>2058722.96</v>
      </c>
      <c r="X1688" s="2" t="s">
        <v>0</v>
      </c>
      <c r="Y1688" s="1">
        <f t="shared" si="26"/>
        <v>329395.67359999998</v>
      </c>
      <c r="Z1688" s="1">
        <v>0</v>
      </c>
      <c r="AA1688" s="2" t="s">
        <v>0</v>
      </c>
      <c r="AB1688" s="1">
        <v>0</v>
      </c>
      <c r="AC1688" s="1">
        <v>0</v>
      </c>
      <c r="AD1688" s="2" t="s">
        <v>0</v>
      </c>
      <c r="AE1688" s="1">
        <v>0</v>
      </c>
    </row>
    <row r="1689" spans="1:31" x14ac:dyDescent="0.25">
      <c r="A1689" s="2" t="s">
        <v>645</v>
      </c>
      <c r="B1689" s="51">
        <v>43983</v>
      </c>
      <c r="C1689" s="2" t="s">
        <v>8</v>
      </c>
      <c r="D1689" s="2" t="s">
        <v>26</v>
      </c>
      <c r="E1689" s="2" t="s">
        <v>489</v>
      </c>
      <c r="F1689" s="2" t="s">
        <v>3053</v>
      </c>
      <c r="G1689" s="2" t="s">
        <v>24</v>
      </c>
      <c r="H1689" s="2" t="s">
        <v>1</v>
      </c>
      <c r="I1689" s="1" t="s">
        <v>3055</v>
      </c>
      <c r="J1689" s="1" t="s">
        <v>1</v>
      </c>
      <c r="K1689" s="1" t="s">
        <v>3056</v>
      </c>
      <c r="L1689" s="1" t="s">
        <v>3057</v>
      </c>
      <c r="M1689" s="1">
        <v>42580</v>
      </c>
      <c r="N1689" s="2" t="s">
        <v>20</v>
      </c>
      <c r="O1689" s="2" t="s">
        <v>3058</v>
      </c>
      <c r="P1689" s="2" t="s">
        <v>3059</v>
      </c>
      <c r="Q1689" s="3">
        <f t="shared" si="27"/>
        <v>-156860</v>
      </c>
      <c r="R1689" s="1">
        <v>0</v>
      </c>
      <c r="S1689" s="1">
        <v>-156860</v>
      </c>
      <c r="T1689" s="1">
        <v>0</v>
      </c>
      <c r="U1689" s="2" t="s">
        <v>0</v>
      </c>
      <c r="V1689" s="1">
        <v>0</v>
      </c>
      <c r="W1689" s="1">
        <v>0</v>
      </c>
      <c r="X1689" s="2" t="s">
        <v>0</v>
      </c>
      <c r="Y1689" s="1">
        <f t="shared" si="26"/>
        <v>0</v>
      </c>
      <c r="Z1689" s="1">
        <v>0</v>
      </c>
      <c r="AA1689" s="2" t="s">
        <v>0</v>
      </c>
      <c r="AB1689" s="1">
        <v>0</v>
      </c>
      <c r="AC1689" s="1">
        <v>0</v>
      </c>
      <c r="AD1689" s="2" t="s">
        <v>0</v>
      </c>
      <c r="AE1689" s="1">
        <v>0</v>
      </c>
    </row>
    <row r="1690" spans="1:31" x14ac:dyDescent="0.25">
      <c r="A1690" s="2" t="s">
        <v>642</v>
      </c>
      <c r="B1690" s="51">
        <v>43983</v>
      </c>
      <c r="C1690" s="2" t="s">
        <v>8</v>
      </c>
      <c r="D1690" s="2" t="s">
        <v>16</v>
      </c>
      <c r="E1690" s="2" t="s">
        <v>483</v>
      </c>
      <c r="F1690" s="2" t="s">
        <v>3060</v>
      </c>
      <c r="G1690" s="2" t="s">
        <v>4</v>
      </c>
      <c r="H1690" s="2" t="s">
        <v>3061</v>
      </c>
      <c r="I1690" s="1" t="s">
        <v>1</v>
      </c>
      <c r="J1690" s="1" t="s">
        <v>1</v>
      </c>
      <c r="K1690" s="1" t="s">
        <v>1</v>
      </c>
      <c r="L1690" s="1" t="s">
        <v>1</v>
      </c>
      <c r="M1690" s="1">
        <v>0</v>
      </c>
      <c r="N1690" s="2" t="s">
        <v>1</v>
      </c>
      <c r="O1690" s="2" t="s">
        <v>2</v>
      </c>
      <c r="P1690" s="2"/>
      <c r="Q1690" s="3">
        <f t="shared" si="27"/>
        <v>4024972.4904</v>
      </c>
      <c r="R1690" s="1">
        <v>0</v>
      </c>
      <c r="S1690" s="1">
        <v>2406000</v>
      </c>
      <c r="T1690" s="1">
        <v>0</v>
      </c>
      <c r="U1690" s="2" t="s">
        <v>0</v>
      </c>
      <c r="V1690" s="1">
        <v>0</v>
      </c>
      <c r="W1690" s="1">
        <v>1395665.94</v>
      </c>
      <c r="X1690" s="2" t="s">
        <v>0</v>
      </c>
      <c r="Y1690" s="1">
        <f t="shared" si="26"/>
        <v>223306.55040000001</v>
      </c>
      <c r="Z1690" s="1">
        <v>0</v>
      </c>
      <c r="AA1690" s="2" t="s">
        <v>0</v>
      </c>
      <c r="AB1690" s="1">
        <v>0</v>
      </c>
      <c r="AC1690" s="1">
        <v>0</v>
      </c>
      <c r="AD1690" s="2" t="s">
        <v>0</v>
      </c>
      <c r="AE1690" s="1">
        <v>0</v>
      </c>
    </row>
    <row r="1691" spans="1:31" x14ac:dyDescent="0.25">
      <c r="A1691" s="2" t="s">
        <v>640</v>
      </c>
      <c r="B1691" s="51">
        <v>43983</v>
      </c>
      <c r="C1691" s="2" t="s">
        <v>8</v>
      </c>
      <c r="D1691" s="2" t="s">
        <v>1048</v>
      </c>
      <c r="E1691" s="2" t="s">
        <v>538</v>
      </c>
      <c r="F1691" s="2" t="s">
        <v>392</v>
      </c>
      <c r="G1691" s="2" t="s">
        <v>4</v>
      </c>
      <c r="H1691" s="2" t="s">
        <v>3062</v>
      </c>
      <c r="I1691" s="1" t="s">
        <v>1</v>
      </c>
      <c r="J1691" s="1" t="s">
        <v>1</v>
      </c>
      <c r="K1691" s="1" t="s">
        <v>1</v>
      </c>
      <c r="L1691" s="1" t="s">
        <v>1</v>
      </c>
      <c r="M1691" s="1">
        <v>0</v>
      </c>
      <c r="N1691" s="2" t="s">
        <v>1</v>
      </c>
      <c r="O1691" s="2" t="s">
        <v>2</v>
      </c>
      <c r="P1691" s="2" t="s">
        <v>1</v>
      </c>
      <c r="Q1691" s="3">
        <f t="shared" si="27"/>
        <v>20737930.663999997</v>
      </c>
      <c r="R1691" s="1">
        <v>0</v>
      </c>
      <c r="S1691" s="1">
        <v>19297210.663999997</v>
      </c>
      <c r="T1691" s="1">
        <v>0</v>
      </c>
      <c r="U1691" s="2" t="s">
        <v>0</v>
      </c>
      <c r="V1691" s="1">
        <v>0</v>
      </c>
      <c r="W1691" s="1">
        <v>1242000</v>
      </c>
      <c r="X1691" s="2" t="s">
        <v>0</v>
      </c>
      <c r="Y1691" s="1">
        <f t="shared" si="26"/>
        <v>198720</v>
      </c>
      <c r="Z1691" s="1">
        <v>0</v>
      </c>
      <c r="AA1691" s="2" t="s">
        <v>0</v>
      </c>
      <c r="AB1691" s="1">
        <v>0</v>
      </c>
      <c r="AC1691" s="1">
        <v>0</v>
      </c>
      <c r="AD1691" s="2" t="s">
        <v>0</v>
      </c>
      <c r="AE1691" s="1">
        <v>0</v>
      </c>
    </row>
    <row r="1692" spans="1:31" s="62" customFormat="1" x14ac:dyDescent="0.25">
      <c r="A1692" s="2" t="s">
        <v>637</v>
      </c>
      <c r="B1692" s="51">
        <v>43983</v>
      </c>
      <c r="C1692" s="2" t="s">
        <v>8</v>
      </c>
      <c r="D1692" s="2" t="s">
        <v>11</v>
      </c>
      <c r="E1692" s="2" t="s">
        <v>476</v>
      </c>
      <c r="F1692" s="2" t="s">
        <v>342</v>
      </c>
      <c r="G1692" s="2" t="s">
        <v>4</v>
      </c>
      <c r="H1692" s="2" t="s">
        <v>3063</v>
      </c>
      <c r="I1692" s="1" t="s">
        <v>1</v>
      </c>
      <c r="J1692" s="1" t="s">
        <v>1</v>
      </c>
      <c r="K1692" s="1" t="s">
        <v>1</v>
      </c>
      <c r="L1692" s="1" t="s">
        <v>1</v>
      </c>
      <c r="M1692" s="1">
        <v>0</v>
      </c>
      <c r="N1692" s="2" t="s">
        <v>1</v>
      </c>
      <c r="O1692" s="2" t="s">
        <v>2</v>
      </c>
      <c r="P1692" s="2"/>
      <c r="Q1692" s="3">
        <f t="shared" si="27"/>
        <v>4419220</v>
      </c>
      <c r="R1692" s="1">
        <v>0</v>
      </c>
      <c r="S1692" s="1">
        <v>1644500</v>
      </c>
      <c r="T1692" s="1">
        <v>0</v>
      </c>
      <c r="U1692" s="2" t="s">
        <v>0</v>
      </c>
      <c r="V1692" s="1">
        <v>0</v>
      </c>
      <c r="W1692" s="1">
        <v>2392000</v>
      </c>
      <c r="X1692" s="2" t="s">
        <v>0</v>
      </c>
      <c r="Y1692" s="1">
        <f t="shared" si="26"/>
        <v>382720</v>
      </c>
      <c r="Z1692" s="1">
        <v>0</v>
      </c>
      <c r="AA1692" s="2" t="s">
        <v>0</v>
      </c>
      <c r="AB1692" s="1">
        <v>0</v>
      </c>
      <c r="AC1692" s="1">
        <v>0</v>
      </c>
      <c r="AD1692" s="2" t="s">
        <v>0</v>
      </c>
      <c r="AE1692" s="1">
        <v>0</v>
      </c>
    </row>
    <row r="1693" spans="1:31" x14ac:dyDescent="0.25">
      <c r="A1693" s="2" t="s">
        <v>635</v>
      </c>
      <c r="B1693" s="51">
        <v>43983</v>
      </c>
      <c r="C1693" s="2" t="s">
        <v>8</v>
      </c>
      <c r="D1693" s="2" t="s">
        <v>7</v>
      </c>
      <c r="E1693" s="2" t="s">
        <v>471</v>
      </c>
      <c r="F1693" s="2" t="s">
        <v>1848</v>
      </c>
      <c r="G1693" s="2" t="s">
        <v>4</v>
      </c>
      <c r="H1693" s="2" t="s">
        <v>3064</v>
      </c>
      <c r="I1693" s="1" t="s">
        <v>1</v>
      </c>
      <c r="J1693" s="1" t="s">
        <v>1</v>
      </c>
      <c r="K1693" s="1" t="s">
        <v>1</v>
      </c>
      <c r="L1693" s="1" t="s">
        <v>1</v>
      </c>
      <c r="M1693" s="1">
        <v>0</v>
      </c>
      <c r="N1693" s="2" t="s">
        <v>1</v>
      </c>
      <c r="O1693" s="2" t="s">
        <v>2</v>
      </c>
      <c r="P1693" s="2"/>
      <c r="Q1693" s="3">
        <f t="shared" si="27"/>
        <v>47631284.566399999</v>
      </c>
      <c r="R1693" s="1">
        <v>0</v>
      </c>
      <c r="S1693" s="1">
        <v>34936622.68</v>
      </c>
      <c r="T1693" s="1">
        <v>0</v>
      </c>
      <c r="U1693" s="2" t="s">
        <v>0</v>
      </c>
      <c r="V1693" s="1">
        <v>0</v>
      </c>
      <c r="W1693" s="1">
        <v>10943674.039999999</v>
      </c>
      <c r="X1693" s="2" t="s">
        <v>0</v>
      </c>
      <c r="Y1693" s="1">
        <f t="shared" si="26"/>
        <v>1750987.8463999999</v>
      </c>
      <c r="Z1693" s="1">
        <v>0</v>
      </c>
      <c r="AA1693" s="2" t="s">
        <v>0</v>
      </c>
      <c r="AB1693" s="1">
        <v>0</v>
      </c>
      <c r="AC1693" s="1">
        <v>0</v>
      </c>
      <c r="AD1693" s="2" t="s">
        <v>0</v>
      </c>
      <c r="AE1693" s="1">
        <v>0</v>
      </c>
    </row>
    <row r="1694" spans="1:31" x14ac:dyDescent="0.25">
      <c r="A1694" s="2" t="s">
        <v>633</v>
      </c>
      <c r="B1694" s="51">
        <v>43984</v>
      </c>
      <c r="C1694" s="2" t="s">
        <v>8</v>
      </c>
      <c r="D1694" s="2" t="s">
        <v>107</v>
      </c>
      <c r="E1694" s="2" t="s">
        <v>596</v>
      </c>
      <c r="F1694" s="2" t="s">
        <v>2136</v>
      </c>
      <c r="G1694" s="2" t="s">
        <v>4</v>
      </c>
      <c r="H1694" s="2" t="s">
        <v>3065</v>
      </c>
      <c r="I1694" s="1" t="s">
        <v>1</v>
      </c>
      <c r="J1694" s="1" t="s">
        <v>1</v>
      </c>
      <c r="K1694" s="1" t="s">
        <v>1</v>
      </c>
      <c r="L1694" s="1" t="s">
        <v>1</v>
      </c>
      <c r="M1694" s="1">
        <v>0</v>
      </c>
      <c r="N1694" s="2" t="s">
        <v>1</v>
      </c>
      <c r="O1694" s="2" t="s">
        <v>2</v>
      </c>
      <c r="P1694" s="2" t="s">
        <v>1</v>
      </c>
      <c r="Q1694" s="3">
        <f t="shared" si="27"/>
        <v>56328364.737200007</v>
      </c>
      <c r="R1694" s="1">
        <v>0</v>
      </c>
      <c r="S1694" s="1">
        <v>49415329.170000002</v>
      </c>
      <c r="T1694" s="1">
        <v>0</v>
      </c>
      <c r="U1694" s="2" t="s">
        <v>0</v>
      </c>
      <c r="V1694" s="1">
        <v>0</v>
      </c>
      <c r="W1694" s="1">
        <v>5959513.4199999999</v>
      </c>
      <c r="X1694" s="2" t="s">
        <v>13</v>
      </c>
      <c r="Y1694" s="1">
        <f t="shared" si="26"/>
        <v>953522.14720000001</v>
      </c>
      <c r="Z1694" s="1">
        <v>0</v>
      </c>
      <c r="AA1694" s="2" t="s">
        <v>0</v>
      </c>
      <c r="AB1694" s="1">
        <v>0</v>
      </c>
      <c r="AC1694" s="1">
        <v>0</v>
      </c>
      <c r="AD1694" s="2" t="s">
        <v>0</v>
      </c>
      <c r="AE1694" s="1">
        <v>0</v>
      </c>
    </row>
    <row r="1695" spans="1:31" hidden="1" x14ac:dyDescent="0.25">
      <c r="A1695" s="2" t="s">
        <v>631</v>
      </c>
      <c r="B1695" s="51">
        <v>43984</v>
      </c>
      <c r="C1695" s="2" t="s">
        <v>53</v>
      </c>
      <c r="D1695" s="2" t="s">
        <v>107</v>
      </c>
      <c r="E1695" s="2" t="s">
        <v>572</v>
      </c>
      <c r="F1695" s="2" t="s">
        <v>3033</v>
      </c>
      <c r="G1695" s="2" t="s">
        <v>4</v>
      </c>
      <c r="H1695" s="2" t="s">
        <v>3066</v>
      </c>
      <c r="I1695" s="1" t="s">
        <v>1</v>
      </c>
      <c r="J1695" s="1" t="s">
        <v>1</v>
      </c>
      <c r="K1695" s="1" t="s">
        <v>1</v>
      </c>
      <c r="L1695" s="1" t="s">
        <v>1</v>
      </c>
      <c r="M1695" s="1">
        <v>0</v>
      </c>
      <c r="N1695" s="2" t="s">
        <v>1</v>
      </c>
      <c r="O1695" s="2" t="s">
        <v>2</v>
      </c>
      <c r="P1695" s="2" t="s">
        <v>1</v>
      </c>
      <c r="Q1695" s="3">
        <f t="shared" si="27"/>
        <v>46044512.430200003</v>
      </c>
      <c r="R1695" s="1">
        <v>0</v>
      </c>
      <c r="S1695" s="1">
        <v>33151593.899800003</v>
      </c>
      <c r="T1695" s="1">
        <v>0</v>
      </c>
      <c r="U1695" s="2" t="s">
        <v>0</v>
      </c>
      <c r="V1695" s="1">
        <v>0</v>
      </c>
      <c r="W1695" s="1">
        <v>11114584.939999999</v>
      </c>
      <c r="X1695" s="2" t="s">
        <v>13</v>
      </c>
      <c r="Y1695" s="1">
        <f t="shared" si="26"/>
        <v>1778333.5903999999</v>
      </c>
      <c r="Z1695" s="1">
        <v>0</v>
      </c>
      <c r="AA1695" s="2" t="s">
        <v>0</v>
      </c>
      <c r="AB1695" s="1">
        <v>0</v>
      </c>
      <c r="AC1695" s="1">
        <v>0</v>
      </c>
      <c r="AD1695" s="2" t="s">
        <v>0</v>
      </c>
      <c r="AE1695" s="1">
        <v>0</v>
      </c>
    </row>
    <row r="1696" spans="1:31" hidden="1" x14ac:dyDescent="0.25">
      <c r="A1696" s="2" t="s">
        <v>627</v>
      </c>
      <c r="B1696" s="51">
        <v>43984</v>
      </c>
      <c r="C1696" s="2" t="s">
        <v>53</v>
      </c>
      <c r="D1696" s="2" t="s">
        <v>107</v>
      </c>
      <c r="E1696" s="2" t="s">
        <v>572</v>
      </c>
      <c r="F1696" s="2" t="s">
        <v>3033</v>
      </c>
      <c r="G1696" s="2" t="s">
        <v>4</v>
      </c>
      <c r="H1696" s="2" t="s">
        <v>3067</v>
      </c>
      <c r="I1696" s="1" t="s">
        <v>1</v>
      </c>
      <c r="J1696" s="1" t="s">
        <v>1</v>
      </c>
      <c r="K1696" s="1" t="s">
        <v>1</v>
      </c>
      <c r="L1696" s="1" t="s">
        <v>1</v>
      </c>
      <c r="M1696" s="1">
        <v>0</v>
      </c>
      <c r="N1696" s="2" t="s">
        <v>1</v>
      </c>
      <c r="O1696" s="2" t="s">
        <v>1709</v>
      </c>
      <c r="P1696" s="2" t="s">
        <v>1710</v>
      </c>
      <c r="Q1696" s="3">
        <f t="shared" si="27"/>
        <v>692000</v>
      </c>
      <c r="R1696" s="1">
        <v>0</v>
      </c>
      <c r="S1696" s="1">
        <v>692000</v>
      </c>
      <c r="T1696" s="1">
        <v>0</v>
      </c>
      <c r="U1696" s="2" t="s">
        <v>0</v>
      </c>
      <c r="V1696" s="1">
        <v>0</v>
      </c>
      <c r="W1696" s="1">
        <v>0</v>
      </c>
      <c r="X1696" s="2" t="s">
        <v>0</v>
      </c>
      <c r="Y1696" s="1">
        <f t="shared" si="26"/>
        <v>0</v>
      </c>
      <c r="Z1696" s="1">
        <v>0</v>
      </c>
      <c r="AA1696" s="2" t="s">
        <v>0</v>
      </c>
      <c r="AB1696" s="1">
        <v>0</v>
      </c>
      <c r="AC1696" s="1">
        <v>0</v>
      </c>
      <c r="AD1696" s="2" t="s">
        <v>0</v>
      </c>
      <c r="AE1696" s="1">
        <v>0</v>
      </c>
    </row>
    <row r="1697" spans="1:31" hidden="1" x14ac:dyDescent="0.25">
      <c r="A1697" s="2" t="s">
        <v>625</v>
      </c>
      <c r="B1697" s="51">
        <v>43984</v>
      </c>
      <c r="C1697" s="2" t="s">
        <v>53</v>
      </c>
      <c r="D1697" s="2" t="s">
        <v>107</v>
      </c>
      <c r="E1697" s="2" t="s">
        <v>572</v>
      </c>
      <c r="F1697" s="2" t="s">
        <v>3033</v>
      </c>
      <c r="G1697" s="2" t="s">
        <v>4</v>
      </c>
      <c r="H1697" s="2" t="s">
        <v>3068</v>
      </c>
      <c r="I1697" s="1" t="s">
        <v>1</v>
      </c>
      <c r="J1697" s="1" t="s">
        <v>1</v>
      </c>
      <c r="K1697" s="1" t="s">
        <v>1</v>
      </c>
      <c r="L1697" s="1" t="s">
        <v>1</v>
      </c>
      <c r="M1697" s="1">
        <v>0</v>
      </c>
      <c r="N1697" s="2" t="s">
        <v>1</v>
      </c>
      <c r="O1697" s="2" t="s">
        <v>2</v>
      </c>
      <c r="P1697" s="2" t="s">
        <v>1</v>
      </c>
      <c r="Q1697" s="3">
        <f t="shared" si="27"/>
        <v>2010190</v>
      </c>
      <c r="R1697" s="1">
        <v>0</v>
      </c>
      <c r="S1697" s="1">
        <v>1474270</v>
      </c>
      <c r="T1697" s="1">
        <v>0</v>
      </c>
      <c r="U1697" s="2" t="s">
        <v>0</v>
      </c>
      <c r="V1697" s="1">
        <v>0</v>
      </c>
      <c r="W1697" s="1">
        <v>462000</v>
      </c>
      <c r="X1697" s="2" t="s">
        <v>13</v>
      </c>
      <c r="Y1697" s="1">
        <f t="shared" si="26"/>
        <v>73920</v>
      </c>
      <c r="Z1697" s="1">
        <v>0</v>
      </c>
      <c r="AA1697" s="2" t="s">
        <v>0</v>
      </c>
      <c r="AB1697" s="1">
        <v>0</v>
      </c>
      <c r="AC1697" s="1">
        <v>0</v>
      </c>
      <c r="AD1697" s="2" t="s">
        <v>0</v>
      </c>
      <c r="AE1697" s="1">
        <v>0</v>
      </c>
    </row>
    <row r="1698" spans="1:31" hidden="1" x14ac:dyDescent="0.25">
      <c r="A1698" s="2" t="s">
        <v>623</v>
      </c>
      <c r="B1698" s="51">
        <v>43984</v>
      </c>
      <c r="C1698" s="2" t="s">
        <v>53</v>
      </c>
      <c r="D1698" s="2" t="s">
        <v>107</v>
      </c>
      <c r="E1698" s="2" t="s">
        <v>572</v>
      </c>
      <c r="F1698" s="2" t="s">
        <v>3033</v>
      </c>
      <c r="G1698" s="2" t="s">
        <v>4</v>
      </c>
      <c r="H1698" s="2" t="s">
        <v>3069</v>
      </c>
      <c r="I1698" s="1" t="s">
        <v>1</v>
      </c>
      <c r="J1698" s="1" t="s">
        <v>1</v>
      </c>
      <c r="K1698" s="1" t="s">
        <v>1</v>
      </c>
      <c r="L1698" s="1" t="s">
        <v>1</v>
      </c>
      <c r="M1698" s="1">
        <v>0</v>
      </c>
      <c r="N1698" s="2" t="s">
        <v>1</v>
      </c>
      <c r="O1698" s="2" t="s">
        <v>2</v>
      </c>
      <c r="P1698" s="2" t="s">
        <v>1</v>
      </c>
      <c r="Q1698" s="3">
        <f t="shared" si="27"/>
        <v>8135985.2262000004</v>
      </c>
      <c r="R1698" s="1">
        <v>0</v>
      </c>
      <c r="S1698" s="1">
        <v>2047203.8757999996</v>
      </c>
      <c r="T1698" s="1">
        <v>0</v>
      </c>
      <c r="U1698" s="2" t="s">
        <v>0</v>
      </c>
      <c r="V1698" s="1">
        <v>0</v>
      </c>
      <c r="W1698" s="1">
        <v>5248949.4400000004</v>
      </c>
      <c r="X1698" s="2" t="s">
        <v>0</v>
      </c>
      <c r="Y1698" s="1">
        <f t="shared" si="26"/>
        <v>839831.91040000005</v>
      </c>
      <c r="Z1698" s="1">
        <v>0</v>
      </c>
      <c r="AA1698" s="2" t="s">
        <v>0</v>
      </c>
      <c r="AB1698" s="1">
        <v>0</v>
      </c>
      <c r="AC1698" s="1">
        <v>0</v>
      </c>
      <c r="AD1698" s="2" t="s">
        <v>0</v>
      </c>
      <c r="AE1698" s="1">
        <v>0</v>
      </c>
    </row>
    <row r="1699" spans="1:31" x14ac:dyDescent="0.25">
      <c r="A1699" s="2" t="s">
        <v>619</v>
      </c>
      <c r="B1699" s="51">
        <v>43984</v>
      </c>
      <c r="C1699" s="2" t="s">
        <v>8</v>
      </c>
      <c r="D1699" s="2" t="s">
        <v>88</v>
      </c>
      <c r="E1699" s="2" t="s">
        <v>569</v>
      </c>
      <c r="F1699" s="2" t="s">
        <v>736</v>
      </c>
      <c r="G1699" s="2" t="s">
        <v>4</v>
      </c>
      <c r="H1699" s="2" t="s">
        <v>3070</v>
      </c>
      <c r="I1699" s="1" t="s">
        <v>1</v>
      </c>
      <c r="J1699" s="1" t="s">
        <v>1</v>
      </c>
      <c r="K1699" s="1" t="s">
        <v>1</v>
      </c>
      <c r="L1699" s="1" t="s">
        <v>1</v>
      </c>
      <c r="M1699" s="1">
        <v>0</v>
      </c>
      <c r="N1699" s="2" t="s">
        <v>1</v>
      </c>
      <c r="O1699" s="2" t="s">
        <v>2</v>
      </c>
      <c r="P1699" s="2"/>
      <c r="Q1699" s="3">
        <f t="shared" si="27"/>
        <v>46233827.056000002</v>
      </c>
      <c r="R1699" s="1">
        <v>0</v>
      </c>
      <c r="S1699" s="1">
        <f>38772474.95-370384.82</f>
        <v>38402090.130000003</v>
      </c>
      <c r="T1699" s="1">
        <v>0</v>
      </c>
      <c r="U1699" s="2" t="s">
        <v>0</v>
      </c>
      <c r="V1699" s="1">
        <v>0</v>
      </c>
      <c r="W1699" s="1">
        <v>6751497.3499999996</v>
      </c>
      <c r="X1699" s="2" t="s">
        <v>13</v>
      </c>
      <c r="Y1699" s="1">
        <f t="shared" si="26"/>
        <v>1080239.5759999999</v>
      </c>
      <c r="Z1699" s="1">
        <v>0</v>
      </c>
      <c r="AA1699" s="2" t="s">
        <v>0</v>
      </c>
      <c r="AB1699" s="1">
        <v>0</v>
      </c>
      <c r="AC1699" s="1">
        <v>0</v>
      </c>
      <c r="AD1699" s="2" t="s">
        <v>0</v>
      </c>
      <c r="AE1699" s="1">
        <v>0</v>
      </c>
    </row>
    <row r="1700" spans="1:31" x14ac:dyDescent="0.25">
      <c r="A1700" s="2" t="s">
        <v>616</v>
      </c>
      <c r="B1700" s="51">
        <v>43984</v>
      </c>
      <c r="C1700" s="2" t="s">
        <v>8</v>
      </c>
      <c r="D1700" s="2" t="s">
        <v>88</v>
      </c>
      <c r="E1700" s="2" t="s">
        <v>563</v>
      </c>
      <c r="F1700" s="2" t="s">
        <v>3071</v>
      </c>
      <c r="G1700" s="2" t="s">
        <v>4</v>
      </c>
      <c r="H1700" s="2" t="s">
        <v>3072</v>
      </c>
      <c r="I1700" s="1" t="s">
        <v>1</v>
      </c>
      <c r="J1700" s="1" t="s">
        <v>1</v>
      </c>
      <c r="K1700" s="1" t="s">
        <v>1</v>
      </c>
      <c r="L1700" s="1" t="s">
        <v>1</v>
      </c>
      <c r="M1700" s="1">
        <v>0</v>
      </c>
      <c r="N1700" s="2" t="s">
        <v>1</v>
      </c>
      <c r="O1700" s="2" t="s">
        <v>2</v>
      </c>
      <c r="P1700" s="2"/>
      <c r="Q1700" s="3">
        <f t="shared" si="27"/>
        <v>12339990.23</v>
      </c>
      <c r="R1700" s="1">
        <v>0</v>
      </c>
      <c r="S1700" s="1">
        <v>12339990.23</v>
      </c>
      <c r="T1700" s="1">
        <v>0</v>
      </c>
      <c r="U1700" s="2" t="s">
        <v>0</v>
      </c>
      <c r="V1700" s="1">
        <v>0</v>
      </c>
      <c r="W1700" s="1">
        <v>0</v>
      </c>
      <c r="X1700" s="2" t="s">
        <v>13</v>
      </c>
      <c r="Y1700" s="1">
        <f t="shared" si="26"/>
        <v>0</v>
      </c>
      <c r="Z1700" s="1">
        <v>0</v>
      </c>
      <c r="AA1700" s="2" t="s">
        <v>0</v>
      </c>
      <c r="AB1700" s="1">
        <v>0</v>
      </c>
      <c r="AC1700" s="1">
        <v>0</v>
      </c>
      <c r="AD1700" s="2" t="s">
        <v>0</v>
      </c>
      <c r="AE1700" s="1">
        <v>0</v>
      </c>
    </row>
    <row r="1701" spans="1:31" hidden="1" x14ac:dyDescent="0.25">
      <c r="A1701" s="2" t="s">
        <v>614</v>
      </c>
      <c r="B1701" s="51">
        <v>43984</v>
      </c>
      <c r="C1701" s="2" t="s">
        <v>71</v>
      </c>
      <c r="D1701" s="2" t="s">
        <v>88</v>
      </c>
      <c r="E1701" s="2" t="s">
        <v>566</v>
      </c>
      <c r="F1701" s="2" t="s">
        <v>3073</v>
      </c>
      <c r="G1701" s="2" t="s">
        <v>4</v>
      </c>
      <c r="H1701" s="2" t="s">
        <v>3074</v>
      </c>
      <c r="I1701" s="1" t="s">
        <v>1</v>
      </c>
      <c r="J1701" s="1" t="s">
        <v>1</v>
      </c>
      <c r="K1701" s="1" t="s">
        <v>1</v>
      </c>
      <c r="L1701" s="1" t="s">
        <v>1</v>
      </c>
      <c r="M1701" s="1">
        <v>0</v>
      </c>
      <c r="N1701" s="2" t="s">
        <v>1</v>
      </c>
      <c r="O1701" s="2" t="s">
        <v>2</v>
      </c>
      <c r="P1701" s="2" t="s">
        <v>1</v>
      </c>
      <c r="Q1701" s="3">
        <f t="shared" si="27"/>
        <v>42834755.995999999</v>
      </c>
      <c r="R1701" s="1">
        <v>0</v>
      </c>
      <c r="S1701" s="1">
        <v>40201555.995999999</v>
      </c>
      <c r="T1701" s="1">
        <v>0</v>
      </c>
      <c r="U1701" s="2" t="s">
        <v>0</v>
      </c>
      <c r="V1701" s="1">
        <v>0</v>
      </c>
      <c r="W1701" s="1">
        <v>2270000</v>
      </c>
      <c r="X1701" s="2" t="s">
        <v>0</v>
      </c>
      <c r="Y1701" s="1">
        <f t="shared" si="26"/>
        <v>363200</v>
      </c>
      <c r="Z1701" s="1">
        <v>0</v>
      </c>
      <c r="AA1701" s="2" t="s">
        <v>0</v>
      </c>
      <c r="AB1701" s="1">
        <v>0</v>
      </c>
      <c r="AC1701" s="1">
        <v>0</v>
      </c>
      <c r="AD1701" s="2" t="s">
        <v>0</v>
      </c>
      <c r="AE1701" s="1">
        <v>0</v>
      </c>
    </row>
    <row r="1702" spans="1:31" hidden="1" x14ac:dyDescent="0.25">
      <c r="A1702" s="2" t="s">
        <v>610</v>
      </c>
      <c r="B1702" s="51">
        <v>43984</v>
      </c>
      <c r="C1702" s="2" t="s">
        <v>53</v>
      </c>
      <c r="D1702" s="2" t="s">
        <v>88</v>
      </c>
      <c r="E1702" s="2" t="s">
        <v>558</v>
      </c>
      <c r="F1702" s="2" t="s">
        <v>3075</v>
      </c>
      <c r="G1702" s="2" t="s">
        <v>4</v>
      </c>
      <c r="H1702" s="2" t="s">
        <v>3076</v>
      </c>
      <c r="I1702" s="1" t="s">
        <v>1</v>
      </c>
      <c r="J1702" s="1" t="s">
        <v>1</v>
      </c>
      <c r="K1702" s="1" t="s">
        <v>1</v>
      </c>
      <c r="L1702" s="1" t="s">
        <v>1</v>
      </c>
      <c r="M1702" s="1">
        <v>0</v>
      </c>
      <c r="N1702" s="2" t="s">
        <v>1</v>
      </c>
      <c r="O1702" s="2" t="s">
        <v>2</v>
      </c>
      <c r="P1702" s="2" t="s">
        <v>1</v>
      </c>
      <c r="Q1702" s="3">
        <f t="shared" si="27"/>
        <v>44844868.330200002</v>
      </c>
      <c r="R1702" s="1">
        <v>0</v>
      </c>
      <c r="S1702" s="1">
        <v>35197350.529800005</v>
      </c>
      <c r="T1702" s="1">
        <v>0</v>
      </c>
      <c r="U1702" s="2" t="s">
        <v>0</v>
      </c>
      <c r="V1702" s="1">
        <v>0</v>
      </c>
      <c r="W1702" s="1">
        <v>8316825.6899999995</v>
      </c>
      <c r="X1702" s="2" t="s">
        <v>13</v>
      </c>
      <c r="Y1702" s="1">
        <f t="shared" si="26"/>
        <v>1330692.1103999999</v>
      </c>
      <c r="Z1702" s="1">
        <v>0</v>
      </c>
      <c r="AA1702" s="2" t="s">
        <v>0</v>
      </c>
      <c r="AB1702" s="1">
        <v>0</v>
      </c>
      <c r="AC1702" s="1">
        <v>0</v>
      </c>
      <c r="AD1702" s="2" t="s">
        <v>0</v>
      </c>
      <c r="AE1702" s="1">
        <v>0</v>
      </c>
    </row>
    <row r="1703" spans="1:31" hidden="1" x14ac:dyDescent="0.25">
      <c r="A1703" s="2" t="s">
        <v>607</v>
      </c>
      <c r="B1703" s="51">
        <v>43984</v>
      </c>
      <c r="C1703" s="2" t="s">
        <v>53</v>
      </c>
      <c r="D1703" s="2" t="s">
        <v>88</v>
      </c>
      <c r="E1703" s="2" t="s">
        <v>558</v>
      </c>
      <c r="F1703" s="2" t="s">
        <v>3075</v>
      </c>
      <c r="G1703" s="2" t="s">
        <v>4</v>
      </c>
      <c r="H1703" s="2" t="s">
        <v>3077</v>
      </c>
      <c r="I1703" s="1" t="s">
        <v>1</v>
      </c>
      <c r="J1703" s="1" t="s">
        <v>1</v>
      </c>
      <c r="K1703" s="1" t="s">
        <v>1</v>
      </c>
      <c r="L1703" s="1" t="s">
        <v>1</v>
      </c>
      <c r="M1703" s="1">
        <v>0</v>
      </c>
      <c r="N1703" s="2" t="s">
        <v>1</v>
      </c>
      <c r="O1703" s="2" t="s">
        <v>1171</v>
      </c>
      <c r="P1703" s="2" t="s">
        <v>1170</v>
      </c>
      <c r="Q1703" s="3">
        <f t="shared" si="27"/>
        <v>1562260.9638</v>
      </c>
      <c r="R1703" s="1">
        <v>0</v>
      </c>
      <c r="S1703" s="1">
        <v>1562260.9638</v>
      </c>
      <c r="T1703" s="1">
        <v>0</v>
      </c>
      <c r="U1703" s="2" t="s">
        <v>0</v>
      </c>
      <c r="V1703" s="1">
        <v>0</v>
      </c>
      <c r="W1703" s="1">
        <v>0</v>
      </c>
      <c r="X1703" s="2" t="s">
        <v>0</v>
      </c>
      <c r="Y1703" s="1">
        <f t="shared" si="26"/>
        <v>0</v>
      </c>
      <c r="Z1703" s="1">
        <v>0</v>
      </c>
      <c r="AA1703" s="2" t="s">
        <v>0</v>
      </c>
      <c r="AB1703" s="1">
        <v>0</v>
      </c>
      <c r="AC1703" s="1">
        <v>0</v>
      </c>
      <c r="AD1703" s="2" t="s">
        <v>0</v>
      </c>
      <c r="AE1703" s="1">
        <v>0</v>
      </c>
    </row>
    <row r="1704" spans="1:31" hidden="1" x14ac:dyDescent="0.25">
      <c r="A1704" s="2" t="s">
        <v>605</v>
      </c>
      <c r="B1704" s="51">
        <v>43984</v>
      </c>
      <c r="C1704" s="2" t="s">
        <v>53</v>
      </c>
      <c r="D1704" s="2" t="s">
        <v>88</v>
      </c>
      <c r="E1704" s="2" t="s">
        <v>558</v>
      </c>
      <c r="F1704" s="2" t="s">
        <v>3075</v>
      </c>
      <c r="G1704" s="2" t="s">
        <v>4</v>
      </c>
      <c r="H1704" s="2" t="s">
        <v>3078</v>
      </c>
      <c r="I1704" s="1" t="s">
        <v>1</v>
      </c>
      <c r="J1704" s="1" t="s">
        <v>1</v>
      </c>
      <c r="K1704" s="1" t="s">
        <v>1</v>
      </c>
      <c r="L1704" s="1" t="s">
        <v>1</v>
      </c>
      <c r="M1704" s="1">
        <v>0</v>
      </c>
      <c r="N1704" s="2" t="s">
        <v>1</v>
      </c>
      <c r="O1704" s="2" t="s">
        <v>2</v>
      </c>
      <c r="P1704" s="2" t="s">
        <v>1</v>
      </c>
      <c r="Q1704" s="3">
        <f t="shared" si="27"/>
        <v>22724424.077199999</v>
      </c>
      <c r="R1704" s="1">
        <v>0</v>
      </c>
      <c r="S1704" s="1">
        <v>14843261.3956</v>
      </c>
      <c r="T1704" s="1">
        <v>0</v>
      </c>
      <c r="U1704" s="2" t="s">
        <v>0</v>
      </c>
      <c r="V1704" s="1">
        <v>0</v>
      </c>
      <c r="W1704" s="1">
        <v>6794105.7599999998</v>
      </c>
      <c r="X1704" s="2" t="s">
        <v>0</v>
      </c>
      <c r="Y1704" s="1">
        <f t="shared" si="26"/>
        <v>1087056.9216</v>
      </c>
      <c r="Z1704" s="1">
        <v>0</v>
      </c>
      <c r="AA1704" s="2" t="s">
        <v>0</v>
      </c>
      <c r="AB1704" s="1">
        <v>0</v>
      </c>
      <c r="AC1704" s="1">
        <v>0</v>
      </c>
      <c r="AD1704" s="2" t="s">
        <v>0</v>
      </c>
      <c r="AE1704" s="1">
        <v>0</v>
      </c>
    </row>
    <row r="1705" spans="1:31" x14ac:dyDescent="0.25">
      <c r="A1705" s="2" t="s">
        <v>603</v>
      </c>
      <c r="B1705" s="51">
        <v>43984</v>
      </c>
      <c r="C1705" s="2" t="s">
        <v>8</v>
      </c>
      <c r="D1705" s="2" t="s">
        <v>78</v>
      </c>
      <c r="E1705" s="2" t="s">
        <v>555</v>
      </c>
      <c r="F1705" s="2" t="s">
        <v>3079</v>
      </c>
      <c r="G1705" s="2" t="s">
        <v>4</v>
      </c>
      <c r="H1705" s="2" t="s">
        <v>3080</v>
      </c>
      <c r="I1705" s="1" t="s">
        <v>1</v>
      </c>
      <c r="J1705" s="1" t="s">
        <v>1</v>
      </c>
      <c r="K1705" s="1" t="s">
        <v>1</v>
      </c>
      <c r="L1705" s="1" t="s">
        <v>1</v>
      </c>
      <c r="M1705" s="1">
        <v>0</v>
      </c>
      <c r="N1705" s="2" t="s">
        <v>1</v>
      </c>
      <c r="O1705" s="2" t="s">
        <v>2</v>
      </c>
      <c r="P1705" s="2"/>
      <c r="Q1705" s="3">
        <f t="shared" si="27"/>
        <v>32065403.650000002</v>
      </c>
      <c r="R1705" s="1">
        <v>0</v>
      </c>
      <c r="S1705" s="1">
        <v>27673342.050000001</v>
      </c>
      <c r="T1705" s="1">
        <v>0</v>
      </c>
      <c r="U1705" s="2" t="s">
        <v>0</v>
      </c>
      <c r="V1705" s="1">
        <v>0</v>
      </c>
      <c r="W1705" s="1">
        <v>3786260</v>
      </c>
      <c r="X1705" s="2" t="s">
        <v>13</v>
      </c>
      <c r="Y1705" s="1">
        <f t="shared" si="26"/>
        <v>605801.6</v>
      </c>
      <c r="Z1705" s="1">
        <v>0</v>
      </c>
      <c r="AA1705" s="2" t="s">
        <v>0</v>
      </c>
      <c r="AB1705" s="1">
        <v>0</v>
      </c>
      <c r="AC1705" s="1">
        <v>0</v>
      </c>
      <c r="AD1705" s="2" t="s">
        <v>0</v>
      </c>
      <c r="AE1705" s="1">
        <v>0</v>
      </c>
    </row>
    <row r="1706" spans="1:31" hidden="1" x14ac:dyDescent="0.25">
      <c r="A1706" s="2" t="s">
        <v>600</v>
      </c>
      <c r="B1706" s="51">
        <v>43984</v>
      </c>
      <c r="C1706" s="2" t="s">
        <v>71</v>
      </c>
      <c r="D1706" s="2" t="s">
        <v>78</v>
      </c>
      <c r="E1706" s="2" t="s">
        <v>551</v>
      </c>
      <c r="F1706" s="2" t="s">
        <v>2920</v>
      </c>
      <c r="G1706" s="2" t="s">
        <v>4</v>
      </c>
      <c r="H1706" s="2" t="s">
        <v>3081</v>
      </c>
      <c r="I1706" s="1" t="s">
        <v>1</v>
      </c>
      <c r="J1706" s="1" t="s">
        <v>1</v>
      </c>
      <c r="K1706" s="1" t="s">
        <v>1</v>
      </c>
      <c r="L1706" s="1" t="s">
        <v>1</v>
      </c>
      <c r="M1706" s="1">
        <v>0</v>
      </c>
      <c r="N1706" s="2" t="s">
        <v>1</v>
      </c>
      <c r="O1706" s="2" t="s">
        <v>2</v>
      </c>
      <c r="P1706" s="2" t="s">
        <v>1</v>
      </c>
      <c r="Q1706" s="3">
        <f t="shared" si="27"/>
        <v>59768129.176600009</v>
      </c>
      <c r="R1706" s="1">
        <v>0</v>
      </c>
      <c r="S1706" s="1">
        <v>56942369.176600009</v>
      </c>
      <c r="T1706" s="1">
        <v>0</v>
      </c>
      <c r="U1706" s="2" t="s">
        <v>0</v>
      </c>
      <c r="V1706" s="1">
        <v>0</v>
      </c>
      <c r="W1706" s="1">
        <v>2436000</v>
      </c>
      <c r="X1706" s="2" t="s">
        <v>13</v>
      </c>
      <c r="Y1706" s="1">
        <f t="shared" si="26"/>
        <v>389760</v>
      </c>
      <c r="Z1706" s="1">
        <v>0</v>
      </c>
      <c r="AA1706" s="2" t="s">
        <v>0</v>
      </c>
      <c r="AB1706" s="1">
        <v>0</v>
      </c>
      <c r="AC1706" s="1">
        <v>0</v>
      </c>
      <c r="AD1706" s="2" t="s">
        <v>0</v>
      </c>
      <c r="AE1706" s="1">
        <v>0</v>
      </c>
    </row>
    <row r="1707" spans="1:31" hidden="1" x14ac:dyDescent="0.25">
      <c r="A1707" s="2" t="s">
        <v>597</v>
      </c>
      <c r="B1707" s="51">
        <v>43984</v>
      </c>
      <c r="C1707" s="2" t="s">
        <v>53</v>
      </c>
      <c r="D1707" s="2" t="s">
        <v>78</v>
      </c>
      <c r="E1707" s="2" t="s">
        <v>6</v>
      </c>
      <c r="F1707" s="2" t="s">
        <v>3033</v>
      </c>
      <c r="G1707" s="2" t="s">
        <v>4</v>
      </c>
      <c r="H1707" s="2" t="s">
        <v>3082</v>
      </c>
      <c r="I1707" s="1" t="s">
        <v>1</v>
      </c>
      <c r="J1707" s="1" t="s">
        <v>1</v>
      </c>
      <c r="K1707" s="1" t="s">
        <v>1</v>
      </c>
      <c r="L1707" s="1" t="s">
        <v>1</v>
      </c>
      <c r="M1707" s="1">
        <v>0</v>
      </c>
      <c r="N1707" s="2" t="s">
        <v>1</v>
      </c>
      <c r="O1707" s="2" t="s">
        <v>2</v>
      </c>
      <c r="P1707" s="2" t="s">
        <v>1</v>
      </c>
      <c r="Q1707" s="3">
        <f t="shared" si="27"/>
        <v>82947954.250799984</v>
      </c>
      <c r="R1707" s="1">
        <v>0</v>
      </c>
      <c r="S1707" s="1">
        <v>50877192.193599992</v>
      </c>
      <c r="T1707" s="1">
        <v>0</v>
      </c>
      <c r="U1707" s="2" t="s">
        <v>0</v>
      </c>
      <c r="V1707" s="1">
        <v>0</v>
      </c>
      <c r="W1707" s="1">
        <v>27647208.669999994</v>
      </c>
      <c r="X1707" s="2" t="s">
        <v>0</v>
      </c>
      <c r="Y1707" s="1">
        <f t="shared" si="26"/>
        <v>4423553.3871999988</v>
      </c>
      <c r="Z1707" s="1">
        <v>0</v>
      </c>
      <c r="AA1707" s="2" t="s">
        <v>0</v>
      </c>
      <c r="AB1707" s="1">
        <v>0</v>
      </c>
      <c r="AC1707" s="1">
        <v>0</v>
      </c>
      <c r="AD1707" s="2" t="s">
        <v>0</v>
      </c>
      <c r="AE1707" s="1">
        <v>0</v>
      </c>
    </row>
    <row r="1708" spans="1:31" s="62" customFormat="1" ht="15.75" customHeight="1" x14ac:dyDescent="0.25">
      <c r="A1708" s="2" t="s">
        <v>593</v>
      </c>
      <c r="B1708" s="51">
        <v>43984</v>
      </c>
      <c r="C1708" s="2" t="s">
        <v>8</v>
      </c>
      <c r="D1708" s="2" t="s">
        <v>67</v>
      </c>
      <c r="E1708" s="2" t="s">
        <v>542</v>
      </c>
      <c r="F1708" s="2" t="s">
        <v>2871</v>
      </c>
      <c r="G1708" s="2" t="s">
        <v>4</v>
      </c>
      <c r="H1708" s="2" t="s">
        <v>3083</v>
      </c>
      <c r="I1708" s="1" t="s">
        <v>1</v>
      </c>
      <c r="J1708" s="1" t="s">
        <v>1</v>
      </c>
      <c r="K1708" s="1" t="s">
        <v>1</v>
      </c>
      <c r="L1708" s="1" t="s">
        <v>1</v>
      </c>
      <c r="M1708" s="1">
        <v>0</v>
      </c>
      <c r="N1708" s="2" t="s">
        <v>1</v>
      </c>
      <c r="O1708" s="2" t="s">
        <v>2</v>
      </c>
      <c r="P1708" s="2"/>
      <c r="Q1708" s="3">
        <f t="shared" si="27"/>
        <v>65980240.657600001</v>
      </c>
      <c r="R1708" s="1">
        <v>0</v>
      </c>
      <c r="S1708" s="1">
        <v>47005168.460000001</v>
      </c>
      <c r="T1708" s="1">
        <v>0</v>
      </c>
      <c r="U1708" s="2" t="s">
        <v>0</v>
      </c>
      <c r="V1708" s="1">
        <v>0</v>
      </c>
      <c r="W1708" s="1">
        <v>16357820.859999999</v>
      </c>
      <c r="X1708" s="2" t="s">
        <v>13</v>
      </c>
      <c r="Y1708" s="1">
        <f t="shared" si="26"/>
        <v>2617251.3375999997</v>
      </c>
      <c r="Z1708" s="1">
        <v>0</v>
      </c>
      <c r="AA1708" s="2" t="s">
        <v>0</v>
      </c>
      <c r="AB1708" s="1">
        <v>0</v>
      </c>
      <c r="AC1708" s="1">
        <v>0</v>
      </c>
      <c r="AD1708" s="2" t="s">
        <v>0</v>
      </c>
      <c r="AE1708" s="1">
        <v>0</v>
      </c>
    </row>
    <row r="1709" spans="1:31" hidden="1" x14ac:dyDescent="0.25">
      <c r="A1709" s="2" t="s">
        <v>591</v>
      </c>
      <c r="B1709" s="51">
        <v>43984</v>
      </c>
      <c r="C1709" s="2" t="s">
        <v>53</v>
      </c>
      <c r="D1709" s="2" t="s">
        <v>67</v>
      </c>
      <c r="E1709" s="2" t="s">
        <v>66</v>
      </c>
      <c r="F1709" s="2" t="s">
        <v>3005</v>
      </c>
      <c r="G1709" s="2" t="s">
        <v>4</v>
      </c>
      <c r="H1709" s="2" t="s">
        <v>3084</v>
      </c>
      <c r="I1709" s="1" t="s">
        <v>1</v>
      </c>
      <c r="J1709" s="1" t="s">
        <v>1</v>
      </c>
      <c r="K1709" s="1" t="s">
        <v>1</v>
      </c>
      <c r="L1709" s="1" t="s">
        <v>1</v>
      </c>
      <c r="M1709" s="1">
        <v>0</v>
      </c>
      <c r="N1709" s="2" t="s">
        <v>1</v>
      </c>
      <c r="O1709" s="2" t="s">
        <v>2</v>
      </c>
      <c r="P1709" s="2" t="s">
        <v>1</v>
      </c>
      <c r="Q1709" s="3">
        <f t="shared" si="27"/>
        <v>8230031.8019999992</v>
      </c>
      <c r="R1709" s="1">
        <v>0</v>
      </c>
      <c r="S1709" s="1">
        <v>3683720.9999999991</v>
      </c>
      <c r="T1709" s="1">
        <v>0</v>
      </c>
      <c r="U1709" s="2" t="s">
        <v>0</v>
      </c>
      <c r="V1709" s="1">
        <v>0</v>
      </c>
      <c r="W1709" s="1">
        <v>3919233.45</v>
      </c>
      <c r="X1709" s="2" t="s">
        <v>13</v>
      </c>
      <c r="Y1709" s="1">
        <f t="shared" si="26"/>
        <v>627077.35200000007</v>
      </c>
      <c r="Z1709" s="1">
        <v>0</v>
      </c>
      <c r="AA1709" s="2" t="s">
        <v>0</v>
      </c>
      <c r="AB1709" s="1">
        <v>0</v>
      </c>
      <c r="AC1709" s="1">
        <v>0</v>
      </c>
      <c r="AD1709" s="2" t="s">
        <v>0</v>
      </c>
      <c r="AE1709" s="1">
        <v>0</v>
      </c>
    </row>
    <row r="1710" spans="1:31" x14ac:dyDescent="0.25">
      <c r="A1710" s="2" t="s">
        <v>587</v>
      </c>
      <c r="B1710" s="51">
        <v>43984</v>
      </c>
      <c r="C1710" s="2" t="s">
        <v>8</v>
      </c>
      <c r="D1710" s="2" t="s">
        <v>52</v>
      </c>
      <c r="E1710" s="2" t="s">
        <v>530</v>
      </c>
      <c r="F1710" s="2" t="s">
        <v>2733</v>
      </c>
      <c r="G1710" s="2" t="s">
        <v>4</v>
      </c>
      <c r="H1710" s="2" t="s">
        <v>3085</v>
      </c>
      <c r="I1710" s="1" t="s">
        <v>1</v>
      </c>
      <c r="J1710" s="1" t="s">
        <v>1</v>
      </c>
      <c r="K1710" s="1" t="s">
        <v>1</v>
      </c>
      <c r="L1710" s="1" t="s">
        <v>1</v>
      </c>
      <c r="M1710" s="1">
        <v>0</v>
      </c>
      <c r="N1710" s="2" t="s">
        <v>1</v>
      </c>
      <c r="O1710" s="2" t="s">
        <v>2</v>
      </c>
      <c r="P1710" s="2"/>
      <c r="Q1710" s="3">
        <f t="shared" si="27"/>
        <v>64746868.886000007</v>
      </c>
      <c r="R1710" s="1">
        <v>0</v>
      </c>
      <c r="S1710" s="1">
        <v>50695032.740000002</v>
      </c>
      <c r="T1710" s="1">
        <v>0</v>
      </c>
      <c r="U1710" s="2" t="s">
        <v>0</v>
      </c>
      <c r="V1710" s="1">
        <v>0</v>
      </c>
      <c r="W1710" s="1">
        <v>12113651.85</v>
      </c>
      <c r="X1710" s="2" t="s">
        <v>13</v>
      </c>
      <c r="Y1710" s="1">
        <f t="shared" si="26"/>
        <v>1938184.2960000001</v>
      </c>
      <c r="Z1710" s="1">
        <v>0</v>
      </c>
      <c r="AA1710" s="2" t="s">
        <v>0</v>
      </c>
      <c r="AB1710" s="1">
        <v>0</v>
      </c>
      <c r="AC1710" s="1">
        <v>0</v>
      </c>
      <c r="AD1710" s="2" t="s">
        <v>0</v>
      </c>
      <c r="AE1710" s="1">
        <v>0</v>
      </c>
    </row>
    <row r="1711" spans="1:31" hidden="1" x14ac:dyDescent="0.25">
      <c r="A1711" s="2" t="s">
        <v>585</v>
      </c>
      <c r="B1711" s="51">
        <v>43984</v>
      </c>
      <c r="C1711" s="2" t="s">
        <v>53</v>
      </c>
      <c r="D1711" s="2" t="s">
        <v>52</v>
      </c>
      <c r="E1711" s="2" t="s">
        <v>651</v>
      </c>
      <c r="F1711" s="2" t="s">
        <v>2955</v>
      </c>
      <c r="G1711" s="2" t="s">
        <v>4</v>
      </c>
      <c r="H1711" s="2" t="s">
        <v>3086</v>
      </c>
      <c r="I1711" s="1"/>
      <c r="J1711" s="1"/>
      <c r="K1711" s="1"/>
      <c r="L1711" s="1"/>
      <c r="M1711" s="1">
        <v>0</v>
      </c>
      <c r="N1711" s="2"/>
      <c r="O1711" s="2" t="s">
        <v>249</v>
      </c>
      <c r="P1711" s="2"/>
      <c r="Q1711" s="3">
        <f t="shared" si="27"/>
        <v>0</v>
      </c>
      <c r="R1711" s="1">
        <v>0</v>
      </c>
      <c r="S1711" s="1">
        <v>0</v>
      </c>
      <c r="T1711" s="1">
        <v>0</v>
      </c>
      <c r="U1711" s="2"/>
      <c r="V1711" s="1">
        <v>0</v>
      </c>
      <c r="W1711" s="1">
        <v>0</v>
      </c>
      <c r="X1711" s="2"/>
      <c r="Y1711" s="1">
        <f t="shared" si="26"/>
        <v>0</v>
      </c>
      <c r="Z1711" s="1">
        <v>0</v>
      </c>
      <c r="AA1711" s="2"/>
      <c r="AB1711" s="1">
        <v>0</v>
      </c>
      <c r="AC1711" s="1">
        <v>0</v>
      </c>
      <c r="AD1711" s="2"/>
      <c r="AE1711" s="1">
        <v>0</v>
      </c>
    </row>
    <row r="1712" spans="1:31" x14ac:dyDescent="0.25">
      <c r="A1712" s="2" t="s">
        <v>581</v>
      </c>
      <c r="B1712" s="51">
        <v>43984</v>
      </c>
      <c r="C1712" s="2" t="s">
        <v>8</v>
      </c>
      <c r="D1712" s="2" t="s">
        <v>48</v>
      </c>
      <c r="E1712" s="2" t="s">
        <v>520</v>
      </c>
      <c r="F1712" s="2" t="s">
        <v>1350</v>
      </c>
      <c r="G1712" s="2" t="s">
        <v>4</v>
      </c>
      <c r="H1712" s="2" t="s">
        <v>3087</v>
      </c>
      <c r="I1712" s="1" t="s">
        <v>1</v>
      </c>
      <c r="J1712" s="1" t="s">
        <v>1</v>
      </c>
      <c r="K1712" s="1" t="s">
        <v>1</v>
      </c>
      <c r="L1712" s="1" t="s">
        <v>1</v>
      </c>
      <c r="M1712" s="1">
        <v>0</v>
      </c>
      <c r="N1712" s="2" t="s">
        <v>1</v>
      </c>
      <c r="O1712" s="2" t="s">
        <v>2</v>
      </c>
      <c r="P1712" s="2"/>
      <c r="Q1712" s="3">
        <f t="shared" si="27"/>
        <v>68815089.834800005</v>
      </c>
      <c r="R1712" s="1">
        <v>0</v>
      </c>
      <c r="S1712" s="1">
        <v>50302320.359999999</v>
      </c>
      <c r="T1712" s="1">
        <v>0</v>
      </c>
      <c r="U1712" s="2" t="s">
        <v>0</v>
      </c>
      <c r="V1712" s="1">
        <v>0</v>
      </c>
      <c r="W1712" s="1">
        <v>15959284.029999999</v>
      </c>
      <c r="X1712" s="2" t="s">
        <v>13</v>
      </c>
      <c r="Y1712" s="1">
        <f t="shared" si="26"/>
        <v>2553485.4448000002</v>
      </c>
      <c r="Z1712" s="1">
        <v>0</v>
      </c>
      <c r="AA1712" s="2" t="s">
        <v>0</v>
      </c>
      <c r="AB1712" s="1">
        <v>0</v>
      </c>
      <c r="AC1712" s="1">
        <v>0</v>
      </c>
      <c r="AD1712" s="2" t="s">
        <v>0</v>
      </c>
      <c r="AE1712" s="1">
        <v>0</v>
      </c>
    </row>
    <row r="1713" spans="1:31" hidden="1" x14ac:dyDescent="0.25">
      <c r="A1713" s="2" t="s">
        <v>579</v>
      </c>
      <c r="B1713" s="51">
        <v>43984</v>
      </c>
      <c r="C1713" s="2" t="s">
        <v>53</v>
      </c>
      <c r="D1713" s="2" t="s">
        <v>48</v>
      </c>
      <c r="E1713" s="2" t="s">
        <v>1830</v>
      </c>
      <c r="F1713" s="2" t="s">
        <v>1917</v>
      </c>
      <c r="G1713" s="2" t="s">
        <v>4</v>
      </c>
      <c r="H1713" s="2" t="s">
        <v>3047</v>
      </c>
      <c r="I1713" s="1" t="s">
        <v>1</v>
      </c>
      <c r="J1713" s="1" t="s">
        <v>1</v>
      </c>
      <c r="K1713" s="1" t="s">
        <v>1</v>
      </c>
      <c r="L1713" s="1" t="s">
        <v>1</v>
      </c>
      <c r="M1713" s="1">
        <v>0</v>
      </c>
      <c r="N1713" s="2" t="s">
        <v>1</v>
      </c>
      <c r="O1713" s="2" t="s">
        <v>249</v>
      </c>
      <c r="P1713" s="2" t="s">
        <v>1</v>
      </c>
      <c r="Q1713" s="3">
        <f t="shared" si="27"/>
        <v>0</v>
      </c>
      <c r="R1713" s="1">
        <v>0</v>
      </c>
      <c r="S1713" s="1">
        <v>0</v>
      </c>
      <c r="T1713" s="1">
        <v>0</v>
      </c>
      <c r="U1713" s="2" t="s">
        <v>0</v>
      </c>
      <c r="V1713" s="1">
        <v>0</v>
      </c>
      <c r="W1713" s="1">
        <v>0</v>
      </c>
      <c r="X1713" s="2" t="s">
        <v>13</v>
      </c>
      <c r="Y1713" s="1">
        <f t="shared" si="26"/>
        <v>0</v>
      </c>
      <c r="Z1713" s="1">
        <v>0</v>
      </c>
      <c r="AA1713" s="2" t="s">
        <v>0</v>
      </c>
      <c r="AB1713" s="1">
        <v>0</v>
      </c>
      <c r="AC1713" s="1">
        <v>0</v>
      </c>
      <c r="AD1713" s="2" t="s">
        <v>0</v>
      </c>
      <c r="AE1713" s="1">
        <v>0</v>
      </c>
    </row>
    <row r="1714" spans="1:31" x14ac:dyDescent="0.25">
      <c r="A1714" s="2" t="s">
        <v>577</v>
      </c>
      <c r="B1714" s="51">
        <v>43984</v>
      </c>
      <c r="C1714" s="2" t="s">
        <v>8</v>
      </c>
      <c r="D1714" s="2" t="s">
        <v>44</v>
      </c>
      <c r="E1714" s="2" t="s">
        <v>516</v>
      </c>
      <c r="F1714" s="2" t="s">
        <v>350</v>
      </c>
      <c r="G1714" s="2" t="s">
        <v>4</v>
      </c>
      <c r="H1714" s="2" t="s">
        <v>3088</v>
      </c>
      <c r="I1714" s="1" t="s">
        <v>1</v>
      </c>
      <c r="J1714" s="1" t="s">
        <v>1</v>
      </c>
      <c r="K1714" s="1" t="s">
        <v>1</v>
      </c>
      <c r="L1714" s="1" t="s">
        <v>1</v>
      </c>
      <c r="M1714" s="1">
        <v>0</v>
      </c>
      <c r="N1714" s="2" t="s">
        <v>1</v>
      </c>
      <c r="O1714" s="2" t="s">
        <v>2</v>
      </c>
      <c r="P1714" s="2"/>
      <c r="Q1714" s="3">
        <f t="shared" si="27"/>
        <v>48581628.9652</v>
      </c>
      <c r="R1714" s="1">
        <v>0</v>
      </c>
      <c r="S1714" s="1">
        <v>32000423.41</v>
      </c>
      <c r="T1714" s="1">
        <v>0</v>
      </c>
      <c r="U1714" s="2" t="s">
        <v>0</v>
      </c>
      <c r="V1714" s="1">
        <v>0</v>
      </c>
      <c r="W1714" s="1">
        <v>14294142.720000001</v>
      </c>
      <c r="X1714" s="2" t="s">
        <v>13</v>
      </c>
      <c r="Y1714" s="1">
        <f t="shared" si="26"/>
        <v>2287062.8352000001</v>
      </c>
      <c r="Z1714" s="1">
        <v>0</v>
      </c>
      <c r="AA1714" s="2" t="s">
        <v>0</v>
      </c>
      <c r="AB1714" s="1">
        <v>0</v>
      </c>
      <c r="AC1714" s="1">
        <v>0</v>
      </c>
      <c r="AD1714" s="2" t="s">
        <v>0</v>
      </c>
      <c r="AE1714" s="1">
        <v>0</v>
      </c>
    </row>
    <row r="1715" spans="1:31" x14ac:dyDescent="0.25">
      <c r="A1715" s="2" t="s">
        <v>573</v>
      </c>
      <c r="B1715" s="51">
        <v>43984</v>
      </c>
      <c r="C1715" s="2" t="s">
        <v>8</v>
      </c>
      <c r="D1715" s="2" t="s">
        <v>40</v>
      </c>
      <c r="E1715" s="2" t="s">
        <v>500</v>
      </c>
      <c r="F1715" s="2" t="s">
        <v>736</v>
      </c>
      <c r="G1715" s="2" t="s">
        <v>4</v>
      </c>
      <c r="H1715" s="2" t="s">
        <v>3089</v>
      </c>
      <c r="I1715" s="1" t="s">
        <v>1</v>
      </c>
      <c r="J1715" s="1" t="s">
        <v>1</v>
      </c>
      <c r="K1715" s="1" t="s">
        <v>1</v>
      </c>
      <c r="L1715" s="1" t="s">
        <v>1</v>
      </c>
      <c r="M1715" s="1">
        <v>0</v>
      </c>
      <c r="N1715" s="2" t="s">
        <v>1</v>
      </c>
      <c r="O1715" s="2" t="s">
        <v>2</v>
      </c>
      <c r="P1715" s="2"/>
      <c r="Q1715" s="3">
        <f t="shared" si="27"/>
        <v>46881841.685199998</v>
      </c>
      <c r="R1715" s="1">
        <v>0</v>
      </c>
      <c r="S1715" s="1">
        <v>38840661.689999998</v>
      </c>
      <c r="T1715" s="1">
        <v>0</v>
      </c>
      <c r="U1715" s="2" t="s">
        <v>0</v>
      </c>
      <c r="V1715" s="1">
        <v>0</v>
      </c>
      <c r="W1715" s="1">
        <v>6932051.7199999997</v>
      </c>
      <c r="X1715" s="2" t="s">
        <v>13</v>
      </c>
      <c r="Y1715" s="1">
        <f t="shared" si="26"/>
        <v>1109128.2752</v>
      </c>
      <c r="Z1715" s="1">
        <v>0</v>
      </c>
      <c r="AA1715" s="2" t="s">
        <v>0</v>
      </c>
      <c r="AB1715" s="1">
        <v>0</v>
      </c>
      <c r="AC1715" s="1">
        <v>0</v>
      </c>
      <c r="AD1715" s="2" t="s">
        <v>0</v>
      </c>
      <c r="AE1715" s="1">
        <v>0</v>
      </c>
    </row>
    <row r="1716" spans="1:31" x14ac:dyDescent="0.25">
      <c r="A1716" s="2" t="s">
        <v>570</v>
      </c>
      <c r="B1716" s="51">
        <v>43984</v>
      </c>
      <c r="C1716" s="2" t="s">
        <v>8</v>
      </c>
      <c r="D1716" s="2" t="s">
        <v>36</v>
      </c>
      <c r="E1716" s="2" t="s">
        <v>497</v>
      </c>
      <c r="F1716" s="2" t="s">
        <v>2869</v>
      </c>
      <c r="G1716" s="2" t="s">
        <v>4</v>
      </c>
      <c r="H1716" s="2" t="s">
        <v>3090</v>
      </c>
      <c r="I1716" s="1" t="s">
        <v>1</v>
      </c>
      <c r="J1716" s="1" t="s">
        <v>1</v>
      </c>
      <c r="K1716" s="1" t="s">
        <v>1</v>
      </c>
      <c r="L1716" s="1" t="s">
        <v>1</v>
      </c>
      <c r="M1716" s="1">
        <v>0</v>
      </c>
      <c r="N1716" s="2" t="s">
        <v>1</v>
      </c>
      <c r="O1716" s="2" t="s">
        <v>2</v>
      </c>
      <c r="P1716" s="2"/>
      <c r="Q1716" s="3">
        <f t="shared" si="27"/>
        <v>44622787.980400003</v>
      </c>
      <c r="R1716" s="1">
        <v>0</v>
      </c>
      <c r="S1716" s="1">
        <v>26030912.41</v>
      </c>
      <c r="T1716" s="1">
        <v>0</v>
      </c>
      <c r="U1716" s="2" t="s">
        <v>0</v>
      </c>
      <c r="V1716" s="1">
        <v>0</v>
      </c>
      <c r="W1716" s="1">
        <v>16027478.939999999</v>
      </c>
      <c r="X1716" s="2" t="s">
        <v>13</v>
      </c>
      <c r="Y1716" s="1">
        <f t="shared" si="26"/>
        <v>2564396.6304000001</v>
      </c>
      <c r="Z1716" s="1">
        <v>0</v>
      </c>
      <c r="AA1716" s="2" t="s">
        <v>0</v>
      </c>
      <c r="AB1716" s="1">
        <v>0</v>
      </c>
      <c r="AC1716" s="1">
        <v>0</v>
      </c>
      <c r="AD1716" s="2" t="s">
        <v>0</v>
      </c>
      <c r="AE1716" s="1">
        <v>0</v>
      </c>
    </row>
    <row r="1717" spans="1:31" x14ac:dyDescent="0.25">
      <c r="A1717" s="2" t="s">
        <v>567</v>
      </c>
      <c r="B1717" s="51">
        <v>43984</v>
      </c>
      <c r="C1717" s="2" t="s">
        <v>8</v>
      </c>
      <c r="D1717" s="2" t="s">
        <v>32</v>
      </c>
      <c r="E1717" s="2" t="s">
        <v>493</v>
      </c>
      <c r="F1717" s="2" t="s">
        <v>3091</v>
      </c>
      <c r="G1717" s="2" t="s">
        <v>4</v>
      </c>
      <c r="H1717" s="2" t="s">
        <v>3092</v>
      </c>
      <c r="I1717" s="1" t="s">
        <v>1</v>
      </c>
      <c r="J1717" s="1" t="s">
        <v>1</v>
      </c>
      <c r="K1717" s="1" t="s">
        <v>1</v>
      </c>
      <c r="L1717" s="1" t="s">
        <v>1</v>
      </c>
      <c r="M1717" s="1">
        <v>0</v>
      </c>
      <c r="N1717" s="2" t="s">
        <v>1</v>
      </c>
      <c r="O1717" s="2" t="s">
        <v>2</v>
      </c>
      <c r="P1717" s="2"/>
      <c r="Q1717" s="3">
        <f t="shared" si="27"/>
        <v>35862062.970799997</v>
      </c>
      <c r="R1717" s="1">
        <v>0</v>
      </c>
      <c r="S1717" s="1">
        <v>28646709.699999999</v>
      </c>
      <c r="T1717" s="1">
        <v>0</v>
      </c>
      <c r="U1717" s="2" t="s">
        <v>0</v>
      </c>
      <c r="V1717" s="1">
        <v>0</v>
      </c>
      <c r="W1717" s="1">
        <v>6220132.1299999999</v>
      </c>
      <c r="X1717" s="2" t="s">
        <v>13</v>
      </c>
      <c r="Y1717" s="1">
        <f t="shared" si="26"/>
        <v>995221.14080000005</v>
      </c>
      <c r="Z1717" s="1">
        <v>0</v>
      </c>
      <c r="AA1717" s="2" t="s">
        <v>0</v>
      </c>
      <c r="AB1717" s="1">
        <v>0</v>
      </c>
      <c r="AC1717" s="1">
        <v>0</v>
      </c>
      <c r="AD1717" s="2" t="s">
        <v>0</v>
      </c>
      <c r="AE1717" s="1">
        <v>0</v>
      </c>
    </row>
    <row r="1718" spans="1:31" x14ac:dyDescent="0.25">
      <c r="A1718" s="2" t="s">
        <v>564</v>
      </c>
      <c r="B1718" s="51">
        <v>43984</v>
      </c>
      <c r="C1718" s="2" t="s">
        <v>8</v>
      </c>
      <c r="D1718" s="2" t="s">
        <v>26</v>
      </c>
      <c r="E1718" s="2" t="s">
        <v>489</v>
      </c>
      <c r="F1718" s="2" t="s">
        <v>3093</v>
      </c>
      <c r="G1718" s="2" t="s">
        <v>4</v>
      </c>
      <c r="H1718" s="2" t="s">
        <v>3094</v>
      </c>
      <c r="I1718" s="1" t="s">
        <v>1</v>
      </c>
      <c r="J1718" s="1" t="s">
        <v>1</v>
      </c>
      <c r="K1718" s="1" t="s">
        <v>1</v>
      </c>
      <c r="L1718" s="1" t="s">
        <v>1</v>
      </c>
      <c r="M1718" s="1">
        <v>0</v>
      </c>
      <c r="N1718" s="2" t="s">
        <v>1</v>
      </c>
      <c r="O1718" s="2" t="s">
        <v>2</v>
      </c>
      <c r="P1718" s="2" t="s">
        <v>1</v>
      </c>
      <c r="Q1718" s="3">
        <f t="shared" si="27"/>
        <v>40286612.920000009</v>
      </c>
      <c r="R1718" s="1">
        <v>0</v>
      </c>
      <c r="S1718" s="1">
        <v>38947972.920000009</v>
      </c>
      <c r="T1718" s="1">
        <v>0</v>
      </c>
      <c r="U1718" s="2" t="s">
        <v>0</v>
      </c>
      <c r="V1718" s="1">
        <v>0</v>
      </c>
      <c r="W1718" s="1">
        <v>1154000</v>
      </c>
      <c r="X1718" s="2" t="s">
        <v>0</v>
      </c>
      <c r="Y1718" s="1">
        <f t="shared" si="26"/>
        <v>184640</v>
      </c>
      <c r="Z1718" s="1">
        <v>0</v>
      </c>
      <c r="AA1718" s="2" t="s">
        <v>0</v>
      </c>
      <c r="AB1718" s="1">
        <v>0</v>
      </c>
      <c r="AC1718" s="1">
        <v>0</v>
      </c>
      <c r="AD1718" s="2" t="s">
        <v>0</v>
      </c>
      <c r="AE1718" s="1">
        <v>0</v>
      </c>
    </row>
    <row r="1719" spans="1:31" x14ac:dyDescent="0.25">
      <c r="A1719" s="2" t="s">
        <v>561</v>
      </c>
      <c r="B1719" s="51">
        <v>43984</v>
      </c>
      <c r="C1719" s="2" t="s">
        <v>8</v>
      </c>
      <c r="D1719" s="2" t="s">
        <v>16</v>
      </c>
      <c r="E1719" s="2" t="s">
        <v>483</v>
      </c>
      <c r="F1719" s="2" t="s">
        <v>3095</v>
      </c>
      <c r="G1719" s="2" t="s">
        <v>4</v>
      </c>
      <c r="H1719" s="2" t="s">
        <v>3096</v>
      </c>
      <c r="I1719" s="1" t="s">
        <v>1</v>
      </c>
      <c r="J1719" s="1" t="s">
        <v>1</v>
      </c>
      <c r="K1719" s="1" t="s">
        <v>1</v>
      </c>
      <c r="L1719" s="1" t="s">
        <v>1</v>
      </c>
      <c r="M1719" s="1">
        <v>0</v>
      </c>
      <c r="N1719" s="2" t="s">
        <v>1</v>
      </c>
      <c r="O1719" s="2" t="s">
        <v>2</v>
      </c>
      <c r="P1719" s="2"/>
      <c r="Q1719" s="3">
        <f t="shared" si="27"/>
        <v>3302682.6015999997</v>
      </c>
      <c r="R1719" s="1">
        <v>0</v>
      </c>
      <c r="S1719" s="1">
        <v>876000</v>
      </c>
      <c r="T1719" s="1">
        <v>0</v>
      </c>
      <c r="U1719" s="2" t="s">
        <v>0</v>
      </c>
      <c r="V1719" s="1">
        <v>0</v>
      </c>
      <c r="W1719" s="1">
        <v>2091967.76</v>
      </c>
      <c r="X1719" s="2" t="s">
        <v>13</v>
      </c>
      <c r="Y1719" s="1">
        <f t="shared" si="26"/>
        <v>334714.84159999999</v>
      </c>
      <c r="Z1719" s="1">
        <v>0</v>
      </c>
      <c r="AA1719" s="2" t="s">
        <v>0</v>
      </c>
      <c r="AB1719" s="1">
        <v>0</v>
      </c>
      <c r="AC1719" s="1">
        <v>0</v>
      </c>
      <c r="AD1719" s="2" t="s">
        <v>0</v>
      </c>
      <c r="AE1719" s="1">
        <v>0</v>
      </c>
    </row>
    <row r="1720" spans="1:31" x14ac:dyDescent="0.25">
      <c r="A1720" s="2" t="s">
        <v>559</v>
      </c>
      <c r="B1720" s="51">
        <v>43984</v>
      </c>
      <c r="C1720" s="2" t="s">
        <v>8</v>
      </c>
      <c r="D1720" s="2" t="s">
        <v>1048</v>
      </c>
      <c r="E1720" s="2" t="s">
        <v>538</v>
      </c>
      <c r="F1720" s="2" t="s">
        <v>280</v>
      </c>
      <c r="G1720" s="2" t="s">
        <v>4</v>
      </c>
      <c r="H1720" s="2" t="s">
        <v>3097</v>
      </c>
      <c r="I1720" s="1" t="s">
        <v>1</v>
      </c>
      <c r="J1720" s="1" t="s">
        <v>1</v>
      </c>
      <c r="K1720" s="1" t="s">
        <v>1</v>
      </c>
      <c r="L1720" s="1" t="s">
        <v>1</v>
      </c>
      <c r="M1720" s="1">
        <v>0</v>
      </c>
      <c r="N1720" s="2" t="s">
        <v>1</v>
      </c>
      <c r="O1720" s="2" t="s">
        <v>2</v>
      </c>
      <c r="P1720" s="2" t="s">
        <v>1</v>
      </c>
      <c r="Q1720" s="3">
        <f t="shared" si="27"/>
        <v>8452607.9600000009</v>
      </c>
      <c r="R1720" s="1">
        <v>0</v>
      </c>
      <c r="S1720" s="1">
        <v>6928367.9600000009</v>
      </c>
      <c r="T1720" s="1">
        <v>0</v>
      </c>
      <c r="U1720" s="2" t="s">
        <v>0</v>
      </c>
      <c r="V1720" s="1">
        <v>0</v>
      </c>
      <c r="W1720" s="1">
        <v>1314000</v>
      </c>
      <c r="X1720" s="2" t="s">
        <v>0</v>
      </c>
      <c r="Y1720" s="1">
        <f t="shared" si="26"/>
        <v>210240</v>
      </c>
      <c r="Z1720" s="1">
        <v>0</v>
      </c>
      <c r="AA1720" s="2" t="s">
        <v>0</v>
      </c>
      <c r="AB1720" s="1">
        <v>0</v>
      </c>
      <c r="AC1720" s="1">
        <v>0</v>
      </c>
      <c r="AD1720" s="2" t="s">
        <v>0</v>
      </c>
      <c r="AE1720" s="1">
        <v>0</v>
      </c>
    </row>
    <row r="1721" spans="1:31" x14ac:dyDescent="0.25">
      <c r="A1721" s="2" t="s">
        <v>556</v>
      </c>
      <c r="B1721" s="51">
        <v>43984</v>
      </c>
      <c r="C1721" s="2" t="s">
        <v>8</v>
      </c>
      <c r="D1721" s="2" t="s">
        <v>11</v>
      </c>
      <c r="E1721" s="2" t="s">
        <v>476</v>
      </c>
      <c r="F1721" s="2" t="s">
        <v>339</v>
      </c>
      <c r="G1721" s="2" t="s">
        <v>4</v>
      </c>
      <c r="H1721" s="2" t="s">
        <v>3098</v>
      </c>
      <c r="I1721" s="1" t="s">
        <v>1</v>
      </c>
      <c r="J1721" s="1" t="s">
        <v>1</v>
      </c>
      <c r="K1721" s="1" t="s">
        <v>1</v>
      </c>
      <c r="L1721" s="1" t="s">
        <v>1</v>
      </c>
      <c r="M1721" s="1">
        <v>0</v>
      </c>
      <c r="N1721" s="2" t="s">
        <v>1</v>
      </c>
      <c r="O1721" s="2" t="s">
        <v>2</v>
      </c>
      <c r="P1721" s="2"/>
      <c r="Q1721" s="3">
        <f t="shared" si="27"/>
        <v>492169.63</v>
      </c>
      <c r="R1721" s="1">
        <v>0</v>
      </c>
      <c r="S1721" s="1">
        <v>492169.63</v>
      </c>
      <c r="T1721" s="1">
        <v>0</v>
      </c>
      <c r="U1721" s="2" t="s">
        <v>0</v>
      </c>
      <c r="V1721" s="1">
        <v>0</v>
      </c>
      <c r="W1721" s="1">
        <v>0</v>
      </c>
      <c r="X1721" s="2" t="s">
        <v>13</v>
      </c>
      <c r="Y1721" s="1">
        <f t="shared" si="26"/>
        <v>0</v>
      </c>
      <c r="Z1721" s="1">
        <v>0</v>
      </c>
      <c r="AA1721" s="2" t="s">
        <v>0</v>
      </c>
      <c r="AB1721" s="1">
        <v>0</v>
      </c>
      <c r="AC1721" s="1">
        <v>0</v>
      </c>
      <c r="AD1721" s="2" t="s">
        <v>0</v>
      </c>
      <c r="AE1721" s="1">
        <v>0</v>
      </c>
    </row>
    <row r="1722" spans="1:31" x14ac:dyDescent="0.25">
      <c r="A1722" s="2" t="s">
        <v>552</v>
      </c>
      <c r="B1722" s="51">
        <v>43984</v>
      </c>
      <c r="C1722" s="2" t="s">
        <v>8</v>
      </c>
      <c r="D1722" s="2" t="s">
        <v>7</v>
      </c>
      <c r="E1722" s="2" t="s">
        <v>471</v>
      </c>
      <c r="F1722" s="2" t="s">
        <v>1909</v>
      </c>
      <c r="G1722" s="2" t="s">
        <v>4</v>
      </c>
      <c r="H1722" s="2" t="s">
        <v>3099</v>
      </c>
      <c r="I1722" s="1" t="s">
        <v>1</v>
      </c>
      <c r="J1722" s="1" t="s">
        <v>1</v>
      </c>
      <c r="K1722" s="1" t="s">
        <v>1</v>
      </c>
      <c r="L1722" s="1" t="s">
        <v>1</v>
      </c>
      <c r="M1722" s="1">
        <v>0</v>
      </c>
      <c r="N1722" s="2" t="s">
        <v>1</v>
      </c>
      <c r="O1722" s="2" t="s">
        <v>2</v>
      </c>
      <c r="P1722" s="2"/>
      <c r="Q1722" s="3">
        <f t="shared" si="27"/>
        <v>32807932.382399999</v>
      </c>
      <c r="R1722" s="1">
        <v>0</v>
      </c>
      <c r="S1722" s="1">
        <v>24940270.5</v>
      </c>
      <c r="T1722" s="1">
        <v>0</v>
      </c>
      <c r="U1722" s="2" t="s">
        <v>0</v>
      </c>
      <c r="V1722" s="1">
        <v>0</v>
      </c>
      <c r="W1722" s="1">
        <v>6782467.1399999997</v>
      </c>
      <c r="X1722" s="2" t="s">
        <v>13</v>
      </c>
      <c r="Y1722" s="1">
        <f t="shared" si="26"/>
        <v>1085194.7423999999</v>
      </c>
      <c r="Z1722" s="1">
        <v>0</v>
      </c>
      <c r="AA1722" s="2" t="s">
        <v>0</v>
      </c>
      <c r="AB1722" s="1">
        <v>0</v>
      </c>
      <c r="AC1722" s="1">
        <v>0</v>
      </c>
      <c r="AD1722" s="2" t="s">
        <v>0</v>
      </c>
      <c r="AE1722" s="1">
        <v>0</v>
      </c>
    </row>
    <row r="1723" spans="1:31" x14ac:dyDescent="0.25">
      <c r="A1723" s="2" t="s">
        <v>548</v>
      </c>
      <c r="B1723" s="51">
        <v>43985</v>
      </c>
      <c r="C1723" s="2" t="s">
        <v>8</v>
      </c>
      <c r="D1723" s="2" t="s">
        <v>107</v>
      </c>
      <c r="E1723" s="2" t="s">
        <v>596</v>
      </c>
      <c r="F1723" s="2" t="s">
        <v>2189</v>
      </c>
      <c r="G1723" s="2" t="s">
        <v>4</v>
      </c>
      <c r="H1723" s="2" t="s">
        <v>3100</v>
      </c>
      <c r="I1723" s="1" t="s">
        <v>1</v>
      </c>
      <c r="J1723" s="1" t="s">
        <v>1</v>
      </c>
      <c r="K1723" s="1" t="s">
        <v>1</v>
      </c>
      <c r="L1723" s="1" t="s">
        <v>1</v>
      </c>
      <c r="M1723" s="1">
        <v>0</v>
      </c>
      <c r="N1723" s="2" t="s">
        <v>1</v>
      </c>
      <c r="O1723" s="2" t="s">
        <v>2</v>
      </c>
      <c r="P1723" s="2" t="s">
        <v>1</v>
      </c>
      <c r="Q1723" s="3">
        <f t="shared" si="27"/>
        <v>62127952.029199995</v>
      </c>
      <c r="R1723" s="1">
        <v>0</v>
      </c>
      <c r="S1723" s="1">
        <v>53581619.119999997</v>
      </c>
      <c r="T1723" s="1">
        <v>0</v>
      </c>
      <c r="U1723" s="2" t="s">
        <v>0</v>
      </c>
      <c r="V1723" s="1">
        <v>0</v>
      </c>
      <c r="W1723" s="1">
        <v>7367528.3700000001</v>
      </c>
      <c r="X1723" s="2" t="s">
        <v>0</v>
      </c>
      <c r="Y1723" s="1">
        <f t="shared" si="26"/>
        <v>1178804.5392</v>
      </c>
      <c r="Z1723" s="1">
        <v>0</v>
      </c>
      <c r="AA1723" s="2" t="s">
        <v>0</v>
      </c>
      <c r="AB1723" s="1">
        <v>0</v>
      </c>
      <c r="AC1723" s="1">
        <v>0</v>
      </c>
      <c r="AD1723" s="2" t="s">
        <v>0</v>
      </c>
      <c r="AE1723" s="1">
        <v>0</v>
      </c>
    </row>
    <row r="1724" spans="1:31" s="62" customFormat="1" hidden="1" x14ac:dyDescent="0.25">
      <c r="A1724" s="2" t="s">
        <v>545</v>
      </c>
      <c r="B1724" s="51">
        <v>43985</v>
      </c>
      <c r="C1724" s="2" t="s">
        <v>53</v>
      </c>
      <c r="D1724" s="2" t="s">
        <v>107</v>
      </c>
      <c r="E1724" s="2" t="s">
        <v>572</v>
      </c>
      <c r="F1724" s="2" t="s">
        <v>3075</v>
      </c>
      <c r="G1724" s="2" t="s">
        <v>4</v>
      </c>
      <c r="H1724" s="2" t="s">
        <v>3101</v>
      </c>
      <c r="I1724" s="1" t="s">
        <v>1</v>
      </c>
      <c r="J1724" s="1" t="s">
        <v>1</v>
      </c>
      <c r="K1724" s="1" t="s">
        <v>1</v>
      </c>
      <c r="L1724" s="1" t="s">
        <v>1</v>
      </c>
      <c r="M1724" s="1">
        <v>0</v>
      </c>
      <c r="N1724" s="2" t="s">
        <v>1</v>
      </c>
      <c r="O1724" s="2" t="s">
        <v>2</v>
      </c>
      <c r="P1724" s="2" t="s">
        <v>1</v>
      </c>
      <c r="Q1724" s="3">
        <f t="shared" si="27"/>
        <v>45798827.081799999</v>
      </c>
      <c r="R1724" s="1">
        <v>0</v>
      </c>
      <c r="S1724" s="1">
        <v>31244824.975400001</v>
      </c>
      <c r="T1724" s="1">
        <v>0</v>
      </c>
      <c r="U1724" s="2" t="s">
        <v>0</v>
      </c>
      <c r="V1724" s="1">
        <v>0</v>
      </c>
      <c r="W1724" s="1">
        <v>12546553.540000001</v>
      </c>
      <c r="X1724" s="2" t="s">
        <v>0</v>
      </c>
      <c r="Y1724" s="1">
        <f t="shared" si="26"/>
        <v>2007448.5664000001</v>
      </c>
      <c r="Z1724" s="1">
        <v>0</v>
      </c>
      <c r="AA1724" s="2" t="s">
        <v>0</v>
      </c>
      <c r="AB1724" s="1">
        <v>0</v>
      </c>
      <c r="AC1724" s="1">
        <v>0</v>
      </c>
      <c r="AD1724" s="2" t="s">
        <v>0</v>
      </c>
      <c r="AE1724" s="1">
        <v>0</v>
      </c>
    </row>
    <row r="1725" spans="1:31" hidden="1" x14ac:dyDescent="0.25">
      <c r="A1725" s="2" t="s">
        <v>543</v>
      </c>
      <c r="B1725" s="51">
        <v>43985</v>
      </c>
      <c r="C1725" s="2" t="s">
        <v>53</v>
      </c>
      <c r="D1725" s="2" t="s">
        <v>107</v>
      </c>
      <c r="E1725" s="2" t="s">
        <v>572</v>
      </c>
      <c r="F1725" s="2" t="s">
        <v>3075</v>
      </c>
      <c r="G1725" s="2" t="s">
        <v>4</v>
      </c>
      <c r="H1725" s="2" t="s">
        <v>3102</v>
      </c>
      <c r="I1725" s="1" t="s">
        <v>1</v>
      </c>
      <c r="J1725" s="1" t="s">
        <v>1</v>
      </c>
      <c r="K1725" s="1" t="s">
        <v>1</v>
      </c>
      <c r="L1725" s="1" t="s">
        <v>1</v>
      </c>
      <c r="M1725" s="1">
        <v>0</v>
      </c>
      <c r="N1725" s="2" t="s">
        <v>1</v>
      </c>
      <c r="O1725" s="2" t="s">
        <v>3103</v>
      </c>
      <c r="P1725" s="2" t="s">
        <v>3104</v>
      </c>
      <c r="Q1725" s="3">
        <f t="shared" si="27"/>
        <v>1133340.27</v>
      </c>
      <c r="R1725" s="1">
        <v>0</v>
      </c>
      <c r="S1725" s="1">
        <v>1017340.27</v>
      </c>
      <c r="T1725" s="1">
        <v>0</v>
      </c>
      <c r="U1725" s="2" t="s">
        <v>0</v>
      </c>
      <c r="V1725" s="1">
        <v>0</v>
      </c>
      <c r="W1725" s="1">
        <v>100000</v>
      </c>
      <c r="X1725" s="2" t="s">
        <v>13</v>
      </c>
      <c r="Y1725" s="1">
        <f t="shared" si="26"/>
        <v>16000</v>
      </c>
      <c r="Z1725" s="1">
        <v>0</v>
      </c>
      <c r="AA1725" s="2" t="s">
        <v>0</v>
      </c>
      <c r="AB1725" s="1">
        <v>0</v>
      </c>
      <c r="AC1725" s="1">
        <v>0</v>
      </c>
      <c r="AD1725" s="2" t="s">
        <v>0</v>
      </c>
      <c r="AE1725" s="1">
        <v>0</v>
      </c>
    </row>
    <row r="1726" spans="1:31" x14ac:dyDescent="0.25">
      <c r="A1726" s="2" t="s">
        <v>539</v>
      </c>
      <c r="B1726" s="51">
        <v>43985</v>
      </c>
      <c r="C1726" s="2" t="s">
        <v>8</v>
      </c>
      <c r="D1726" s="2" t="s">
        <v>88</v>
      </c>
      <c r="E1726" s="2" t="s">
        <v>569</v>
      </c>
      <c r="F1726" s="2" t="s">
        <v>644</v>
      </c>
      <c r="G1726" s="2" t="s">
        <v>4</v>
      </c>
      <c r="H1726" s="2" t="s">
        <v>3105</v>
      </c>
      <c r="I1726" s="1" t="s">
        <v>1</v>
      </c>
      <c r="J1726" s="1" t="s">
        <v>1</v>
      </c>
      <c r="K1726" s="1" t="s">
        <v>1</v>
      </c>
      <c r="L1726" s="1" t="s">
        <v>1</v>
      </c>
      <c r="M1726" s="1">
        <v>0</v>
      </c>
      <c r="N1726" s="2" t="s">
        <v>1</v>
      </c>
      <c r="O1726" s="2" t="s">
        <v>2</v>
      </c>
      <c r="P1726" s="2"/>
      <c r="Q1726" s="3">
        <f t="shared" si="27"/>
        <v>10522078.460000001</v>
      </c>
      <c r="R1726" s="1">
        <v>0</v>
      </c>
      <c r="S1726" s="1">
        <v>8088398.46</v>
      </c>
      <c r="T1726" s="1">
        <v>0</v>
      </c>
      <c r="U1726" s="2" t="s">
        <v>0</v>
      </c>
      <c r="V1726" s="1">
        <v>0</v>
      </c>
      <c r="W1726" s="1">
        <v>2098000</v>
      </c>
      <c r="X1726" s="2" t="s">
        <v>0</v>
      </c>
      <c r="Y1726" s="1">
        <f t="shared" ref="Y1726:Y1789" si="28">+W1726*0.16</f>
        <v>335680</v>
      </c>
      <c r="Z1726" s="1">
        <v>0</v>
      </c>
      <c r="AA1726" s="2" t="s">
        <v>0</v>
      </c>
      <c r="AB1726" s="1">
        <v>0</v>
      </c>
      <c r="AC1726" s="1">
        <v>0</v>
      </c>
      <c r="AD1726" s="2" t="s">
        <v>0</v>
      </c>
      <c r="AE1726" s="1">
        <v>0</v>
      </c>
    </row>
    <row r="1727" spans="1:31" x14ac:dyDescent="0.25">
      <c r="A1727" s="2" t="s">
        <v>535</v>
      </c>
      <c r="B1727" s="51">
        <v>43985</v>
      </c>
      <c r="C1727" s="2" t="s">
        <v>8</v>
      </c>
      <c r="D1727" s="2" t="s">
        <v>88</v>
      </c>
      <c r="E1727" s="2" t="s">
        <v>563</v>
      </c>
      <c r="F1727" s="2" t="s">
        <v>1352</v>
      </c>
      <c r="G1727" s="2" t="s">
        <v>4</v>
      </c>
      <c r="H1727" s="2" t="s">
        <v>3106</v>
      </c>
      <c r="I1727" s="1" t="s">
        <v>1</v>
      </c>
      <c r="J1727" s="1" t="s">
        <v>1</v>
      </c>
      <c r="K1727" s="1" t="s">
        <v>1</v>
      </c>
      <c r="L1727" s="1" t="s">
        <v>1</v>
      </c>
      <c r="M1727" s="1">
        <v>0</v>
      </c>
      <c r="N1727" s="2" t="s">
        <v>1</v>
      </c>
      <c r="O1727" s="2" t="s">
        <v>2</v>
      </c>
      <c r="P1727" s="2"/>
      <c r="Q1727" s="3">
        <f t="shared" si="27"/>
        <v>10765793.49</v>
      </c>
      <c r="R1727" s="1">
        <v>0</v>
      </c>
      <c r="S1727" s="1">
        <v>10765793.49</v>
      </c>
      <c r="T1727" s="1">
        <v>0</v>
      </c>
      <c r="U1727" s="2" t="s">
        <v>0</v>
      </c>
      <c r="V1727" s="1">
        <v>0</v>
      </c>
      <c r="W1727" s="1">
        <v>0</v>
      </c>
      <c r="X1727" s="2" t="s">
        <v>0</v>
      </c>
      <c r="Y1727" s="1">
        <f t="shared" si="28"/>
        <v>0</v>
      </c>
      <c r="Z1727" s="1">
        <v>0</v>
      </c>
      <c r="AA1727" s="2" t="s">
        <v>0</v>
      </c>
      <c r="AB1727" s="1">
        <v>0</v>
      </c>
      <c r="AC1727" s="1">
        <v>0</v>
      </c>
      <c r="AD1727" s="2" t="s">
        <v>0</v>
      </c>
      <c r="AE1727" s="1">
        <v>0</v>
      </c>
    </row>
    <row r="1728" spans="1:31" hidden="1" x14ac:dyDescent="0.25">
      <c r="A1728" s="2" t="s">
        <v>533</v>
      </c>
      <c r="B1728" s="51">
        <v>43985</v>
      </c>
      <c r="C1728" s="2" t="s">
        <v>71</v>
      </c>
      <c r="D1728" s="2" t="s">
        <v>88</v>
      </c>
      <c r="E1728" s="2" t="s">
        <v>566</v>
      </c>
      <c r="F1728" s="2" t="s">
        <v>3107</v>
      </c>
      <c r="G1728" s="2" t="s">
        <v>4</v>
      </c>
      <c r="H1728" s="2" t="s">
        <v>3108</v>
      </c>
      <c r="I1728" s="1" t="s">
        <v>1</v>
      </c>
      <c r="J1728" s="1" t="s">
        <v>1</v>
      </c>
      <c r="K1728" s="1" t="s">
        <v>1</v>
      </c>
      <c r="L1728" s="1" t="s">
        <v>1</v>
      </c>
      <c r="M1728" s="1">
        <v>0</v>
      </c>
      <c r="N1728" s="2" t="s">
        <v>1</v>
      </c>
      <c r="O1728" s="2" t="s">
        <v>3109</v>
      </c>
      <c r="P1728" s="2" t="s">
        <v>3110</v>
      </c>
      <c r="Q1728" s="3">
        <f t="shared" si="27"/>
        <v>125797.461</v>
      </c>
      <c r="R1728" s="1">
        <v>0</v>
      </c>
      <c r="S1728" s="1">
        <v>125797.461</v>
      </c>
      <c r="T1728" s="1">
        <v>0</v>
      </c>
      <c r="U1728" s="2" t="s">
        <v>0</v>
      </c>
      <c r="V1728" s="1">
        <v>0</v>
      </c>
      <c r="W1728" s="1">
        <v>0</v>
      </c>
      <c r="X1728" s="2" t="s">
        <v>0</v>
      </c>
      <c r="Y1728" s="1">
        <f t="shared" si="28"/>
        <v>0</v>
      </c>
      <c r="Z1728" s="1">
        <v>0</v>
      </c>
      <c r="AA1728" s="2" t="s">
        <v>0</v>
      </c>
      <c r="AB1728" s="1">
        <v>0</v>
      </c>
      <c r="AC1728" s="1">
        <v>0</v>
      </c>
      <c r="AD1728" s="2" t="s">
        <v>0</v>
      </c>
      <c r="AE1728" s="1">
        <v>0</v>
      </c>
    </row>
    <row r="1729" spans="1:31" hidden="1" x14ac:dyDescent="0.25">
      <c r="A1729" s="2" t="s">
        <v>531</v>
      </c>
      <c r="B1729" s="51">
        <v>43985</v>
      </c>
      <c r="C1729" s="2" t="s">
        <v>71</v>
      </c>
      <c r="D1729" s="2" t="s">
        <v>88</v>
      </c>
      <c r="E1729" s="2" t="s">
        <v>566</v>
      </c>
      <c r="F1729" s="2" t="s">
        <v>3107</v>
      </c>
      <c r="G1729" s="2" t="s">
        <v>4</v>
      </c>
      <c r="H1729" s="2" t="s">
        <v>3111</v>
      </c>
      <c r="I1729" s="1" t="s">
        <v>1</v>
      </c>
      <c r="J1729" s="1" t="s">
        <v>1</v>
      </c>
      <c r="K1729" s="1" t="s">
        <v>1</v>
      </c>
      <c r="L1729" s="1" t="s">
        <v>1</v>
      </c>
      <c r="M1729" s="1">
        <v>0</v>
      </c>
      <c r="N1729" s="2" t="s">
        <v>1</v>
      </c>
      <c r="O1729" s="2" t="s">
        <v>2</v>
      </c>
      <c r="P1729" s="2" t="s">
        <v>1</v>
      </c>
      <c r="Q1729" s="3">
        <f t="shared" si="27"/>
        <v>8929493.8000000007</v>
      </c>
      <c r="R1729" s="1">
        <v>0</v>
      </c>
      <c r="S1729" s="1">
        <v>7298997.8000000007</v>
      </c>
      <c r="T1729" s="1">
        <v>0</v>
      </c>
      <c r="U1729" s="2" t="s">
        <v>0</v>
      </c>
      <c r="V1729" s="1">
        <v>0</v>
      </c>
      <c r="W1729" s="1">
        <v>1405600</v>
      </c>
      <c r="X1729" s="2" t="s">
        <v>13</v>
      </c>
      <c r="Y1729" s="1">
        <f t="shared" si="28"/>
        <v>224896</v>
      </c>
      <c r="Z1729" s="1">
        <v>0</v>
      </c>
      <c r="AA1729" s="2" t="s">
        <v>0</v>
      </c>
      <c r="AB1729" s="1">
        <v>0</v>
      </c>
      <c r="AC1729" s="1">
        <v>0</v>
      </c>
      <c r="AD1729" s="2" t="s">
        <v>0</v>
      </c>
      <c r="AE1729" s="1">
        <v>0</v>
      </c>
    </row>
    <row r="1730" spans="1:31" hidden="1" x14ac:dyDescent="0.25">
      <c r="A1730" s="2" t="s">
        <v>527</v>
      </c>
      <c r="B1730" s="51">
        <v>43985</v>
      </c>
      <c r="C1730" s="2" t="s">
        <v>71</v>
      </c>
      <c r="D1730" s="2" t="s">
        <v>88</v>
      </c>
      <c r="E1730" s="2" t="s">
        <v>566</v>
      </c>
      <c r="F1730" s="2" t="s">
        <v>3107</v>
      </c>
      <c r="G1730" s="2" t="s">
        <v>4</v>
      </c>
      <c r="H1730" s="2" t="s">
        <v>3112</v>
      </c>
      <c r="I1730" s="1" t="s">
        <v>1</v>
      </c>
      <c r="J1730" s="1" t="s">
        <v>1</v>
      </c>
      <c r="K1730" s="1" t="s">
        <v>1</v>
      </c>
      <c r="L1730" s="1" t="s">
        <v>1</v>
      </c>
      <c r="M1730" s="1">
        <v>0</v>
      </c>
      <c r="N1730" s="2" t="s">
        <v>1</v>
      </c>
      <c r="O1730" s="2" t="s">
        <v>3113</v>
      </c>
      <c r="P1730" s="2" t="s">
        <v>3114</v>
      </c>
      <c r="Q1730" s="3">
        <f t="shared" si="27"/>
        <v>370384.82</v>
      </c>
      <c r="R1730" s="1">
        <v>0</v>
      </c>
      <c r="S1730" s="1">
        <v>370384.82</v>
      </c>
      <c r="T1730" s="1">
        <v>0</v>
      </c>
      <c r="U1730" s="2" t="s">
        <v>0</v>
      </c>
      <c r="V1730" s="1">
        <v>0</v>
      </c>
      <c r="W1730" s="1">
        <v>0</v>
      </c>
      <c r="X1730" s="2" t="s">
        <v>0</v>
      </c>
      <c r="Y1730" s="1">
        <f t="shared" si="28"/>
        <v>0</v>
      </c>
      <c r="Z1730" s="1">
        <v>0</v>
      </c>
      <c r="AA1730" s="2" t="s">
        <v>0</v>
      </c>
      <c r="AB1730" s="1">
        <v>0</v>
      </c>
      <c r="AC1730" s="1">
        <v>0</v>
      </c>
      <c r="AD1730" s="2" t="s">
        <v>0</v>
      </c>
      <c r="AE1730" s="1">
        <v>0</v>
      </c>
    </row>
    <row r="1731" spans="1:31" hidden="1" x14ac:dyDescent="0.25">
      <c r="A1731" s="2" t="s">
        <v>525</v>
      </c>
      <c r="B1731" s="51">
        <v>43985</v>
      </c>
      <c r="C1731" s="2" t="s">
        <v>71</v>
      </c>
      <c r="D1731" s="2" t="s">
        <v>88</v>
      </c>
      <c r="E1731" s="2" t="s">
        <v>566</v>
      </c>
      <c r="F1731" s="2" t="s">
        <v>3107</v>
      </c>
      <c r="G1731" s="2" t="s">
        <v>4</v>
      </c>
      <c r="H1731" s="2" t="s">
        <v>3115</v>
      </c>
      <c r="I1731" s="1" t="s">
        <v>1</v>
      </c>
      <c r="J1731" s="1" t="s">
        <v>1</v>
      </c>
      <c r="K1731" s="1" t="s">
        <v>1</v>
      </c>
      <c r="L1731" s="1" t="s">
        <v>1</v>
      </c>
      <c r="M1731" s="1">
        <v>0</v>
      </c>
      <c r="N1731" s="2" t="s">
        <v>1</v>
      </c>
      <c r="O1731" s="2" t="s">
        <v>2</v>
      </c>
      <c r="P1731" s="2" t="s">
        <v>1</v>
      </c>
      <c r="Q1731" s="3">
        <f t="shared" ref="Q1731:Q1794" si="29">SUM(R1731:AE1731)</f>
        <v>29025362.654600002</v>
      </c>
      <c r="R1731" s="1">
        <v>0</v>
      </c>
      <c r="S1731" s="1">
        <v>27351714.654600002</v>
      </c>
      <c r="T1731" s="1">
        <v>0</v>
      </c>
      <c r="U1731" s="2" t="s">
        <v>0</v>
      </c>
      <c r="V1731" s="1">
        <v>0</v>
      </c>
      <c r="W1731" s="1">
        <v>1442800</v>
      </c>
      <c r="X1731" s="2" t="s">
        <v>0</v>
      </c>
      <c r="Y1731" s="1">
        <f t="shared" si="28"/>
        <v>230848</v>
      </c>
      <c r="Z1731" s="1">
        <v>0</v>
      </c>
      <c r="AA1731" s="2" t="s">
        <v>0</v>
      </c>
      <c r="AB1731" s="1">
        <v>0</v>
      </c>
      <c r="AC1731" s="1">
        <v>0</v>
      </c>
      <c r="AD1731" s="2" t="s">
        <v>0</v>
      </c>
      <c r="AE1731" s="1">
        <v>0</v>
      </c>
    </row>
    <row r="1732" spans="1:31" s="62" customFormat="1" hidden="1" x14ac:dyDescent="0.25">
      <c r="A1732" s="2" t="s">
        <v>521</v>
      </c>
      <c r="B1732" s="51">
        <v>43985</v>
      </c>
      <c r="C1732" s="2" t="s">
        <v>71</v>
      </c>
      <c r="D1732" s="2" t="s">
        <v>88</v>
      </c>
      <c r="E1732" s="2" t="s">
        <v>566</v>
      </c>
      <c r="F1732" s="2" t="s">
        <v>3107</v>
      </c>
      <c r="G1732" s="2" t="s">
        <v>4</v>
      </c>
      <c r="H1732" s="2" t="s">
        <v>3116</v>
      </c>
      <c r="I1732" s="1" t="s">
        <v>1</v>
      </c>
      <c r="J1732" s="1" t="s">
        <v>1</v>
      </c>
      <c r="K1732" s="1" t="s">
        <v>1</v>
      </c>
      <c r="L1732" s="1" t="s">
        <v>1</v>
      </c>
      <c r="M1732" s="1">
        <v>0</v>
      </c>
      <c r="N1732" s="2" t="s">
        <v>1</v>
      </c>
      <c r="O1732" s="2" t="s">
        <v>3117</v>
      </c>
      <c r="P1732" s="2" t="s">
        <v>3118</v>
      </c>
      <c r="Q1732" s="3">
        <f t="shared" si="29"/>
        <v>290000</v>
      </c>
      <c r="R1732" s="1">
        <v>0</v>
      </c>
      <c r="S1732" s="1">
        <v>290000</v>
      </c>
      <c r="T1732" s="1">
        <v>0</v>
      </c>
      <c r="U1732" s="2" t="s">
        <v>0</v>
      </c>
      <c r="V1732" s="1">
        <v>0</v>
      </c>
      <c r="W1732" s="1">
        <v>0</v>
      </c>
      <c r="X1732" s="2" t="s">
        <v>0</v>
      </c>
      <c r="Y1732" s="1">
        <f t="shared" si="28"/>
        <v>0</v>
      </c>
      <c r="Z1732" s="1">
        <v>0</v>
      </c>
      <c r="AA1732" s="2" t="s">
        <v>0</v>
      </c>
      <c r="AB1732" s="1">
        <v>0</v>
      </c>
      <c r="AC1732" s="1">
        <v>0</v>
      </c>
      <c r="AD1732" s="2" t="s">
        <v>0</v>
      </c>
      <c r="AE1732" s="1">
        <v>0</v>
      </c>
    </row>
    <row r="1733" spans="1:31" hidden="1" x14ac:dyDescent="0.25">
      <c r="A1733" s="2" t="s">
        <v>517</v>
      </c>
      <c r="B1733" s="51">
        <v>43985</v>
      </c>
      <c r="C1733" s="2" t="s">
        <v>71</v>
      </c>
      <c r="D1733" s="2" t="s">
        <v>88</v>
      </c>
      <c r="E1733" s="2" t="s">
        <v>566</v>
      </c>
      <c r="F1733" s="2" t="s">
        <v>3107</v>
      </c>
      <c r="G1733" s="2" t="s">
        <v>4</v>
      </c>
      <c r="H1733" s="2" t="s">
        <v>3119</v>
      </c>
      <c r="I1733" s="1" t="s">
        <v>1</v>
      </c>
      <c r="J1733" s="1" t="s">
        <v>1</v>
      </c>
      <c r="K1733" s="1" t="s">
        <v>1</v>
      </c>
      <c r="L1733" s="1" t="s">
        <v>1</v>
      </c>
      <c r="M1733" s="1">
        <v>0</v>
      </c>
      <c r="N1733" s="2" t="s">
        <v>1</v>
      </c>
      <c r="O1733" s="2" t="s">
        <v>2</v>
      </c>
      <c r="P1733" s="2" t="s">
        <v>1</v>
      </c>
      <c r="Q1733" s="3">
        <f t="shared" si="29"/>
        <v>2810221.5410000002</v>
      </c>
      <c r="R1733" s="1">
        <v>0</v>
      </c>
      <c r="S1733" s="1">
        <v>2810221.5410000002</v>
      </c>
      <c r="T1733" s="1">
        <v>0</v>
      </c>
      <c r="U1733" s="2" t="s">
        <v>0</v>
      </c>
      <c r="V1733" s="1">
        <v>0</v>
      </c>
      <c r="W1733" s="1">
        <v>0</v>
      </c>
      <c r="X1733" s="2" t="s">
        <v>0</v>
      </c>
      <c r="Y1733" s="1">
        <f t="shared" si="28"/>
        <v>0</v>
      </c>
      <c r="Z1733" s="1">
        <v>0</v>
      </c>
      <c r="AA1733" s="2" t="s">
        <v>0</v>
      </c>
      <c r="AB1733" s="1">
        <v>0</v>
      </c>
      <c r="AC1733" s="1">
        <v>0</v>
      </c>
      <c r="AD1733" s="2" t="s">
        <v>0</v>
      </c>
      <c r="AE1733" s="1">
        <v>0</v>
      </c>
    </row>
    <row r="1734" spans="1:31" hidden="1" x14ac:dyDescent="0.25">
      <c r="A1734" s="2" t="s">
        <v>513</v>
      </c>
      <c r="B1734" s="51">
        <v>43985</v>
      </c>
      <c r="C1734" s="2" t="s">
        <v>71</v>
      </c>
      <c r="D1734" s="2" t="s">
        <v>88</v>
      </c>
      <c r="E1734" s="2" t="s">
        <v>566</v>
      </c>
      <c r="F1734" s="2" t="s">
        <v>3107</v>
      </c>
      <c r="G1734" s="2" t="s">
        <v>4</v>
      </c>
      <c r="H1734" s="2" t="s">
        <v>3120</v>
      </c>
      <c r="I1734" s="1" t="s">
        <v>1</v>
      </c>
      <c r="J1734" s="1" t="s">
        <v>1</v>
      </c>
      <c r="K1734" s="1" t="s">
        <v>1</v>
      </c>
      <c r="L1734" s="1" t="s">
        <v>1</v>
      </c>
      <c r="M1734" s="1">
        <v>0</v>
      </c>
      <c r="N1734" s="2" t="s">
        <v>1</v>
      </c>
      <c r="O1734" s="2" t="s">
        <v>2</v>
      </c>
      <c r="P1734" s="2" t="s">
        <v>1</v>
      </c>
      <c r="Q1734" s="3">
        <f t="shared" si="29"/>
        <v>4178413.9</v>
      </c>
      <c r="R1734" s="1">
        <v>0</v>
      </c>
      <c r="S1734" s="1">
        <v>3521853.9</v>
      </c>
      <c r="T1734" s="1">
        <v>0</v>
      </c>
      <c r="U1734" s="2" t="s">
        <v>0</v>
      </c>
      <c r="V1734" s="1">
        <v>0</v>
      </c>
      <c r="W1734" s="1">
        <v>566000</v>
      </c>
      <c r="X1734" s="2" t="s">
        <v>0</v>
      </c>
      <c r="Y1734" s="1">
        <f t="shared" si="28"/>
        <v>90560</v>
      </c>
      <c r="Z1734" s="1">
        <v>0</v>
      </c>
      <c r="AA1734" s="2" t="s">
        <v>0</v>
      </c>
      <c r="AB1734" s="1">
        <v>0</v>
      </c>
      <c r="AC1734" s="1">
        <v>0</v>
      </c>
      <c r="AD1734" s="2" t="s">
        <v>0</v>
      </c>
      <c r="AE1734" s="1">
        <v>0</v>
      </c>
    </row>
    <row r="1735" spans="1:31" hidden="1" x14ac:dyDescent="0.25">
      <c r="A1735" s="2" t="s">
        <v>511</v>
      </c>
      <c r="B1735" s="51">
        <v>43985</v>
      </c>
      <c r="C1735" s="2" t="s">
        <v>53</v>
      </c>
      <c r="D1735" s="2" t="s">
        <v>88</v>
      </c>
      <c r="E1735" s="2" t="s">
        <v>558</v>
      </c>
      <c r="F1735" s="2" t="s">
        <v>3121</v>
      </c>
      <c r="G1735" s="2" t="s">
        <v>4</v>
      </c>
      <c r="H1735" s="2" t="s">
        <v>3122</v>
      </c>
      <c r="I1735" s="1"/>
      <c r="J1735" s="1"/>
      <c r="K1735" s="1"/>
      <c r="L1735" s="1"/>
      <c r="M1735" s="1">
        <v>0</v>
      </c>
      <c r="N1735" s="2"/>
      <c r="O1735" s="2" t="s">
        <v>249</v>
      </c>
      <c r="P1735" s="2"/>
      <c r="Q1735" s="3">
        <f t="shared" si="29"/>
        <v>0</v>
      </c>
      <c r="R1735" s="1">
        <v>0</v>
      </c>
      <c r="S1735" s="1">
        <v>0</v>
      </c>
      <c r="T1735" s="1">
        <v>0</v>
      </c>
      <c r="U1735" s="2"/>
      <c r="V1735" s="1">
        <v>0</v>
      </c>
      <c r="W1735" s="1">
        <v>0</v>
      </c>
      <c r="X1735" s="2"/>
      <c r="Y1735" s="1">
        <f t="shared" si="28"/>
        <v>0</v>
      </c>
      <c r="Z1735" s="1">
        <v>0</v>
      </c>
      <c r="AA1735" s="2"/>
      <c r="AB1735" s="1">
        <v>0</v>
      </c>
      <c r="AC1735" s="1">
        <v>0</v>
      </c>
      <c r="AD1735" s="2"/>
      <c r="AE1735" s="1">
        <v>0</v>
      </c>
    </row>
    <row r="1736" spans="1:31" x14ac:dyDescent="0.25">
      <c r="A1736" s="2" t="s">
        <v>507</v>
      </c>
      <c r="B1736" s="51">
        <v>43985</v>
      </c>
      <c r="C1736" s="2" t="s">
        <v>8</v>
      </c>
      <c r="D1736" s="2" t="s">
        <v>78</v>
      </c>
      <c r="E1736" s="2" t="s">
        <v>555</v>
      </c>
      <c r="F1736" s="2" t="s">
        <v>3123</v>
      </c>
      <c r="G1736" s="2" t="s">
        <v>4</v>
      </c>
      <c r="H1736" s="2" t="s">
        <v>3124</v>
      </c>
      <c r="I1736" s="1" t="s">
        <v>1</v>
      </c>
      <c r="J1736" s="1" t="s">
        <v>1</v>
      </c>
      <c r="K1736" s="1" t="s">
        <v>1</v>
      </c>
      <c r="L1736" s="1" t="s">
        <v>1</v>
      </c>
      <c r="M1736" s="1">
        <v>0</v>
      </c>
      <c r="N1736" s="2" t="s">
        <v>1</v>
      </c>
      <c r="O1736" s="2" t="s">
        <v>2</v>
      </c>
      <c r="P1736" s="2"/>
      <c r="Q1736" s="3">
        <f t="shared" si="29"/>
        <v>59819900.809999995</v>
      </c>
      <c r="R1736" s="1">
        <v>0</v>
      </c>
      <c r="S1736" s="1">
        <v>47511258.317999996</v>
      </c>
      <c r="T1736" s="1">
        <v>0</v>
      </c>
      <c r="U1736" s="2" t="s">
        <v>0</v>
      </c>
      <c r="V1736" s="1">
        <v>0</v>
      </c>
      <c r="W1736" s="1">
        <v>10610898.699999999</v>
      </c>
      <c r="X1736" s="2" t="s">
        <v>0</v>
      </c>
      <c r="Y1736" s="1">
        <f t="shared" si="28"/>
        <v>1697743.7919999999</v>
      </c>
      <c r="Z1736" s="1">
        <v>0</v>
      </c>
      <c r="AA1736" s="2" t="s">
        <v>0</v>
      </c>
      <c r="AB1736" s="1">
        <v>0</v>
      </c>
      <c r="AC1736" s="1">
        <v>0</v>
      </c>
      <c r="AD1736" s="2" t="s">
        <v>0</v>
      </c>
      <c r="AE1736" s="1">
        <v>0</v>
      </c>
    </row>
    <row r="1737" spans="1:31" hidden="1" x14ac:dyDescent="0.25">
      <c r="A1737" s="2" t="s">
        <v>505</v>
      </c>
      <c r="B1737" s="51">
        <v>43985</v>
      </c>
      <c r="C1737" s="2" t="s">
        <v>71</v>
      </c>
      <c r="D1737" s="2" t="s">
        <v>78</v>
      </c>
      <c r="E1737" s="2" t="s">
        <v>551</v>
      </c>
      <c r="F1737" s="2" t="s">
        <v>2923</v>
      </c>
      <c r="G1737" s="2" t="s">
        <v>4</v>
      </c>
      <c r="H1737" s="2" t="s">
        <v>3125</v>
      </c>
      <c r="I1737" s="1" t="s">
        <v>1</v>
      </c>
      <c r="J1737" s="1" t="s">
        <v>1</v>
      </c>
      <c r="K1737" s="1" t="s">
        <v>1</v>
      </c>
      <c r="L1737" s="1" t="s">
        <v>1</v>
      </c>
      <c r="M1737" s="1">
        <v>0</v>
      </c>
      <c r="N1737" s="2" t="s">
        <v>1</v>
      </c>
      <c r="O1737" s="2" t="s">
        <v>2</v>
      </c>
      <c r="P1737" s="2" t="s">
        <v>1</v>
      </c>
      <c r="Q1737" s="3">
        <f t="shared" si="29"/>
        <v>29141791.476799998</v>
      </c>
      <c r="R1737" s="1">
        <v>0</v>
      </c>
      <c r="S1737" s="1">
        <v>26800911.476799998</v>
      </c>
      <c r="T1737" s="1">
        <v>0</v>
      </c>
      <c r="U1737" s="2" t="s">
        <v>0</v>
      </c>
      <c r="V1737" s="1">
        <v>0</v>
      </c>
      <c r="W1737" s="1">
        <v>2018000</v>
      </c>
      <c r="X1737" s="2" t="s">
        <v>0</v>
      </c>
      <c r="Y1737" s="1">
        <f t="shared" si="28"/>
        <v>322880</v>
      </c>
      <c r="Z1737" s="1">
        <v>0</v>
      </c>
      <c r="AA1737" s="2" t="s">
        <v>0</v>
      </c>
      <c r="AB1737" s="1">
        <v>0</v>
      </c>
      <c r="AC1737" s="1">
        <v>0</v>
      </c>
      <c r="AD1737" s="2" t="s">
        <v>0</v>
      </c>
      <c r="AE1737" s="1">
        <v>0</v>
      </c>
    </row>
    <row r="1738" spans="1:31" hidden="1" x14ac:dyDescent="0.25">
      <c r="A1738" s="2" t="s">
        <v>501</v>
      </c>
      <c r="B1738" s="51">
        <v>43985</v>
      </c>
      <c r="C1738" s="2" t="s">
        <v>53</v>
      </c>
      <c r="D1738" s="2" t="s">
        <v>78</v>
      </c>
      <c r="E1738" s="2" t="s">
        <v>6</v>
      </c>
      <c r="F1738" s="2" t="s">
        <v>3075</v>
      </c>
      <c r="G1738" s="2" t="s">
        <v>4</v>
      </c>
      <c r="H1738" s="2" t="s">
        <v>3126</v>
      </c>
      <c r="I1738" s="1" t="s">
        <v>1</v>
      </c>
      <c r="J1738" s="1" t="s">
        <v>1</v>
      </c>
      <c r="K1738" s="1" t="s">
        <v>1</v>
      </c>
      <c r="L1738" s="1" t="s">
        <v>1</v>
      </c>
      <c r="M1738" s="1">
        <v>0</v>
      </c>
      <c r="N1738" s="2" t="s">
        <v>1</v>
      </c>
      <c r="O1738" s="2" t="s">
        <v>2</v>
      </c>
      <c r="P1738" s="2" t="s">
        <v>1</v>
      </c>
      <c r="Q1738" s="3">
        <f t="shared" si="29"/>
        <v>44505574.759800002</v>
      </c>
      <c r="R1738" s="1">
        <v>0</v>
      </c>
      <c r="S1738" s="1">
        <v>35342716.385399997</v>
      </c>
      <c r="T1738" s="1">
        <v>0</v>
      </c>
      <c r="U1738" s="2" t="s">
        <v>0</v>
      </c>
      <c r="V1738" s="1">
        <v>0</v>
      </c>
      <c r="W1738" s="1">
        <v>7899015.8399999999</v>
      </c>
      <c r="X1738" s="2" t="s">
        <v>13</v>
      </c>
      <c r="Y1738" s="1">
        <f t="shared" si="28"/>
        <v>1263842.5344</v>
      </c>
      <c r="Z1738" s="1">
        <v>0</v>
      </c>
      <c r="AA1738" s="2" t="s">
        <v>0</v>
      </c>
      <c r="AB1738" s="1">
        <v>0</v>
      </c>
      <c r="AC1738" s="1">
        <v>0</v>
      </c>
      <c r="AD1738" s="2" t="s">
        <v>0</v>
      </c>
      <c r="AE1738" s="1">
        <v>0</v>
      </c>
    </row>
    <row r="1739" spans="1:31" hidden="1" x14ac:dyDescent="0.25">
      <c r="A1739" s="2" t="s">
        <v>498</v>
      </c>
      <c r="B1739" s="51">
        <v>43985</v>
      </c>
      <c r="C1739" s="2" t="s">
        <v>53</v>
      </c>
      <c r="D1739" s="2" t="s">
        <v>78</v>
      </c>
      <c r="E1739" s="2" t="s">
        <v>6</v>
      </c>
      <c r="F1739" s="2" t="s">
        <v>3075</v>
      </c>
      <c r="G1739" s="2" t="s">
        <v>4</v>
      </c>
      <c r="H1739" s="2" t="s">
        <v>3127</v>
      </c>
      <c r="I1739" s="1" t="s">
        <v>1</v>
      </c>
      <c r="J1739" s="1" t="s">
        <v>1</v>
      </c>
      <c r="K1739" s="1" t="s">
        <v>1</v>
      </c>
      <c r="L1739" s="1" t="s">
        <v>1</v>
      </c>
      <c r="M1739" s="1">
        <v>0</v>
      </c>
      <c r="N1739" s="2" t="s">
        <v>1</v>
      </c>
      <c r="O1739" s="2" t="s">
        <v>1537</v>
      </c>
      <c r="P1739" s="2" t="s">
        <v>1538</v>
      </c>
      <c r="Q1739" s="3">
        <f t="shared" si="29"/>
        <v>1639491</v>
      </c>
      <c r="R1739" s="1">
        <v>0</v>
      </c>
      <c r="S1739" s="1">
        <v>1180131</v>
      </c>
      <c r="T1739" s="1">
        <v>396000</v>
      </c>
      <c r="U1739" s="2" t="s">
        <v>13</v>
      </c>
      <c r="V1739" s="1">
        <v>63360</v>
      </c>
      <c r="W1739" s="1">
        <v>0</v>
      </c>
      <c r="X1739" s="2" t="s">
        <v>0</v>
      </c>
      <c r="Y1739" s="1">
        <f t="shared" si="28"/>
        <v>0</v>
      </c>
      <c r="Z1739" s="1">
        <v>0</v>
      </c>
      <c r="AA1739" s="2" t="s">
        <v>0</v>
      </c>
      <c r="AB1739" s="1">
        <v>0</v>
      </c>
      <c r="AC1739" s="1">
        <v>0</v>
      </c>
      <c r="AD1739" s="2" t="s">
        <v>0</v>
      </c>
      <c r="AE1739" s="1">
        <v>0</v>
      </c>
    </row>
    <row r="1740" spans="1:31" s="62" customFormat="1" hidden="1" x14ac:dyDescent="0.25">
      <c r="A1740" s="2" t="s">
        <v>494</v>
      </c>
      <c r="B1740" s="51">
        <v>43985</v>
      </c>
      <c r="C1740" s="2" t="s">
        <v>53</v>
      </c>
      <c r="D1740" s="2" t="s">
        <v>78</v>
      </c>
      <c r="E1740" s="2" t="s">
        <v>6</v>
      </c>
      <c r="F1740" s="2" t="s">
        <v>3075</v>
      </c>
      <c r="G1740" s="2" t="s">
        <v>4</v>
      </c>
      <c r="H1740" s="2" t="s">
        <v>3128</v>
      </c>
      <c r="I1740" s="1" t="s">
        <v>1</v>
      </c>
      <c r="J1740" s="1" t="s">
        <v>1</v>
      </c>
      <c r="K1740" s="1" t="s">
        <v>1</v>
      </c>
      <c r="L1740" s="1" t="s">
        <v>1</v>
      </c>
      <c r="M1740" s="1">
        <v>0</v>
      </c>
      <c r="N1740" s="2" t="s">
        <v>1</v>
      </c>
      <c r="O1740" s="2" t="s">
        <v>2</v>
      </c>
      <c r="P1740" s="2" t="s">
        <v>1</v>
      </c>
      <c r="Q1740" s="3">
        <f t="shared" si="29"/>
        <v>17174866.210000001</v>
      </c>
      <c r="R1740" s="1">
        <v>0</v>
      </c>
      <c r="S1740" s="1">
        <v>13094311.010000002</v>
      </c>
      <c r="T1740" s="1">
        <v>0</v>
      </c>
      <c r="U1740" s="2" t="s">
        <v>0</v>
      </c>
      <c r="V1740" s="1">
        <v>0</v>
      </c>
      <c r="W1740" s="1">
        <v>3517720</v>
      </c>
      <c r="X1740" s="2" t="s">
        <v>13</v>
      </c>
      <c r="Y1740" s="1">
        <f t="shared" si="28"/>
        <v>562835.20000000007</v>
      </c>
      <c r="Z1740" s="1">
        <v>0</v>
      </c>
      <c r="AA1740" s="2" t="s">
        <v>0</v>
      </c>
      <c r="AB1740" s="1">
        <v>0</v>
      </c>
      <c r="AC1740" s="1">
        <v>0</v>
      </c>
      <c r="AD1740" s="2" t="s">
        <v>0</v>
      </c>
      <c r="AE1740" s="1">
        <v>0</v>
      </c>
    </row>
    <row r="1741" spans="1:31" x14ac:dyDescent="0.25">
      <c r="A1741" s="2" t="s">
        <v>490</v>
      </c>
      <c r="B1741" s="51">
        <v>43985</v>
      </c>
      <c r="C1741" s="2" t="s">
        <v>8</v>
      </c>
      <c r="D1741" s="2" t="s">
        <v>67</v>
      </c>
      <c r="E1741" s="2" t="s">
        <v>542</v>
      </c>
      <c r="F1741" s="2" t="s">
        <v>2892</v>
      </c>
      <c r="G1741" s="2" t="s">
        <v>4</v>
      </c>
      <c r="H1741" s="2" t="s">
        <v>3129</v>
      </c>
      <c r="I1741" s="1" t="s">
        <v>1</v>
      </c>
      <c r="J1741" s="1" t="s">
        <v>1</v>
      </c>
      <c r="K1741" s="1" t="s">
        <v>1</v>
      </c>
      <c r="L1741" s="1" t="s">
        <v>1</v>
      </c>
      <c r="M1741" s="1">
        <v>0</v>
      </c>
      <c r="N1741" s="2" t="s">
        <v>1</v>
      </c>
      <c r="O1741" s="2" t="s">
        <v>2</v>
      </c>
      <c r="P1741" s="2"/>
      <c r="Q1741" s="3">
        <f t="shared" si="29"/>
        <v>67680835.574000001</v>
      </c>
      <c r="R1741" s="1">
        <v>0</v>
      </c>
      <c r="S1741" s="1">
        <v>45860248.240000002</v>
      </c>
      <c r="T1741" s="1">
        <v>0</v>
      </c>
      <c r="U1741" s="2" t="s">
        <v>0</v>
      </c>
      <c r="V1741" s="1">
        <v>0</v>
      </c>
      <c r="W1741" s="1">
        <v>18810851.149999999</v>
      </c>
      <c r="X1741" s="2" t="s">
        <v>0</v>
      </c>
      <c r="Y1741" s="1">
        <f t="shared" si="28"/>
        <v>3009736.1839999999</v>
      </c>
      <c r="Z1741" s="1">
        <v>0</v>
      </c>
      <c r="AA1741" s="2" t="s">
        <v>0</v>
      </c>
      <c r="AB1741" s="1">
        <v>0</v>
      </c>
      <c r="AC1741" s="1">
        <v>0</v>
      </c>
      <c r="AD1741" s="2" t="s">
        <v>0</v>
      </c>
      <c r="AE1741" s="1">
        <v>0</v>
      </c>
    </row>
    <row r="1742" spans="1:31" hidden="1" x14ac:dyDescent="0.25">
      <c r="A1742" s="2" t="s">
        <v>486</v>
      </c>
      <c r="B1742" s="51">
        <v>43985</v>
      </c>
      <c r="C1742" s="2" t="s">
        <v>53</v>
      </c>
      <c r="D1742" s="2" t="s">
        <v>67</v>
      </c>
      <c r="E1742" s="2" t="s">
        <v>66</v>
      </c>
      <c r="F1742" s="2" t="s">
        <v>3012</v>
      </c>
      <c r="G1742" s="2" t="s">
        <v>4</v>
      </c>
      <c r="H1742" s="2" t="s">
        <v>3130</v>
      </c>
      <c r="I1742" s="1" t="s">
        <v>1</v>
      </c>
      <c r="J1742" s="1" t="s">
        <v>1</v>
      </c>
      <c r="K1742" s="1" t="s">
        <v>1</v>
      </c>
      <c r="L1742" s="1" t="s">
        <v>1</v>
      </c>
      <c r="M1742" s="1">
        <v>0</v>
      </c>
      <c r="N1742" s="2" t="s">
        <v>1</v>
      </c>
      <c r="O1742" s="2" t="s">
        <v>2</v>
      </c>
      <c r="P1742" s="2" t="s">
        <v>1</v>
      </c>
      <c r="Q1742" s="3">
        <f t="shared" si="29"/>
        <v>1306671.8162</v>
      </c>
      <c r="R1742" s="1">
        <v>0</v>
      </c>
      <c r="S1742" s="1">
        <v>916352.61499999999</v>
      </c>
      <c r="T1742" s="1">
        <v>0</v>
      </c>
      <c r="U1742" s="2" t="s">
        <v>0</v>
      </c>
      <c r="V1742" s="1">
        <v>0</v>
      </c>
      <c r="W1742" s="1">
        <v>336482.07</v>
      </c>
      <c r="X1742" s="2" t="s">
        <v>13</v>
      </c>
      <c r="Y1742" s="1">
        <f t="shared" si="28"/>
        <v>53837.131200000003</v>
      </c>
      <c r="Z1742" s="1">
        <v>0</v>
      </c>
      <c r="AA1742" s="2" t="s">
        <v>0</v>
      </c>
      <c r="AB1742" s="1">
        <v>0</v>
      </c>
      <c r="AC1742" s="1">
        <v>0</v>
      </c>
      <c r="AD1742" s="2" t="s">
        <v>0</v>
      </c>
      <c r="AE1742" s="1">
        <v>0</v>
      </c>
    </row>
    <row r="1743" spans="1:31" x14ac:dyDescent="0.25">
      <c r="A1743" s="2" t="s">
        <v>484</v>
      </c>
      <c r="B1743" s="51">
        <v>43985</v>
      </c>
      <c r="C1743" s="2" t="s">
        <v>8</v>
      </c>
      <c r="D1743" s="2" t="s">
        <v>52</v>
      </c>
      <c r="E1743" s="2" t="s">
        <v>530</v>
      </c>
      <c r="F1743" s="2" t="s">
        <v>2756</v>
      </c>
      <c r="G1743" s="2" t="s">
        <v>4</v>
      </c>
      <c r="H1743" s="2" t="s">
        <v>3131</v>
      </c>
      <c r="I1743" s="1" t="s">
        <v>1</v>
      </c>
      <c r="J1743" s="1" t="s">
        <v>1</v>
      </c>
      <c r="K1743" s="1" t="s">
        <v>1</v>
      </c>
      <c r="L1743" s="1" t="s">
        <v>1</v>
      </c>
      <c r="M1743" s="1">
        <v>0</v>
      </c>
      <c r="N1743" s="2" t="s">
        <v>1</v>
      </c>
      <c r="O1743" s="2" t="s">
        <v>2</v>
      </c>
      <c r="P1743" s="2"/>
      <c r="Q1743" s="3">
        <f t="shared" si="29"/>
        <v>78232900.112399995</v>
      </c>
      <c r="R1743" s="1">
        <v>0</v>
      </c>
      <c r="S1743" s="1">
        <v>59798529.109999999</v>
      </c>
      <c r="T1743" s="1">
        <v>0</v>
      </c>
      <c r="U1743" s="2" t="s">
        <v>0</v>
      </c>
      <c r="V1743" s="1">
        <v>0</v>
      </c>
      <c r="W1743" s="1">
        <v>15891699.140000001</v>
      </c>
      <c r="X1743" s="2" t="s">
        <v>0</v>
      </c>
      <c r="Y1743" s="1">
        <f t="shared" si="28"/>
        <v>2542671.8624</v>
      </c>
      <c r="Z1743" s="1">
        <v>0</v>
      </c>
      <c r="AA1743" s="2" t="s">
        <v>0</v>
      </c>
      <c r="AB1743" s="1">
        <v>0</v>
      </c>
      <c r="AC1743" s="1">
        <v>0</v>
      </c>
      <c r="AD1743" s="2" t="s">
        <v>0</v>
      </c>
      <c r="AE1743" s="1">
        <v>0</v>
      </c>
    </row>
    <row r="1744" spans="1:31" hidden="1" x14ac:dyDescent="0.25">
      <c r="A1744" s="2" t="s">
        <v>477</v>
      </c>
      <c r="B1744" s="51">
        <v>43985</v>
      </c>
      <c r="C1744" s="2" t="s">
        <v>53</v>
      </c>
      <c r="D1744" s="2" t="s">
        <v>52</v>
      </c>
      <c r="E1744" s="2" t="s">
        <v>651</v>
      </c>
      <c r="F1744" s="2" t="s">
        <v>2970</v>
      </c>
      <c r="G1744" s="2" t="s">
        <v>4</v>
      </c>
      <c r="H1744" s="2" t="s">
        <v>3132</v>
      </c>
      <c r="I1744" s="1" t="s">
        <v>1</v>
      </c>
      <c r="J1744" s="1" t="s">
        <v>1</v>
      </c>
      <c r="K1744" s="1" t="s">
        <v>1</v>
      </c>
      <c r="L1744" s="1" t="s">
        <v>1</v>
      </c>
      <c r="M1744" s="1">
        <v>0</v>
      </c>
      <c r="N1744" s="2" t="s">
        <v>1</v>
      </c>
      <c r="O1744" s="2" t="s">
        <v>2</v>
      </c>
      <c r="P1744" s="2" t="s">
        <v>1</v>
      </c>
      <c r="Q1744" s="3">
        <f t="shared" si="29"/>
        <v>58158262.656599991</v>
      </c>
      <c r="R1744" s="1">
        <v>0</v>
      </c>
      <c r="S1744" s="1">
        <v>41193137.144599989</v>
      </c>
      <c r="T1744" s="1">
        <v>0</v>
      </c>
      <c r="U1744" s="2" t="s">
        <v>0</v>
      </c>
      <c r="V1744" s="1">
        <v>0</v>
      </c>
      <c r="W1744" s="1">
        <v>14625108.199999999</v>
      </c>
      <c r="X1744" s="2" t="s">
        <v>0</v>
      </c>
      <c r="Y1744" s="1">
        <f t="shared" si="28"/>
        <v>2340017.3119999999</v>
      </c>
      <c r="Z1744" s="1">
        <v>0</v>
      </c>
      <c r="AA1744" s="2" t="s">
        <v>0</v>
      </c>
      <c r="AB1744" s="1">
        <v>0</v>
      </c>
      <c r="AC1744" s="1">
        <v>0</v>
      </c>
      <c r="AD1744" s="2" t="s">
        <v>0</v>
      </c>
      <c r="AE1744" s="1">
        <v>0</v>
      </c>
    </row>
    <row r="1745" spans="1:31" x14ac:dyDescent="0.25">
      <c r="A1745" s="2" t="s">
        <v>473</v>
      </c>
      <c r="B1745" s="51">
        <v>43985</v>
      </c>
      <c r="C1745" s="2" t="s">
        <v>8</v>
      </c>
      <c r="D1745" s="2" t="s">
        <v>48</v>
      </c>
      <c r="E1745" s="2" t="s">
        <v>520</v>
      </c>
      <c r="F1745" s="2" t="s">
        <v>1308</v>
      </c>
      <c r="G1745" s="2" t="s">
        <v>4</v>
      </c>
      <c r="H1745" s="2" t="s">
        <v>3133</v>
      </c>
      <c r="I1745" s="1" t="s">
        <v>1</v>
      </c>
      <c r="J1745" s="1" t="s">
        <v>1</v>
      </c>
      <c r="K1745" s="1" t="s">
        <v>1</v>
      </c>
      <c r="L1745" s="1" t="s">
        <v>1</v>
      </c>
      <c r="M1745" s="1">
        <v>0</v>
      </c>
      <c r="N1745" s="2" t="s">
        <v>1</v>
      </c>
      <c r="O1745" s="2" t="s">
        <v>2</v>
      </c>
      <c r="P1745" s="2"/>
      <c r="Q1745" s="3">
        <f t="shared" si="29"/>
        <v>72692235.699600011</v>
      </c>
      <c r="R1745" s="1">
        <v>0</v>
      </c>
      <c r="S1745" s="1">
        <v>44761364.420000002</v>
      </c>
      <c r="T1745" s="1">
        <v>0</v>
      </c>
      <c r="U1745" s="2" t="s">
        <v>0</v>
      </c>
      <c r="V1745" s="1">
        <v>0</v>
      </c>
      <c r="W1745" s="1">
        <v>24078337.309999999</v>
      </c>
      <c r="X1745" s="2" t="s">
        <v>0</v>
      </c>
      <c r="Y1745" s="1">
        <f t="shared" si="28"/>
        <v>3852533.9696</v>
      </c>
      <c r="Z1745" s="1">
        <v>0</v>
      </c>
      <c r="AA1745" s="2" t="s">
        <v>0</v>
      </c>
      <c r="AB1745" s="1">
        <v>0</v>
      </c>
      <c r="AC1745" s="1">
        <v>0</v>
      </c>
      <c r="AD1745" s="2" t="s">
        <v>0</v>
      </c>
      <c r="AE1745" s="1">
        <v>0</v>
      </c>
    </row>
    <row r="1746" spans="1:31" hidden="1" x14ac:dyDescent="0.25">
      <c r="A1746" s="2" t="s">
        <v>468</v>
      </c>
      <c r="B1746" s="51">
        <v>43985</v>
      </c>
      <c r="C1746" s="2" t="s">
        <v>53</v>
      </c>
      <c r="D1746" s="2" t="s">
        <v>48</v>
      </c>
      <c r="E1746" s="2" t="s">
        <v>1830</v>
      </c>
      <c r="F1746" s="2" t="s">
        <v>1965</v>
      </c>
      <c r="G1746" s="2" t="s">
        <v>4</v>
      </c>
      <c r="H1746" s="2" t="s">
        <v>3047</v>
      </c>
      <c r="I1746" s="1" t="s">
        <v>1</v>
      </c>
      <c r="J1746" s="1" t="s">
        <v>1</v>
      </c>
      <c r="K1746" s="1" t="s">
        <v>1</v>
      </c>
      <c r="L1746" s="1" t="s">
        <v>1</v>
      </c>
      <c r="M1746" s="1">
        <v>0</v>
      </c>
      <c r="N1746" s="2" t="s">
        <v>1</v>
      </c>
      <c r="O1746" s="2" t="s">
        <v>249</v>
      </c>
      <c r="P1746" s="2" t="s">
        <v>1</v>
      </c>
      <c r="Q1746" s="3">
        <f t="shared" si="29"/>
        <v>0</v>
      </c>
      <c r="R1746" s="1">
        <v>0</v>
      </c>
      <c r="S1746" s="1">
        <v>0</v>
      </c>
      <c r="T1746" s="1">
        <v>0</v>
      </c>
      <c r="U1746" s="2" t="s">
        <v>0</v>
      </c>
      <c r="V1746" s="1">
        <v>0</v>
      </c>
      <c r="W1746" s="1">
        <v>0</v>
      </c>
      <c r="X1746" s="2" t="s">
        <v>0</v>
      </c>
      <c r="Y1746" s="1">
        <f t="shared" si="28"/>
        <v>0</v>
      </c>
      <c r="Z1746" s="1">
        <v>0</v>
      </c>
      <c r="AA1746" s="2" t="s">
        <v>0</v>
      </c>
      <c r="AB1746" s="1">
        <v>0</v>
      </c>
      <c r="AC1746" s="1">
        <v>0</v>
      </c>
      <c r="AD1746" s="2" t="s">
        <v>0</v>
      </c>
      <c r="AE1746" s="1">
        <v>0</v>
      </c>
    </row>
    <row r="1747" spans="1:31" x14ac:dyDescent="0.25">
      <c r="A1747" s="2" t="s">
        <v>465</v>
      </c>
      <c r="B1747" s="51">
        <v>43985</v>
      </c>
      <c r="C1747" s="2" t="s">
        <v>8</v>
      </c>
      <c r="D1747" s="2" t="s">
        <v>44</v>
      </c>
      <c r="E1747" s="2" t="s">
        <v>516</v>
      </c>
      <c r="F1747" s="2" t="s">
        <v>254</v>
      </c>
      <c r="G1747" s="2" t="s">
        <v>4</v>
      </c>
      <c r="H1747" s="2" t="s">
        <v>3134</v>
      </c>
      <c r="I1747" s="1" t="s">
        <v>1</v>
      </c>
      <c r="J1747" s="1" t="s">
        <v>1</v>
      </c>
      <c r="K1747" s="1" t="s">
        <v>1</v>
      </c>
      <c r="L1747" s="1" t="s">
        <v>1</v>
      </c>
      <c r="M1747" s="1">
        <v>0</v>
      </c>
      <c r="N1747" s="2" t="s">
        <v>1</v>
      </c>
      <c r="O1747" s="2" t="s">
        <v>2</v>
      </c>
      <c r="P1747" s="2"/>
      <c r="Q1747" s="3">
        <f t="shared" si="29"/>
        <v>90158079.825199991</v>
      </c>
      <c r="R1747" s="1">
        <v>0</v>
      </c>
      <c r="S1747" s="1">
        <v>73586473.269999996</v>
      </c>
      <c r="T1747" s="1">
        <v>0</v>
      </c>
      <c r="U1747" s="2" t="s">
        <v>0</v>
      </c>
      <c r="V1747" s="1">
        <v>0</v>
      </c>
      <c r="W1747" s="1">
        <v>14285867.720000001</v>
      </c>
      <c r="X1747" s="2" t="s">
        <v>0</v>
      </c>
      <c r="Y1747" s="1">
        <f t="shared" si="28"/>
        <v>2285738.8352000001</v>
      </c>
      <c r="Z1747" s="1">
        <v>0</v>
      </c>
      <c r="AA1747" s="2" t="s">
        <v>0</v>
      </c>
      <c r="AB1747" s="1">
        <v>0</v>
      </c>
      <c r="AC1747" s="1">
        <v>0</v>
      </c>
      <c r="AD1747" s="2" t="s">
        <v>0</v>
      </c>
      <c r="AE1747" s="1">
        <v>0</v>
      </c>
    </row>
    <row r="1748" spans="1:31" s="62" customFormat="1" x14ac:dyDescent="0.25">
      <c r="A1748" s="2" t="s">
        <v>463</v>
      </c>
      <c r="B1748" s="51">
        <v>43985</v>
      </c>
      <c r="C1748" s="2" t="s">
        <v>8</v>
      </c>
      <c r="D1748" s="2" t="s">
        <v>40</v>
      </c>
      <c r="E1748" s="2" t="s">
        <v>500</v>
      </c>
      <c r="F1748" s="2" t="s">
        <v>644</v>
      </c>
      <c r="G1748" s="2" t="s">
        <v>4</v>
      </c>
      <c r="H1748" s="2" t="s">
        <v>3135</v>
      </c>
      <c r="I1748" s="1" t="s">
        <v>1</v>
      </c>
      <c r="J1748" s="1" t="s">
        <v>1</v>
      </c>
      <c r="K1748" s="1" t="s">
        <v>1</v>
      </c>
      <c r="L1748" s="1" t="s">
        <v>1</v>
      </c>
      <c r="M1748" s="1">
        <v>0</v>
      </c>
      <c r="N1748" s="2" t="s">
        <v>1</v>
      </c>
      <c r="O1748" s="2" t="s">
        <v>2</v>
      </c>
      <c r="P1748" s="2"/>
      <c r="Q1748" s="3">
        <f t="shared" si="29"/>
        <v>71658802.377200007</v>
      </c>
      <c r="R1748" s="1">
        <v>0</v>
      </c>
      <c r="S1748" s="1">
        <v>59495400.329999998</v>
      </c>
      <c r="T1748" s="1">
        <v>0</v>
      </c>
      <c r="U1748" s="2" t="s">
        <v>0</v>
      </c>
      <c r="V1748" s="1">
        <v>0</v>
      </c>
      <c r="W1748" s="1">
        <v>10485691.42</v>
      </c>
      <c r="X1748" s="2" t="s">
        <v>0</v>
      </c>
      <c r="Y1748" s="1">
        <f t="shared" si="28"/>
        <v>1677710.6272</v>
      </c>
      <c r="Z1748" s="1">
        <v>0</v>
      </c>
      <c r="AA1748" s="2" t="s">
        <v>0</v>
      </c>
      <c r="AB1748" s="1">
        <v>0</v>
      </c>
      <c r="AC1748" s="1">
        <v>0</v>
      </c>
      <c r="AD1748" s="2" t="s">
        <v>0</v>
      </c>
      <c r="AE1748" s="1">
        <v>0</v>
      </c>
    </row>
    <row r="1749" spans="1:31" x14ac:dyDescent="0.25">
      <c r="A1749" s="2" t="s">
        <v>459</v>
      </c>
      <c r="B1749" s="51">
        <v>43985</v>
      </c>
      <c r="C1749" s="2" t="s">
        <v>8</v>
      </c>
      <c r="D1749" s="2" t="s">
        <v>36</v>
      </c>
      <c r="E1749" s="2" t="s">
        <v>497</v>
      </c>
      <c r="F1749" s="2" t="s">
        <v>816</v>
      </c>
      <c r="G1749" s="2" t="s">
        <v>4</v>
      </c>
      <c r="H1749" s="2" t="s">
        <v>3136</v>
      </c>
      <c r="I1749" s="1" t="s">
        <v>1</v>
      </c>
      <c r="J1749" s="1" t="s">
        <v>1</v>
      </c>
      <c r="K1749" s="1" t="s">
        <v>1</v>
      </c>
      <c r="L1749" s="1" t="s">
        <v>1</v>
      </c>
      <c r="M1749" s="1">
        <v>0</v>
      </c>
      <c r="N1749" s="2" t="s">
        <v>1</v>
      </c>
      <c r="O1749" s="2" t="s">
        <v>2</v>
      </c>
      <c r="P1749" s="2"/>
      <c r="Q1749" s="3">
        <f t="shared" si="29"/>
        <v>41817561.600000001</v>
      </c>
      <c r="R1749" s="1">
        <v>0</v>
      </c>
      <c r="S1749" s="1">
        <v>29998084.09</v>
      </c>
      <c r="T1749" s="1">
        <v>0</v>
      </c>
      <c r="U1749" s="2" t="s">
        <v>0</v>
      </c>
      <c r="V1749" s="1">
        <v>0</v>
      </c>
      <c r="W1749" s="1">
        <v>10189204.75</v>
      </c>
      <c r="X1749" s="2" t="s">
        <v>0</v>
      </c>
      <c r="Y1749" s="1">
        <f t="shared" si="28"/>
        <v>1630272.76</v>
      </c>
      <c r="Z1749" s="1">
        <v>0</v>
      </c>
      <c r="AA1749" s="2" t="s">
        <v>0</v>
      </c>
      <c r="AB1749" s="1">
        <v>0</v>
      </c>
      <c r="AC1749" s="1">
        <v>0</v>
      </c>
      <c r="AD1749" s="2" t="s">
        <v>0</v>
      </c>
      <c r="AE1749" s="1">
        <v>0</v>
      </c>
    </row>
    <row r="1750" spans="1:31" x14ac:dyDescent="0.25">
      <c r="A1750" s="2" t="s">
        <v>457</v>
      </c>
      <c r="B1750" s="51">
        <v>43985</v>
      </c>
      <c r="C1750" s="2" t="s">
        <v>8</v>
      </c>
      <c r="D1750" s="2" t="s">
        <v>32</v>
      </c>
      <c r="E1750" s="2" t="s">
        <v>493</v>
      </c>
      <c r="F1750" s="2" t="s">
        <v>3137</v>
      </c>
      <c r="G1750" s="2" t="s">
        <v>4</v>
      </c>
      <c r="H1750" s="2" t="s">
        <v>3138</v>
      </c>
      <c r="I1750" s="1" t="s">
        <v>1</v>
      </c>
      <c r="J1750" s="1" t="s">
        <v>1</v>
      </c>
      <c r="K1750" s="1" t="s">
        <v>1</v>
      </c>
      <c r="L1750" s="1" t="s">
        <v>1</v>
      </c>
      <c r="M1750" s="1">
        <v>0</v>
      </c>
      <c r="N1750" s="2" t="s">
        <v>1</v>
      </c>
      <c r="O1750" s="2" t="s">
        <v>2</v>
      </c>
      <c r="P1750" s="2"/>
      <c r="Q1750" s="3">
        <f t="shared" si="29"/>
        <v>24080098.003199998</v>
      </c>
      <c r="R1750" s="1">
        <v>0</v>
      </c>
      <c r="S1750" s="1">
        <v>17655087.66</v>
      </c>
      <c r="T1750" s="1">
        <v>0</v>
      </c>
      <c r="U1750" s="2" t="s">
        <v>0</v>
      </c>
      <c r="V1750" s="1">
        <v>0</v>
      </c>
      <c r="W1750" s="1">
        <v>5538802.0199999996</v>
      </c>
      <c r="X1750" s="2" t="s">
        <v>0</v>
      </c>
      <c r="Y1750" s="1">
        <f t="shared" si="28"/>
        <v>886208.32319999998</v>
      </c>
      <c r="Z1750" s="1">
        <v>0</v>
      </c>
      <c r="AA1750" s="2" t="s">
        <v>0</v>
      </c>
      <c r="AB1750" s="1">
        <v>0</v>
      </c>
      <c r="AC1750" s="1">
        <v>0</v>
      </c>
      <c r="AD1750" s="2" t="s">
        <v>0</v>
      </c>
      <c r="AE1750" s="1">
        <v>0</v>
      </c>
    </row>
    <row r="1751" spans="1:31" x14ac:dyDescent="0.25">
      <c r="A1751" s="2" t="s">
        <v>455</v>
      </c>
      <c r="B1751" s="51">
        <v>43985</v>
      </c>
      <c r="C1751" s="2" t="s">
        <v>8</v>
      </c>
      <c r="D1751" s="2" t="s">
        <v>26</v>
      </c>
      <c r="E1751" s="2" t="s">
        <v>489</v>
      </c>
      <c r="F1751" s="2" t="s">
        <v>3139</v>
      </c>
      <c r="G1751" s="2" t="s">
        <v>4</v>
      </c>
      <c r="H1751" s="2" t="s">
        <v>3140</v>
      </c>
      <c r="I1751" s="1" t="s">
        <v>1</v>
      </c>
      <c r="J1751" s="1" t="s">
        <v>1</v>
      </c>
      <c r="K1751" s="1" t="s">
        <v>1</v>
      </c>
      <c r="L1751" s="1" t="s">
        <v>1</v>
      </c>
      <c r="M1751" s="1">
        <v>0</v>
      </c>
      <c r="N1751" s="2" t="s">
        <v>1</v>
      </c>
      <c r="O1751" s="2" t="s">
        <v>2</v>
      </c>
      <c r="P1751" s="2" t="s">
        <v>1</v>
      </c>
      <c r="Q1751" s="3">
        <f t="shared" si="29"/>
        <v>37622300.321800001</v>
      </c>
      <c r="R1751" s="1">
        <v>0</v>
      </c>
      <c r="S1751" s="1">
        <v>31002005.312599998</v>
      </c>
      <c r="T1751" s="1">
        <v>0</v>
      </c>
      <c r="U1751" s="2" t="s">
        <v>0</v>
      </c>
      <c r="V1751" s="1">
        <v>0</v>
      </c>
      <c r="W1751" s="1">
        <v>5707150.8700000001</v>
      </c>
      <c r="X1751" s="2" t="s">
        <v>0</v>
      </c>
      <c r="Y1751" s="1">
        <f t="shared" si="28"/>
        <v>913144.13920000009</v>
      </c>
      <c r="Z1751" s="1">
        <v>0</v>
      </c>
      <c r="AA1751" s="2" t="s">
        <v>0</v>
      </c>
      <c r="AB1751" s="1">
        <v>0</v>
      </c>
      <c r="AC1751" s="1">
        <v>0</v>
      </c>
      <c r="AD1751" s="2" t="s">
        <v>0</v>
      </c>
      <c r="AE1751" s="1">
        <v>0</v>
      </c>
    </row>
    <row r="1752" spans="1:31" x14ac:dyDescent="0.25">
      <c r="A1752" s="2" t="s">
        <v>451</v>
      </c>
      <c r="B1752" s="51">
        <v>43985</v>
      </c>
      <c r="C1752" s="2" t="s">
        <v>8</v>
      </c>
      <c r="D1752" s="2" t="s">
        <v>26</v>
      </c>
      <c r="E1752" s="2" t="s">
        <v>489</v>
      </c>
      <c r="F1752" s="2" t="s">
        <v>3139</v>
      </c>
      <c r="G1752" s="2" t="s">
        <v>24</v>
      </c>
      <c r="H1752" s="2" t="s">
        <v>1</v>
      </c>
      <c r="I1752" s="1" t="s">
        <v>3141</v>
      </c>
      <c r="J1752" s="1" t="s">
        <v>1</v>
      </c>
      <c r="K1752" s="1" t="s">
        <v>3142</v>
      </c>
      <c r="L1752" s="1" t="s">
        <v>3143</v>
      </c>
      <c r="M1752" s="1">
        <v>25523.35</v>
      </c>
      <c r="N1752" s="2" t="s">
        <v>20</v>
      </c>
      <c r="O1752" s="2" t="s">
        <v>3144</v>
      </c>
      <c r="P1752" s="2" t="s">
        <v>3145</v>
      </c>
      <c r="Q1752" s="3">
        <f t="shared" si="29"/>
        <v>-108000</v>
      </c>
      <c r="R1752" s="1">
        <v>0</v>
      </c>
      <c r="S1752" s="1">
        <v>-108000</v>
      </c>
      <c r="T1752" s="1">
        <v>0</v>
      </c>
      <c r="U1752" s="2" t="s">
        <v>0</v>
      </c>
      <c r="V1752" s="1">
        <v>0</v>
      </c>
      <c r="W1752" s="1">
        <v>0</v>
      </c>
      <c r="X1752" s="2" t="s">
        <v>0</v>
      </c>
      <c r="Y1752" s="1">
        <f t="shared" si="28"/>
        <v>0</v>
      </c>
      <c r="Z1752" s="1">
        <v>0</v>
      </c>
      <c r="AA1752" s="2" t="s">
        <v>0</v>
      </c>
      <c r="AB1752" s="1">
        <v>0</v>
      </c>
      <c r="AC1752" s="1">
        <v>0</v>
      </c>
      <c r="AD1752" s="2" t="s">
        <v>0</v>
      </c>
      <c r="AE1752" s="1">
        <v>0</v>
      </c>
    </row>
    <row r="1753" spans="1:31" x14ac:dyDescent="0.25">
      <c r="A1753" s="2" t="s">
        <v>449</v>
      </c>
      <c r="B1753" s="51">
        <v>43985</v>
      </c>
      <c r="C1753" s="2" t="s">
        <v>8</v>
      </c>
      <c r="D1753" s="2" t="s">
        <v>16</v>
      </c>
      <c r="E1753" s="2" t="s">
        <v>483</v>
      </c>
      <c r="F1753" s="2" t="s">
        <v>3146</v>
      </c>
      <c r="G1753" s="2" t="s">
        <v>4</v>
      </c>
      <c r="H1753" s="2" t="s">
        <v>3147</v>
      </c>
      <c r="I1753" s="1" t="s">
        <v>1</v>
      </c>
      <c r="J1753" s="1" t="s">
        <v>1</v>
      </c>
      <c r="K1753" s="1" t="s">
        <v>1</v>
      </c>
      <c r="L1753" s="1" t="s">
        <v>1</v>
      </c>
      <c r="M1753" s="1">
        <v>0</v>
      </c>
      <c r="N1753" s="2" t="s">
        <v>1</v>
      </c>
      <c r="O1753" s="2" t="s">
        <v>249</v>
      </c>
      <c r="P1753" s="2"/>
      <c r="Q1753" s="3">
        <f t="shared" si="29"/>
        <v>0</v>
      </c>
      <c r="R1753" s="1">
        <v>0</v>
      </c>
      <c r="S1753" s="1">
        <v>0</v>
      </c>
      <c r="T1753" s="1">
        <v>0</v>
      </c>
      <c r="U1753" s="2" t="s">
        <v>0</v>
      </c>
      <c r="V1753" s="1">
        <v>0</v>
      </c>
      <c r="W1753" s="1">
        <v>0</v>
      </c>
      <c r="X1753" s="2" t="s">
        <v>0</v>
      </c>
      <c r="Y1753" s="1">
        <f t="shared" si="28"/>
        <v>0</v>
      </c>
      <c r="Z1753" s="1">
        <v>0</v>
      </c>
      <c r="AA1753" s="2" t="s">
        <v>0</v>
      </c>
      <c r="AB1753" s="1">
        <v>0</v>
      </c>
      <c r="AC1753" s="1">
        <v>0</v>
      </c>
      <c r="AD1753" s="2" t="s">
        <v>0</v>
      </c>
      <c r="AE1753" s="1">
        <v>0</v>
      </c>
    </row>
    <row r="1754" spans="1:31" x14ac:dyDescent="0.25">
      <c r="A1754" s="2" t="s">
        <v>446</v>
      </c>
      <c r="B1754" s="51">
        <v>43985</v>
      </c>
      <c r="C1754" s="2" t="s">
        <v>8</v>
      </c>
      <c r="D1754" s="2" t="s">
        <v>1048</v>
      </c>
      <c r="E1754" s="2" t="s">
        <v>538</v>
      </c>
      <c r="F1754" s="2" t="s">
        <v>202</v>
      </c>
      <c r="G1754" s="2" t="s">
        <v>4</v>
      </c>
      <c r="H1754" s="2" t="s">
        <v>3148</v>
      </c>
      <c r="I1754" s="1" t="s">
        <v>1</v>
      </c>
      <c r="J1754" s="1" t="s">
        <v>1</v>
      </c>
      <c r="K1754" s="1" t="s">
        <v>1</v>
      </c>
      <c r="L1754" s="1" t="s">
        <v>1</v>
      </c>
      <c r="M1754" s="1">
        <v>0</v>
      </c>
      <c r="N1754" s="2" t="s">
        <v>1</v>
      </c>
      <c r="O1754" s="2" t="s">
        <v>2</v>
      </c>
      <c r="P1754" s="2" t="s">
        <v>1</v>
      </c>
      <c r="Q1754" s="3">
        <f t="shared" si="29"/>
        <v>28367558.088999998</v>
      </c>
      <c r="R1754" s="1">
        <v>0</v>
      </c>
      <c r="S1754" s="1">
        <v>26803878.088999998</v>
      </c>
      <c r="T1754" s="1">
        <v>0</v>
      </c>
      <c r="U1754" s="2" t="s">
        <v>0</v>
      </c>
      <c r="V1754" s="1">
        <v>0</v>
      </c>
      <c r="W1754" s="1">
        <v>1348000</v>
      </c>
      <c r="X1754" s="2" t="s">
        <v>13</v>
      </c>
      <c r="Y1754" s="1">
        <f t="shared" si="28"/>
        <v>215680</v>
      </c>
      <c r="Z1754" s="1">
        <v>0</v>
      </c>
      <c r="AA1754" s="2" t="s">
        <v>0</v>
      </c>
      <c r="AB1754" s="1">
        <v>0</v>
      </c>
      <c r="AC1754" s="1">
        <v>0</v>
      </c>
      <c r="AD1754" s="2" t="s">
        <v>0</v>
      </c>
      <c r="AE1754" s="1">
        <v>0</v>
      </c>
    </row>
    <row r="1755" spans="1:31" x14ac:dyDescent="0.25">
      <c r="A1755" s="2" t="s">
        <v>444</v>
      </c>
      <c r="B1755" s="51">
        <v>43985</v>
      </c>
      <c r="C1755" s="2" t="s">
        <v>8</v>
      </c>
      <c r="D1755" s="2" t="s">
        <v>11</v>
      </c>
      <c r="E1755" s="2" t="s">
        <v>476</v>
      </c>
      <c r="F1755" s="2" t="s">
        <v>3149</v>
      </c>
      <c r="G1755" s="2" t="s">
        <v>4</v>
      </c>
      <c r="H1755" s="2" t="s">
        <v>3150</v>
      </c>
      <c r="I1755" s="1" t="s">
        <v>1</v>
      </c>
      <c r="J1755" s="1" t="s">
        <v>1</v>
      </c>
      <c r="K1755" s="1" t="s">
        <v>1</v>
      </c>
      <c r="L1755" s="1" t="s">
        <v>1</v>
      </c>
      <c r="M1755" s="1">
        <v>0</v>
      </c>
      <c r="N1755" s="2" t="s">
        <v>1</v>
      </c>
      <c r="O1755" s="2" t="s">
        <v>2</v>
      </c>
      <c r="P1755" s="2"/>
      <c r="Q1755" s="3">
        <f t="shared" si="29"/>
        <v>2790809.63</v>
      </c>
      <c r="R1755" s="1">
        <v>0</v>
      </c>
      <c r="S1755" s="1">
        <v>1220169.6299999999</v>
      </c>
      <c r="T1755" s="1">
        <v>0</v>
      </c>
      <c r="U1755" s="2" t="s">
        <v>0</v>
      </c>
      <c r="V1755" s="1">
        <v>0</v>
      </c>
      <c r="W1755" s="1">
        <v>1354000</v>
      </c>
      <c r="X1755" s="2" t="s">
        <v>0</v>
      </c>
      <c r="Y1755" s="1">
        <f t="shared" si="28"/>
        <v>216640</v>
      </c>
      <c r="Z1755" s="1">
        <v>0</v>
      </c>
      <c r="AA1755" s="2" t="s">
        <v>0</v>
      </c>
      <c r="AB1755" s="1">
        <v>0</v>
      </c>
      <c r="AC1755" s="1">
        <v>0</v>
      </c>
      <c r="AD1755" s="2" t="s">
        <v>0</v>
      </c>
      <c r="AE1755" s="1">
        <v>0</v>
      </c>
    </row>
    <row r="1756" spans="1:31" s="62" customFormat="1" x14ac:dyDescent="0.25">
      <c r="A1756" s="2" t="s">
        <v>442</v>
      </c>
      <c r="B1756" s="51">
        <v>43985</v>
      </c>
      <c r="C1756" s="2" t="s">
        <v>8</v>
      </c>
      <c r="D1756" s="2" t="s">
        <v>7</v>
      </c>
      <c r="E1756" s="2" t="s">
        <v>471</v>
      </c>
      <c r="F1756" s="2" t="s">
        <v>1954</v>
      </c>
      <c r="G1756" s="2" t="s">
        <v>4</v>
      </c>
      <c r="H1756" s="2" t="s">
        <v>3151</v>
      </c>
      <c r="I1756" s="1" t="s">
        <v>1</v>
      </c>
      <c r="J1756" s="1" t="s">
        <v>1</v>
      </c>
      <c r="K1756" s="1" t="s">
        <v>1</v>
      </c>
      <c r="L1756" s="1" t="s">
        <v>1</v>
      </c>
      <c r="M1756" s="1">
        <v>0</v>
      </c>
      <c r="N1756" s="2" t="s">
        <v>1</v>
      </c>
      <c r="O1756" s="2" t="s">
        <v>2</v>
      </c>
      <c r="P1756" s="2"/>
      <c r="Q1756" s="3">
        <f t="shared" si="29"/>
        <v>17278371.350000001</v>
      </c>
      <c r="R1756" s="1">
        <v>0</v>
      </c>
      <c r="S1756" s="1">
        <v>15116131.35</v>
      </c>
      <c r="T1756" s="1">
        <v>0</v>
      </c>
      <c r="U1756" s="2" t="s">
        <v>0</v>
      </c>
      <c r="V1756" s="1">
        <v>0</v>
      </c>
      <c r="W1756" s="1">
        <v>1864000</v>
      </c>
      <c r="X1756" s="2" t="s">
        <v>13</v>
      </c>
      <c r="Y1756" s="1">
        <f t="shared" si="28"/>
        <v>298240</v>
      </c>
      <c r="Z1756" s="1">
        <v>0</v>
      </c>
      <c r="AA1756" s="2" t="s">
        <v>0</v>
      </c>
      <c r="AB1756" s="1">
        <v>0</v>
      </c>
      <c r="AC1756" s="1">
        <v>0</v>
      </c>
      <c r="AD1756" s="2" t="s">
        <v>0</v>
      </c>
      <c r="AE1756" s="1">
        <v>0</v>
      </c>
    </row>
    <row r="1757" spans="1:31" x14ac:dyDescent="0.25">
      <c r="A1757" s="2" t="s">
        <v>439</v>
      </c>
      <c r="B1757" s="51">
        <v>43986</v>
      </c>
      <c r="C1757" s="2" t="s">
        <v>8</v>
      </c>
      <c r="D1757" s="2" t="s">
        <v>107</v>
      </c>
      <c r="E1757" s="2" t="s">
        <v>596</v>
      </c>
      <c r="F1757" s="2" t="s">
        <v>2219</v>
      </c>
      <c r="G1757" s="2" t="s">
        <v>4</v>
      </c>
      <c r="H1757" s="2" t="s">
        <v>3152</v>
      </c>
      <c r="I1757" s="1" t="s">
        <v>1</v>
      </c>
      <c r="J1757" s="1" t="s">
        <v>1</v>
      </c>
      <c r="K1757" s="1" t="s">
        <v>1</v>
      </c>
      <c r="L1757" s="1" t="s">
        <v>1</v>
      </c>
      <c r="M1757" s="1">
        <v>0</v>
      </c>
      <c r="N1757" s="2" t="s">
        <v>1</v>
      </c>
      <c r="O1757" s="2" t="s">
        <v>2</v>
      </c>
      <c r="P1757" s="2" t="s">
        <v>1</v>
      </c>
      <c r="Q1757" s="3">
        <f t="shared" si="29"/>
        <v>78509688.912399992</v>
      </c>
      <c r="R1757" s="1">
        <v>0</v>
      </c>
      <c r="S1757" s="1">
        <v>58089635.710000001</v>
      </c>
      <c r="T1757" s="1">
        <v>0</v>
      </c>
      <c r="U1757" s="2" t="s">
        <v>0</v>
      </c>
      <c r="V1757" s="1">
        <v>0</v>
      </c>
      <c r="W1757" s="1">
        <v>17603494.140000001</v>
      </c>
      <c r="X1757" s="2" t="s">
        <v>13</v>
      </c>
      <c r="Y1757" s="1">
        <f t="shared" si="28"/>
        <v>2816559.0624000002</v>
      </c>
      <c r="Z1757" s="1">
        <v>0</v>
      </c>
      <c r="AA1757" s="2" t="s">
        <v>0</v>
      </c>
      <c r="AB1757" s="1">
        <v>0</v>
      </c>
      <c r="AC1757" s="1">
        <v>0</v>
      </c>
      <c r="AD1757" s="2" t="s">
        <v>0</v>
      </c>
      <c r="AE1757" s="1">
        <v>0</v>
      </c>
    </row>
    <row r="1758" spans="1:31" hidden="1" x14ac:dyDescent="0.25">
      <c r="A1758" s="2" t="s">
        <v>436</v>
      </c>
      <c r="B1758" s="51">
        <v>43986</v>
      </c>
      <c r="C1758" s="2" t="s">
        <v>53</v>
      </c>
      <c r="D1758" s="2" t="s">
        <v>107</v>
      </c>
      <c r="E1758" s="2" t="s">
        <v>572</v>
      </c>
      <c r="F1758" s="2" t="s">
        <v>3121</v>
      </c>
      <c r="G1758" s="2" t="s">
        <v>4</v>
      </c>
      <c r="H1758" s="2" t="s">
        <v>3153</v>
      </c>
      <c r="I1758" s="1" t="s">
        <v>1</v>
      </c>
      <c r="J1758" s="1" t="s">
        <v>1</v>
      </c>
      <c r="K1758" s="1" t="s">
        <v>1</v>
      </c>
      <c r="L1758" s="1" t="s">
        <v>1</v>
      </c>
      <c r="M1758" s="1">
        <v>0</v>
      </c>
      <c r="N1758" s="2" t="s">
        <v>1</v>
      </c>
      <c r="O1758" s="2" t="s">
        <v>2</v>
      </c>
      <c r="P1758" s="2" t="s">
        <v>1</v>
      </c>
      <c r="Q1758" s="3">
        <f t="shared" si="29"/>
        <v>63871372.660900012</v>
      </c>
      <c r="R1758" s="1">
        <v>0</v>
      </c>
      <c r="S1758" s="1">
        <v>41464614.614100009</v>
      </c>
      <c r="T1758" s="1">
        <v>0</v>
      </c>
      <c r="U1758" s="2" t="s">
        <v>0</v>
      </c>
      <c r="V1758" s="1">
        <v>0</v>
      </c>
      <c r="W1758" s="1">
        <v>19316170.73</v>
      </c>
      <c r="X1758" s="2" t="s">
        <v>0</v>
      </c>
      <c r="Y1758" s="1">
        <f t="shared" si="28"/>
        <v>3090587.3168000001</v>
      </c>
      <c r="Z1758" s="1">
        <v>0</v>
      </c>
      <c r="AA1758" s="2" t="s">
        <v>0</v>
      </c>
      <c r="AB1758" s="1">
        <v>0</v>
      </c>
      <c r="AC1758" s="1">
        <v>0</v>
      </c>
      <c r="AD1758" s="2" t="s">
        <v>0</v>
      </c>
      <c r="AE1758" s="1">
        <v>0</v>
      </c>
    </row>
    <row r="1759" spans="1:31" hidden="1" x14ac:dyDescent="0.25">
      <c r="A1759" s="2" t="s">
        <v>434</v>
      </c>
      <c r="B1759" s="51">
        <v>43986</v>
      </c>
      <c r="C1759" s="2" t="s">
        <v>53</v>
      </c>
      <c r="D1759" s="2" t="s">
        <v>107</v>
      </c>
      <c r="E1759" s="2" t="s">
        <v>572</v>
      </c>
      <c r="F1759" s="2" t="s">
        <v>3121</v>
      </c>
      <c r="G1759" s="2" t="s">
        <v>4</v>
      </c>
      <c r="H1759" s="2" t="s">
        <v>3154</v>
      </c>
      <c r="I1759" s="1" t="s">
        <v>1</v>
      </c>
      <c r="J1759" s="1" t="s">
        <v>1</v>
      </c>
      <c r="K1759" s="1" t="s">
        <v>1</v>
      </c>
      <c r="L1759" s="1" t="s">
        <v>1</v>
      </c>
      <c r="M1759" s="1">
        <v>0</v>
      </c>
      <c r="N1759" s="2" t="s">
        <v>1</v>
      </c>
      <c r="O1759" s="2" t="s">
        <v>3155</v>
      </c>
      <c r="P1759" s="2" t="s">
        <v>3156</v>
      </c>
      <c r="Q1759" s="3">
        <f t="shared" si="29"/>
        <v>982451.06</v>
      </c>
      <c r="R1759" s="1">
        <v>0</v>
      </c>
      <c r="S1759" s="1">
        <v>982451.06</v>
      </c>
      <c r="T1759" s="1">
        <v>0</v>
      </c>
      <c r="U1759" s="2" t="s">
        <v>0</v>
      </c>
      <c r="V1759" s="1">
        <v>0</v>
      </c>
      <c r="W1759" s="1">
        <v>0</v>
      </c>
      <c r="X1759" s="2" t="s">
        <v>0</v>
      </c>
      <c r="Y1759" s="1">
        <f t="shared" si="28"/>
        <v>0</v>
      </c>
      <c r="Z1759" s="1">
        <v>0</v>
      </c>
      <c r="AA1759" s="2" t="s">
        <v>0</v>
      </c>
      <c r="AB1759" s="1">
        <v>0</v>
      </c>
      <c r="AC1759" s="1">
        <v>0</v>
      </c>
      <c r="AD1759" s="2" t="s">
        <v>0</v>
      </c>
      <c r="AE1759" s="1">
        <v>0</v>
      </c>
    </row>
    <row r="1760" spans="1:31" x14ac:dyDescent="0.25">
      <c r="A1760" s="2" t="s">
        <v>431</v>
      </c>
      <c r="B1760" s="51">
        <v>43986</v>
      </c>
      <c r="C1760" s="2" t="s">
        <v>8</v>
      </c>
      <c r="D1760" s="2" t="s">
        <v>88</v>
      </c>
      <c r="E1760" s="2" t="s">
        <v>569</v>
      </c>
      <c r="F1760" s="2" t="s">
        <v>515</v>
      </c>
      <c r="G1760" s="2" t="s">
        <v>4</v>
      </c>
      <c r="H1760" s="2" t="s">
        <v>3157</v>
      </c>
      <c r="I1760" s="1" t="s">
        <v>1</v>
      </c>
      <c r="J1760" s="1" t="s">
        <v>1</v>
      </c>
      <c r="K1760" s="1" t="s">
        <v>1</v>
      </c>
      <c r="L1760" s="1" t="s">
        <v>1</v>
      </c>
      <c r="M1760" s="1">
        <v>0</v>
      </c>
      <c r="N1760" s="2" t="s">
        <v>1</v>
      </c>
      <c r="O1760" s="2" t="s">
        <v>2</v>
      </c>
      <c r="P1760" s="2"/>
      <c r="Q1760" s="3">
        <f t="shared" si="29"/>
        <v>34735390.902800001</v>
      </c>
      <c r="R1760" s="1">
        <v>0</v>
      </c>
      <c r="S1760" s="1">
        <v>25665439.84</v>
      </c>
      <c r="T1760" s="1">
        <v>0</v>
      </c>
      <c r="U1760" s="2" t="s">
        <v>0</v>
      </c>
      <c r="V1760" s="1">
        <v>0</v>
      </c>
      <c r="W1760" s="1">
        <v>7818923.3300000001</v>
      </c>
      <c r="X1760" s="2" t="s">
        <v>13</v>
      </c>
      <c r="Y1760" s="1">
        <f t="shared" si="28"/>
        <v>1251027.7328000001</v>
      </c>
      <c r="Z1760" s="1">
        <v>0</v>
      </c>
      <c r="AA1760" s="2" t="s">
        <v>0</v>
      </c>
      <c r="AB1760" s="1">
        <v>0</v>
      </c>
      <c r="AC1760" s="1">
        <v>0</v>
      </c>
      <c r="AD1760" s="2" t="s">
        <v>0</v>
      </c>
      <c r="AE1760" s="1">
        <v>0</v>
      </c>
    </row>
    <row r="1761" spans="1:31" x14ac:dyDescent="0.25">
      <c r="A1761" s="2" t="s">
        <v>428</v>
      </c>
      <c r="B1761" s="51">
        <v>43986</v>
      </c>
      <c r="C1761" s="2" t="s">
        <v>8</v>
      </c>
      <c r="D1761" s="2" t="s">
        <v>88</v>
      </c>
      <c r="E1761" s="2" t="s">
        <v>563</v>
      </c>
      <c r="F1761" s="2" t="s">
        <v>1310</v>
      </c>
      <c r="G1761" s="2" t="s">
        <v>4</v>
      </c>
      <c r="H1761" s="2" t="s">
        <v>3158</v>
      </c>
      <c r="I1761" s="1" t="s">
        <v>1</v>
      </c>
      <c r="J1761" s="1" t="s">
        <v>1</v>
      </c>
      <c r="K1761" s="1" t="s">
        <v>1</v>
      </c>
      <c r="L1761" s="1" t="s">
        <v>1</v>
      </c>
      <c r="M1761" s="1">
        <v>0</v>
      </c>
      <c r="N1761" s="2" t="s">
        <v>1</v>
      </c>
      <c r="O1761" s="2" t="s">
        <v>2</v>
      </c>
      <c r="P1761" s="2"/>
      <c r="Q1761" s="3">
        <f t="shared" si="29"/>
        <v>16342190.58</v>
      </c>
      <c r="R1761" s="1">
        <v>0</v>
      </c>
      <c r="S1761" s="1">
        <v>16342190.58</v>
      </c>
      <c r="T1761" s="1">
        <v>0</v>
      </c>
      <c r="U1761" s="2" t="s">
        <v>0</v>
      </c>
      <c r="V1761" s="1">
        <v>0</v>
      </c>
      <c r="W1761" s="1">
        <v>0</v>
      </c>
      <c r="X1761" s="2" t="s">
        <v>13</v>
      </c>
      <c r="Y1761" s="1">
        <f t="shared" si="28"/>
        <v>0</v>
      </c>
      <c r="Z1761" s="1">
        <v>0</v>
      </c>
      <c r="AA1761" s="2" t="s">
        <v>0</v>
      </c>
      <c r="AB1761" s="1">
        <v>0</v>
      </c>
      <c r="AC1761" s="1">
        <v>0</v>
      </c>
      <c r="AD1761" s="2" t="s">
        <v>0</v>
      </c>
      <c r="AE1761" s="1">
        <v>0</v>
      </c>
    </row>
    <row r="1762" spans="1:31" hidden="1" x14ac:dyDescent="0.25">
      <c r="A1762" s="2" t="s">
        <v>425</v>
      </c>
      <c r="B1762" s="51">
        <v>43986</v>
      </c>
      <c r="C1762" s="2" t="s">
        <v>71</v>
      </c>
      <c r="D1762" s="2" t="s">
        <v>88</v>
      </c>
      <c r="E1762" s="2" t="s">
        <v>566</v>
      </c>
      <c r="F1762" s="2" t="s">
        <v>3159</v>
      </c>
      <c r="G1762" s="2" t="s">
        <v>4</v>
      </c>
      <c r="H1762" s="2" t="s">
        <v>3160</v>
      </c>
      <c r="I1762" s="1" t="s">
        <v>1</v>
      </c>
      <c r="J1762" s="1" t="s">
        <v>1</v>
      </c>
      <c r="K1762" s="1" t="s">
        <v>1</v>
      </c>
      <c r="L1762" s="1" t="s">
        <v>1</v>
      </c>
      <c r="M1762" s="1">
        <v>0</v>
      </c>
      <c r="N1762" s="2" t="s">
        <v>1</v>
      </c>
      <c r="O1762" s="2" t="s">
        <v>2</v>
      </c>
      <c r="P1762" s="2" t="s">
        <v>1</v>
      </c>
      <c r="Q1762" s="3">
        <f t="shared" si="29"/>
        <v>50641666.516900018</v>
      </c>
      <c r="R1762" s="1">
        <v>0</v>
      </c>
      <c r="S1762" s="1">
        <v>45532098.516900018</v>
      </c>
      <c r="T1762" s="1">
        <v>0</v>
      </c>
      <c r="U1762" s="2" t="s">
        <v>0</v>
      </c>
      <c r="V1762" s="1">
        <v>0</v>
      </c>
      <c r="W1762" s="1">
        <v>4404800</v>
      </c>
      <c r="X1762" s="2" t="s">
        <v>13</v>
      </c>
      <c r="Y1762" s="1">
        <f t="shared" si="28"/>
        <v>704768</v>
      </c>
      <c r="Z1762" s="1">
        <v>0</v>
      </c>
      <c r="AA1762" s="2" t="s">
        <v>0</v>
      </c>
      <c r="AB1762" s="1">
        <v>0</v>
      </c>
      <c r="AC1762" s="1">
        <v>0</v>
      </c>
      <c r="AD1762" s="2" t="s">
        <v>0</v>
      </c>
      <c r="AE1762" s="1">
        <v>0</v>
      </c>
    </row>
    <row r="1763" spans="1:31" hidden="1" x14ac:dyDescent="0.25">
      <c r="A1763" s="2" t="s">
        <v>422</v>
      </c>
      <c r="B1763" s="51">
        <v>43986</v>
      </c>
      <c r="C1763" s="2" t="s">
        <v>53</v>
      </c>
      <c r="D1763" s="2" t="s">
        <v>88</v>
      </c>
      <c r="E1763" s="2" t="s">
        <v>558</v>
      </c>
      <c r="F1763" s="2" t="s">
        <v>3161</v>
      </c>
      <c r="G1763" s="2" t="s">
        <v>4</v>
      </c>
      <c r="H1763" s="2" t="s">
        <v>3162</v>
      </c>
      <c r="I1763" s="1" t="s">
        <v>1</v>
      </c>
      <c r="J1763" s="1" t="s">
        <v>1</v>
      </c>
      <c r="K1763" s="1" t="s">
        <v>1</v>
      </c>
      <c r="L1763" s="1" t="s">
        <v>1</v>
      </c>
      <c r="M1763" s="1">
        <v>0</v>
      </c>
      <c r="N1763" s="2" t="s">
        <v>1</v>
      </c>
      <c r="O1763" s="2" t="s">
        <v>2</v>
      </c>
      <c r="P1763" s="2" t="s">
        <v>1</v>
      </c>
      <c r="Q1763" s="3">
        <f t="shared" si="29"/>
        <v>57367766.833400004</v>
      </c>
      <c r="R1763" s="1">
        <v>0</v>
      </c>
      <c r="S1763" s="1">
        <v>37734177.831800006</v>
      </c>
      <c r="T1763" s="1">
        <v>0</v>
      </c>
      <c r="U1763" s="2" t="s">
        <v>0</v>
      </c>
      <c r="V1763" s="1">
        <v>0</v>
      </c>
      <c r="W1763" s="1">
        <v>16925507.759999998</v>
      </c>
      <c r="X1763" s="2" t="s">
        <v>13</v>
      </c>
      <c r="Y1763" s="1">
        <f t="shared" si="28"/>
        <v>2708081.2415999998</v>
      </c>
      <c r="Z1763" s="1">
        <v>0</v>
      </c>
      <c r="AA1763" s="2" t="s">
        <v>0</v>
      </c>
      <c r="AB1763" s="1">
        <v>0</v>
      </c>
      <c r="AC1763" s="1">
        <v>0</v>
      </c>
      <c r="AD1763" s="2" t="s">
        <v>0</v>
      </c>
      <c r="AE1763" s="1">
        <v>0</v>
      </c>
    </row>
    <row r="1764" spans="1:31" s="62" customFormat="1" hidden="1" x14ac:dyDescent="0.25">
      <c r="A1764" s="2" t="s">
        <v>420</v>
      </c>
      <c r="B1764" s="51">
        <v>43986</v>
      </c>
      <c r="C1764" s="2" t="s">
        <v>53</v>
      </c>
      <c r="D1764" s="2" t="s">
        <v>88</v>
      </c>
      <c r="E1764" s="2" t="s">
        <v>558</v>
      </c>
      <c r="F1764" s="2" t="s">
        <v>3161</v>
      </c>
      <c r="G1764" s="2" t="s">
        <v>4</v>
      </c>
      <c r="H1764" s="2" t="s">
        <v>3163</v>
      </c>
      <c r="I1764" s="1" t="s">
        <v>1</v>
      </c>
      <c r="J1764" s="1" t="s">
        <v>1</v>
      </c>
      <c r="K1764" s="1" t="s">
        <v>1</v>
      </c>
      <c r="L1764" s="1" t="s">
        <v>1</v>
      </c>
      <c r="M1764" s="1">
        <v>0</v>
      </c>
      <c r="N1764" s="2" t="s">
        <v>1</v>
      </c>
      <c r="O1764" s="2" t="s">
        <v>3164</v>
      </c>
      <c r="P1764" s="2" t="s">
        <v>3165</v>
      </c>
      <c r="Q1764" s="3">
        <f t="shared" si="29"/>
        <v>1301320</v>
      </c>
      <c r="R1764" s="1">
        <v>0</v>
      </c>
      <c r="S1764" s="1">
        <v>545000</v>
      </c>
      <c r="T1764" s="1">
        <v>652000</v>
      </c>
      <c r="U1764" s="2" t="s">
        <v>13</v>
      </c>
      <c r="V1764" s="1">
        <v>104320</v>
      </c>
      <c r="W1764" s="1">
        <v>0</v>
      </c>
      <c r="X1764" s="2" t="s">
        <v>0</v>
      </c>
      <c r="Y1764" s="1">
        <f t="shared" si="28"/>
        <v>0</v>
      </c>
      <c r="Z1764" s="1">
        <v>0</v>
      </c>
      <c r="AA1764" s="2" t="s">
        <v>0</v>
      </c>
      <c r="AB1764" s="1">
        <v>0</v>
      </c>
      <c r="AC1764" s="1">
        <v>0</v>
      </c>
      <c r="AD1764" s="2" t="s">
        <v>0</v>
      </c>
      <c r="AE1764" s="1">
        <v>0</v>
      </c>
    </row>
    <row r="1765" spans="1:31" hidden="1" x14ac:dyDescent="0.25">
      <c r="A1765" s="2" t="s">
        <v>414</v>
      </c>
      <c r="B1765" s="51">
        <v>43986</v>
      </c>
      <c r="C1765" s="2" t="s">
        <v>53</v>
      </c>
      <c r="D1765" s="2" t="s">
        <v>88</v>
      </c>
      <c r="E1765" s="2" t="s">
        <v>558</v>
      </c>
      <c r="F1765" s="2" t="s">
        <v>3161</v>
      </c>
      <c r="G1765" s="2" t="s">
        <v>4</v>
      </c>
      <c r="H1765" s="2" t="s">
        <v>3166</v>
      </c>
      <c r="I1765" s="1" t="s">
        <v>1</v>
      </c>
      <c r="J1765" s="1" t="s">
        <v>1</v>
      </c>
      <c r="K1765" s="1" t="s">
        <v>1</v>
      </c>
      <c r="L1765" s="1" t="s">
        <v>1</v>
      </c>
      <c r="M1765" s="1">
        <v>0</v>
      </c>
      <c r="N1765" s="2" t="s">
        <v>1</v>
      </c>
      <c r="O1765" s="2" t="s">
        <v>2</v>
      </c>
      <c r="P1765" s="2" t="s">
        <v>1</v>
      </c>
      <c r="Q1765" s="3">
        <f t="shared" si="29"/>
        <v>12438416.9904</v>
      </c>
      <c r="R1765" s="1">
        <v>0</v>
      </c>
      <c r="S1765" s="1">
        <v>10491361.99</v>
      </c>
      <c r="T1765" s="1">
        <v>0</v>
      </c>
      <c r="U1765" s="2" t="s">
        <v>0</v>
      </c>
      <c r="V1765" s="1">
        <v>0</v>
      </c>
      <c r="W1765" s="1">
        <v>1678495.69</v>
      </c>
      <c r="X1765" s="2" t="s">
        <v>0</v>
      </c>
      <c r="Y1765" s="1">
        <f t="shared" si="28"/>
        <v>268559.31040000002</v>
      </c>
      <c r="Z1765" s="1">
        <v>0</v>
      </c>
      <c r="AA1765" s="2" t="s">
        <v>0</v>
      </c>
      <c r="AB1765" s="1">
        <v>0</v>
      </c>
      <c r="AC1765" s="1">
        <v>0</v>
      </c>
      <c r="AD1765" s="2" t="s">
        <v>0</v>
      </c>
      <c r="AE1765" s="1">
        <v>0</v>
      </c>
    </row>
    <row r="1766" spans="1:31" x14ac:dyDescent="0.25">
      <c r="A1766" s="2" t="s">
        <v>411</v>
      </c>
      <c r="B1766" s="51">
        <v>43986</v>
      </c>
      <c r="C1766" s="2" t="s">
        <v>8</v>
      </c>
      <c r="D1766" s="2" t="s">
        <v>78</v>
      </c>
      <c r="E1766" s="2" t="s">
        <v>555</v>
      </c>
      <c r="F1766" s="2" t="s">
        <v>3167</v>
      </c>
      <c r="G1766" s="2" t="s">
        <v>4</v>
      </c>
      <c r="H1766" s="2" t="s">
        <v>3168</v>
      </c>
      <c r="I1766" s="1" t="s">
        <v>1</v>
      </c>
      <c r="J1766" s="1" t="s">
        <v>1</v>
      </c>
      <c r="K1766" s="1" t="s">
        <v>1</v>
      </c>
      <c r="L1766" s="1" t="s">
        <v>1</v>
      </c>
      <c r="M1766" s="1">
        <v>0</v>
      </c>
      <c r="N1766" s="2" t="s">
        <v>1</v>
      </c>
      <c r="O1766" s="2" t="s">
        <v>2</v>
      </c>
      <c r="P1766" s="2"/>
      <c r="Q1766" s="3">
        <f t="shared" si="29"/>
        <v>95319610.860799983</v>
      </c>
      <c r="R1766" s="1">
        <v>0</v>
      </c>
      <c r="S1766" s="1">
        <v>70077858.459999993</v>
      </c>
      <c r="T1766" s="1">
        <v>0</v>
      </c>
      <c r="U1766" s="2" t="s">
        <v>0</v>
      </c>
      <c r="V1766" s="1">
        <v>0</v>
      </c>
      <c r="W1766" s="1">
        <v>21760131.379999999</v>
      </c>
      <c r="X1766" s="2" t="s">
        <v>13</v>
      </c>
      <c r="Y1766" s="1">
        <f t="shared" si="28"/>
        <v>3481621.0208000001</v>
      </c>
      <c r="Z1766" s="1">
        <v>0</v>
      </c>
      <c r="AA1766" s="2" t="s">
        <v>0</v>
      </c>
      <c r="AB1766" s="1">
        <v>0</v>
      </c>
      <c r="AC1766" s="1">
        <v>0</v>
      </c>
      <c r="AD1766" s="2" t="s">
        <v>0</v>
      </c>
      <c r="AE1766" s="1">
        <v>0</v>
      </c>
    </row>
    <row r="1767" spans="1:31" hidden="1" x14ac:dyDescent="0.25">
      <c r="A1767" s="2" t="s">
        <v>408</v>
      </c>
      <c r="B1767" s="51">
        <v>43986</v>
      </c>
      <c r="C1767" s="2" t="s">
        <v>71</v>
      </c>
      <c r="D1767" s="2" t="s">
        <v>78</v>
      </c>
      <c r="E1767" s="2" t="s">
        <v>551</v>
      </c>
      <c r="F1767" s="2" t="s">
        <v>2934</v>
      </c>
      <c r="G1767" s="2" t="s">
        <v>4</v>
      </c>
      <c r="H1767" s="2" t="s">
        <v>3169</v>
      </c>
      <c r="I1767" s="1" t="s">
        <v>1</v>
      </c>
      <c r="J1767" s="1" t="s">
        <v>1</v>
      </c>
      <c r="K1767" s="1" t="s">
        <v>1</v>
      </c>
      <c r="L1767" s="1" t="s">
        <v>1</v>
      </c>
      <c r="M1767" s="1">
        <v>0</v>
      </c>
      <c r="N1767" s="2" t="s">
        <v>1</v>
      </c>
      <c r="O1767" s="2" t="s">
        <v>2</v>
      </c>
      <c r="P1767" s="2" t="s">
        <v>1</v>
      </c>
      <c r="Q1767" s="3">
        <f t="shared" si="29"/>
        <v>44805487.057400011</v>
      </c>
      <c r="R1767" s="1">
        <v>0</v>
      </c>
      <c r="S1767" s="1">
        <v>40709310.798600011</v>
      </c>
      <c r="T1767" s="1">
        <v>0</v>
      </c>
      <c r="U1767" s="2" t="s">
        <v>0</v>
      </c>
      <c r="V1767" s="1">
        <v>0</v>
      </c>
      <c r="W1767" s="1">
        <v>3531186.43</v>
      </c>
      <c r="X1767" s="2" t="s">
        <v>13</v>
      </c>
      <c r="Y1767" s="1">
        <f t="shared" si="28"/>
        <v>564989.82880000002</v>
      </c>
      <c r="Z1767" s="1">
        <v>0</v>
      </c>
      <c r="AA1767" s="2" t="s">
        <v>0</v>
      </c>
      <c r="AB1767" s="1">
        <v>0</v>
      </c>
      <c r="AC1767" s="1">
        <v>0</v>
      </c>
      <c r="AD1767" s="2" t="s">
        <v>0</v>
      </c>
      <c r="AE1767" s="1">
        <v>0</v>
      </c>
    </row>
    <row r="1768" spans="1:31" s="62" customFormat="1" hidden="1" x14ac:dyDescent="0.25">
      <c r="A1768" s="2" t="s">
        <v>406</v>
      </c>
      <c r="B1768" s="51">
        <v>43986</v>
      </c>
      <c r="C1768" s="2" t="s">
        <v>53</v>
      </c>
      <c r="D1768" s="2" t="s">
        <v>78</v>
      </c>
      <c r="E1768" s="2" t="s">
        <v>6</v>
      </c>
      <c r="F1768" s="2" t="s">
        <v>3121</v>
      </c>
      <c r="G1768" s="2" t="s">
        <v>4</v>
      </c>
      <c r="H1768" s="2" t="s">
        <v>3170</v>
      </c>
      <c r="I1768" s="1" t="s">
        <v>1</v>
      </c>
      <c r="J1768" s="1" t="s">
        <v>1</v>
      </c>
      <c r="K1768" s="1" t="s">
        <v>1</v>
      </c>
      <c r="L1768" s="1" t="s">
        <v>1</v>
      </c>
      <c r="M1768" s="1">
        <v>0</v>
      </c>
      <c r="N1768" s="2" t="s">
        <v>1</v>
      </c>
      <c r="O1768" s="2" t="s">
        <v>2</v>
      </c>
      <c r="P1768" s="2" t="s">
        <v>1</v>
      </c>
      <c r="Q1768" s="3">
        <f t="shared" si="29"/>
        <v>69652649.1118</v>
      </c>
      <c r="R1768" s="1">
        <v>0</v>
      </c>
      <c r="S1768" s="1">
        <v>49770067.455800004</v>
      </c>
      <c r="T1768" s="1">
        <v>0</v>
      </c>
      <c r="U1768" s="2" t="s">
        <v>0</v>
      </c>
      <c r="V1768" s="1">
        <v>0</v>
      </c>
      <c r="W1768" s="1">
        <v>17140156.600000001</v>
      </c>
      <c r="X1768" s="2" t="s">
        <v>13</v>
      </c>
      <c r="Y1768" s="1">
        <f t="shared" si="28"/>
        <v>2742425.0560000003</v>
      </c>
      <c r="Z1768" s="1">
        <v>0</v>
      </c>
      <c r="AA1768" s="2" t="s">
        <v>0</v>
      </c>
      <c r="AB1768" s="1">
        <v>0</v>
      </c>
      <c r="AC1768" s="1">
        <v>0</v>
      </c>
      <c r="AD1768" s="2" t="s">
        <v>0</v>
      </c>
      <c r="AE1768" s="1">
        <v>0</v>
      </c>
    </row>
    <row r="1769" spans="1:31" x14ac:dyDescent="0.25">
      <c r="A1769" s="2" t="s">
        <v>402</v>
      </c>
      <c r="B1769" s="51">
        <v>43986</v>
      </c>
      <c r="C1769" s="2" t="s">
        <v>8</v>
      </c>
      <c r="D1769" s="2" t="s">
        <v>67</v>
      </c>
      <c r="E1769" s="2" t="s">
        <v>542</v>
      </c>
      <c r="F1769" s="2" t="s">
        <v>3029</v>
      </c>
      <c r="G1769" s="2" t="s">
        <v>4</v>
      </c>
      <c r="H1769" s="2" t="s">
        <v>3171</v>
      </c>
      <c r="I1769" s="1" t="s">
        <v>1</v>
      </c>
      <c r="J1769" s="1" t="s">
        <v>1</v>
      </c>
      <c r="K1769" s="1" t="s">
        <v>1</v>
      </c>
      <c r="L1769" s="1" t="s">
        <v>1</v>
      </c>
      <c r="M1769" s="1">
        <v>0</v>
      </c>
      <c r="N1769" s="2" t="s">
        <v>1</v>
      </c>
      <c r="O1769" s="2" t="s">
        <v>2</v>
      </c>
      <c r="P1769" s="2"/>
      <c r="Q1769" s="3">
        <f t="shared" si="29"/>
        <v>15657008.029199999</v>
      </c>
      <c r="R1769" s="1">
        <v>0</v>
      </c>
      <c r="S1769" s="1">
        <v>7424310.9900000002</v>
      </c>
      <c r="T1769" s="1">
        <v>0</v>
      </c>
      <c r="U1769" s="2" t="s">
        <v>0</v>
      </c>
      <c r="V1769" s="1">
        <v>0</v>
      </c>
      <c r="W1769" s="1">
        <v>7097152.6200000001</v>
      </c>
      <c r="X1769" s="2" t="s">
        <v>13</v>
      </c>
      <c r="Y1769" s="1">
        <f t="shared" si="28"/>
        <v>1135544.4192000001</v>
      </c>
      <c r="Z1769" s="1">
        <v>0</v>
      </c>
      <c r="AA1769" s="2" t="s">
        <v>0</v>
      </c>
      <c r="AB1769" s="1">
        <v>0</v>
      </c>
      <c r="AC1769" s="1">
        <v>0</v>
      </c>
      <c r="AD1769" s="2" t="s">
        <v>0</v>
      </c>
      <c r="AE1769" s="1">
        <v>0</v>
      </c>
    </row>
    <row r="1770" spans="1:31" hidden="1" x14ac:dyDescent="0.25">
      <c r="A1770" s="2" t="s">
        <v>399</v>
      </c>
      <c r="B1770" s="51">
        <v>43986</v>
      </c>
      <c r="C1770" s="2" t="s">
        <v>53</v>
      </c>
      <c r="D1770" s="2" t="s">
        <v>67</v>
      </c>
      <c r="E1770" s="2" t="s">
        <v>66</v>
      </c>
      <c r="F1770" s="2" t="s">
        <v>3033</v>
      </c>
      <c r="G1770" s="2" t="s">
        <v>4</v>
      </c>
      <c r="H1770" s="2" t="s">
        <v>3172</v>
      </c>
      <c r="I1770" s="1" t="s">
        <v>1</v>
      </c>
      <c r="J1770" s="1" t="s">
        <v>1</v>
      </c>
      <c r="K1770" s="1" t="s">
        <v>1</v>
      </c>
      <c r="L1770" s="1" t="s">
        <v>1</v>
      </c>
      <c r="M1770" s="1">
        <v>0</v>
      </c>
      <c r="N1770" s="2" t="s">
        <v>1</v>
      </c>
      <c r="O1770" s="2" t="s">
        <v>3173</v>
      </c>
      <c r="P1770" s="2" t="s">
        <v>3174</v>
      </c>
      <c r="Q1770" s="3">
        <f t="shared" si="29"/>
        <v>1101643.8999999999</v>
      </c>
      <c r="R1770" s="1">
        <v>0</v>
      </c>
      <c r="S1770" s="1">
        <v>876603.89999999991</v>
      </c>
      <c r="T1770" s="1">
        <v>0</v>
      </c>
      <c r="U1770" s="2" t="s">
        <v>0</v>
      </c>
      <c r="V1770" s="1">
        <v>0</v>
      </c>
      <c r="W1770" s="1">
        <v>194000</v>
      </c>
      <c r="X1770" s="2" t="s">
        <v>13</v>
      </c>
      <c r="Y1770" s="1">
        <f t="shared" si="28"/>
        <v>31040</v>
      </c>
      <c r="Z1770" s="1">
        <v>0</v>
      </c>
      <c r="AA1770" s="2" t="s">
        <v>0</v>
      </c>
      <c r="AB1770" s="1">
        <v>0</v>
      </c>
      <c r="AC1770" s="1">
        <v>0</v>
      </c>
      <c r="AD1770" s="2" t="s">
        <v>0</v>
      </c>
      <c r="AE1770" s="1">
        <v>0</v>
      </c>
    </row>
    <row r="1771" spans="1:31" x14ac:dyDescent="0.25">
      <c r="A1771" s="2" t="s">
        <v>396</v>
      </c>
      <c r="B1771" s="51">
        <v>43986</v>
      </c>
      <c r="C1771" s="2" t="s">
        <v>8</v>
      </c>
      <c r="D1771" s="2" t="s">
        <v>52</v>
      </c>
      <c r="E1771" s="2" t="s">
        <v>530</v>
      </c>
      <c r="F1771" s="2" t="s">
        <v>2783</v>
      </c>
      <c r="G1771" s="2" t="s">
        <v>4</v>
      </c>
      <c r="H1771" s="2" t="s">
        <v>3175</v>
      </c>
      <c r="I1771" s="1" t="s">
        <v>1</v>
      </c>
      <c r="J1771" s="1" t="s">
        <v>1</v>
      </c>
      <c r="K1771" s="1" t="s">
        <v>1</v>
      </c>
      <c r="L1771" s="1" t="s">
        <v>1</v>
      </c>
      <c r="M1771" s="1">
        <v>0</v>
      </c>
      <c r="N1771" s="2" t="s">
        <v>1</v>
      </c>
      <c r="O1771" s="2" t="s">
        <v>2</v>
      </c>
      <c r="P1771" s="2"/>
      <c r="Q1771" s="3">
        <f t="shared" si="29"/>
        <v>77553756.61240001</v>
      </c>
      <c r="R1771" s="1">
        <v>0</v>
      </c>
      <c r="S1771" s="1">
        <v>55640394.810000002</v>
      </c>
      <c r="T1771" s="1">
        <v>0</v>
      </c>
      <c r="U1771" s="2" t="s">
        <v>0</v>
      </c>
      <c r="V1771" s="1">
        <v>0</v>
      </c>
      <c r="W1771" s="1">
        <v>18890829.140000001</v>
      </c>
      <c r="X1771" s="2" t="s">
        <v>13</v>
      </c>
      <c r="Y1771" s="1">
        <f t="shared" si="28"/>
        <v>3022532.6624000003</v>
      </c>
      <c r="Z1771" s="1">
        <v>0</v>
      </c>
      <c r="AA1771" s="2" t="s">
        <v>0</v>
      </c>
      <c r="AB1771" s="1">
        <v>0</v>
      </c>
      <c r="AC1771" s="1">
        <v>0</v>
      </c>
      <c r="AD1771" s="2" t="s">
        <v>0</v>
      </c>
      <c r="AE1771" s="1">
        <v>0</v>
      </c>
    </row>
    <row r="1772" spans="1:31" hidden="1" x14ac:dyDescent="0.25">
      <c r="A1772" s="2" t="s">
        <v>393</v>
      </c>
      <c r="B1772" s="51">
        <v>43986</v>
      </c>
      <c r="C1772" s="2" t="s">
        <v>53</v>
      </c>
      <c r="D1772" s="2" t="s">
        <v>52</v>
      </c>
      <c r="E1772" s="2" t="s">
        <v>651</v>
      </c>
      <c r="F1772" s="2" t="s">
        <v>2975</v>
      </c>
      <c r="G1772" s="2" t="s">
        <v>4</v>
      </c>
      <c r="H1772" s="2" t="s">
        <v>3176</v>
      </c>
      <c r="I1772" s="1"/>
      <c r="J1772" s="1"/>
      <c r="K1772" s="1"/>
      <c r="L1772" s="1"/>
      <c r="M1772" s="1">
        <v>0</v>
      </c>
      <c r="N1772" s="2"/>
      <c r="O1772" s="2" t="s">
        <v>249</v>
      </c>
      <c r="P1772" s="2"/>
      <c r="Q1772" s="3">
        <f t="shared" si="29"/>
        <v>0</v>
      </c>
      <c r="R1772" s="1">
        <v>0</v>
      </c>
      <c r="S1772" s="1">
        <v>0</v>
      </c>
      <c r="T1772" s="1">
        <v>0</v>
      </c>
      <c r="U1772" s="2"/>
      <c r="V1772" s="1">
        <v>0</v>
      </c>
      <c r="W1772" s="1">
        <v>0</v>
      </c>
      <c r="X1772" s="2"/>
      <c r="Y1772" s="1">
        <f t="shared" si="28"/>
        <v>0</v>
      </c>
      <c r="Z1772" s="1">
        <v>0</v>
      </c>
      <c r="AA1772" s="2"/>
      <c r="AB1772" s="1">
        <v>0</v>
      </c>
      <c r="AC1772" s="1">
        <v>0</v>
      </c>
      <c r="AD1772" s="2"/>
      <c r="AE1772" s="1">
        <v>0</v>
      </c>
    </row>
    <row r="1773" spans="1:31" x14ac:dyDescent="0.25">
      <c r="A1773" s="2" t="s">
        <v>390</v>
      </c>
      <c r="B1773" s="51">
        <v>43986</v>
      </c>
      <c r="C1773" s="2" t="s">
        <v>8</v>
      </c>
      <c r="D1773" s="2" t="s">
        <v>48</v>
      </c>
      <c r="E1773" s="2" t="s">
        <v>520</v>
      </c>
      <c r="F1773" s="2" t="s">
        <v>1269</v>
      </c>
      <c r="G1773" s="2" t="s">
        <v>4</v>
      </c>
      <c r="H1773" s="2" t="s">
        <v>3177</v>
      </c>
      <c r="I1773" s="1" t="s">
        <v>1</v>
      </c>
      <c r="J1773" s="1" t="s">
        <v>1</v>
      </c>
      <c r="K1773" s="1" t="s">
        <v>1</v>
      </c>
      <c r="L1773" s="1" t="s">
        <v>1</v>
      </c>
      <c r="M1773" s="1">
        <v>0</v>
      </c>
      <c r="N1773" s="2" t="s">
        <v>1</v>
      </c>
      <c r="O1773" s="2" t="s">
        <v>2</v>
      </c>
      <c r="P1773" s="2"/>
      <c r="Q1773" s="3">
        <f t="shared" si="29"/>
        <v>66136155.512400001</v>
      </c>
      <c r="R1773" s="1">
        <v>0</v>
      </c>
      <c r="S1773" s="1">
        <v>52460578.950000003</v>
      </c>
      <c r="T1773" s="1">
        <v>0</v>
      </c>
      <c r="U1773" s="2" t="s">
        <v>0</v>
      </c>
      <c r="V1773" s="1">
        <v>0</v>
      </c>
      <c r="W1773" s="1">
        <v>11789290.140000001</v>
      </c>
      <c r="X1773" s="2" t="s">
        <v>13</v>
      </c>
      <c r="Y1773" s="1">
        <f t="shared" si="28"/>
        <v>1886286.4224</v>
      </c>
      <c r="Z1773" s="1">
        <v>0</v>
      </c>
      <c r="AA1773" s="2" t="s">
        <v>0</v>
      </c>
      <c r="AB1773" s="1">
        <v>0</v>
      </c>
      <c r="AC1773" s="1">
        <v>0</v>
      </c>
      <c r="AD1773" s="2" t="s">
        <v>0</v>
      </c>
      <c r="AE1773" s="1">
        <v>0</v>
      </c>
    </row>
    <row r="1774" spans="1:31" hidden="1" x14ac:dyDescent="0.25">
      <c r="A1774" s="2" t="s">
        <v>387</v>
      </c>
      <c r="B1774" s="51">
        <v>43986</v>
      </c>
      <c r="C1774" s="2" t="s">
        <v>53</v>
      </c>
      <c r="D1774" s="2" t="s">
        <v>48</v>
      </c>
      <c r="E1774" s="2" t="s">
        <v>1830</v>
      </c>
      <c r="F1774" s="2" t="s">
        <v>2029</v>
      </c>
      <c r="G1774" s="2" t="s">
        <v>4</v>
      </c>
      <c r="H1774" s="2" t="s">
        <v>3047</v>
      </c>
      <c r="I1774" s="1" t="s">
        <v>1</v>
      </c>
      <c r="J1774" s="1" t="s">
        <v>1</v>
      </c>
      <c r="K1774" s="1" t="s">
        <v>1</v>
      </c>
      <c r="L1774" s="1" t="s">
        <v>1</v>
      </c>
      <c r="M1774" s="1">
        <v>0</v>
      </c>
      <c r="N1774" s="2" t="s">
        <v>1</v>
      </c>
      <c r="O1774" s="2" t="s">
        <v>249</v>
      </c>
      <c r="P1774" s="2" t="s">
        <v>1</v>
      </c>
      <c r="Q1774" s="3">
        <f t="shared" si="29"/>
        <v>0</v>
      </c>
      <c r="R1774" s="1">
        <v>0</v>
      </c>
      <c r="S1774" s="1">
        <v>0</v>
      </c>
      <c r="T1774" s="1">
        <v>0</v>
      </c>
      <c r="U1774" s="2" t="s">
        <v>0</v>
      </c>
      <c r="V1774" s="1">
        <v>0</v>
      </c>
      <c r="W1774" s="1">
        <v>0</v>
      </c>
      <c r="X1774" s="2" t="s">
        <v>0</v>
      </c>
      <c r="Y1774" s="1">
        <f t="shared" si="28"/>
        <v>0</v>
      </c>
      <c r="Z1774" s="1">
        <v>0</v>
      </c>
      <c r="AA1774" s="2" t="s">
        <v>0</v>
      </c>
      <c r="AB1774" s="1">
        <v>0</v>
      </c>
      <c r="AC1774" s="1">
        <v>0</v>
      </c>
      <c r="AD1774" s="2" t="s">
        <v>0</v>
      </c>
      <c r="AE1774" s="1">
        <v>0</v>
      </c>
    </row>
    <row r="1775" spans="1:31" x14ac:dyDescent="0.25">
      <c r="A1775" s="2" t="s">
        <v>385</v>
      </c>
      <c r="B1775" s="51">
        <v>43986</v>
      </c>
      <c r="C1775" s="2" t="s">
        <v>8</v>
      </c>
      <c r="D1775" s="2" t="s">
        <v>44</v>
      </c>
      <c r="E1775" s="2" t="s">
        <v>516</v>
      </c>
      <c r="F1775" s="2" t="s">
        <v>251</v>
      </c>
      <c r="G1775" s="2" t="s">
        <v>4</v>
      </c>
      <c r="H1775" s="2" t="s">
        <v>3178</v>
      </c>
      <c r="I1775" s="1" t="s">
        <v>1</v>
      </c>
      <c r="J1775" s="1" t="s">
        <v>1</v>
      </c>
      <c r="K1775" s="1" t="s">
        <v>1</v>
      </c>
      <c r="L1775" s="1" t="s">
        <v>1</v>
      </c>
      <c r="M1775" s="1">
        <v>0</v>
      </c>
      <c r="N1775" s="2" t="s">
        <v>1</v>
      </c>
      <c r="O1775" s="2" t="s">
        <v>2</v>
      </c>
      <c r="P1775" s="2"/>
      <c r="Q1775" s="3">
        <f t="shared" si="29"/>
        <v>40086833.060800001</v>
      </c>
      <c r="R1775" s="1">
        <v>0</v>
      </c>
      <c r="S1775" s="1">
        <v>28123854.989999998</v>
      </c>
      <c r="T1775" s="1">
        <v>0</v>
      </c>
      <c r="U1775" s="2" t="s">
        <v>0</v>
      </c>
      <c r="V1775" s="1">
        <v>0</v>
      </c>
      <c r="W1775" s="1">
        <v>10312912.130000001</v>
      </c>
      <c r="X1775" s="2" t="s">
        <v>13</v>
      </c>
      <c r="Y1775" s="1">
        <f t="shared" si="28"/>
        <v>1650065.9408000002</v>
      </c>
      <c r="Z1775" s="1">
        <v>0</v>
      </c>
      <c r="AA1775" s="2" t="s">
        <v>0</v>
      </c>
      <c r="AB1775" s="1">
        <v>0</v>
      </c>
      <c r="AC1775" s="1">
        <v>0</v>
      </c>
      <c r="AD1775" s="2" t="s">
        <v>0</v>
      </c>
      <c r="AE1775" s="1">
        <v>0</v>
      </c>
    </row>
    <row r="1776" spans="1:31" x14ac:dyDescent="0.25">
      <c r="A1776" s="2" t="s">
        <v>381</v>
      </c>
      <c r="B1776" s="51">
        <v>43986</v>
      </c>
      <c r="C1776" s="2" t="s">
        <v>8</v>
      </c>
      <c r="D1776" s="2" t="s">
        <v>40</v>
      </c>
      <c r="E1776" s="2" t="s">
        <v>500</v>
      </c>
      <c r="F1776" s="2" t="s">
        <v>515</v>
      </c>
      <c r="G1776" s="2" t="s">
        <v>4</v>
      </c>
      <c r="H1776" s="2" t="s">
        <v>3179</v>
      </c>
      <c r="I1776" s="1" t="s">
        <v>1</v>
      </c>
      <c r="J1776" s="1" t="s">
        <v>1</v>
      </c>
      <c r="K1776" s="1" t="s">
        <v>1</v>
      </c>
      <c r="L1776" s="1" t="s">
        <v>1</v>
      </c>
      <c r="M1776" s="1">
        <v>0</v>
      </c>
      <c r="N1776" s="2" t="s">
        <v>1</v>
      </c>
      <c r="O1776" s="2" t="s">
        <v>2</v>
      </c>
      <c r="P1776" s="2"/>
      <c r="Q1776" s="3">
        <f t="shared" si="29"/>
        <v>65314965.893600002</v>
      </c>
      <c r="R1776" s="1">
        <v>0</v>
      </c>
      <c r="S1776" s="1">
        <v>50015470.740000002</v>
      </c>
      <c r="T1776" s="1">
        <v>0</v>
      </c>
      <c r="U1776" s="2" t="s">
        <v>0</v>
      </c>
      <c r="V1776" s="1">
        <v>0</v>
      </c>
      <c r="W1776" s="1">
        <v>13189219.960000001</v>
      </c>
      <c r="X1776" s="2" t="s">
        <v>13</v>
      </c>
      <c r="Y1776" s="1">
        <f t="shared" si="28"/>
        <v>2110275.1936000003</v>
      </c>
      <c r="Z1776" s="1">
        <v>0</v>
      </c>
      <c r="AA1776" s="2" t="s">
        <v>0</v>
      </c>
      <c r="AB1776" s="1">
        <v>0</v>
      </c>
      <c r="AC1776" s="1">
        <v>0</v>
      </c>
      <c r="AD1776" s="2" t="s">
        <v>0</v>
      </c>
      <c r="AE1776" s="1">
        <v>0</v>
      </c>
    </row>
    <row r="1777" spans="1:31" x14ac:dyDescent="0.25">
      <c r="A1777" s="2" t="s">
        <v>378</v>
      </c>
      <c r="B1777" s="51">
        <v>43986</v>
      </c>
      <c r="C1777" s="2" t="s">
        <v>8</v>
      </c>
      <c r="D1777" s="2" t="s">
        <v>36</v>
      </c>
      <c r="E1777" s="2" t="s">
        <v>497</v>
      </c>
      <c r="F1777" s="2" t="s">
        <v>772</v>
      </c>
      <c r="G1777" s="2" t="s">
        <v>4</v>
      </c>
      <c r="H1777" s="2" t="s">
        <v>3180</v>
      </c>
      <c r="I1777" s="1" t="s">
        <v>1</v>
      </c>
      <c r="J1777" s="1" t="s">
        <v>1</v>
      </c>
      <c r="K1777" s="1" t="s">
        <v>1</v>
      </c>
      <c r="L1777" s="1" t="s">
        <v>1</v>
      </c>
      <c r="M1777" s="1">
        <v>0</v>
      </c>
      <c r="N1777" s="2" t="s">
        <v>1</v>
      </c>
      <c r="O1777" s="2" t="s">
        <v>2</v>
      </c>
      <c r="P1777" s="2"/>
      <c r="Q1777" s="3">
        <f t="shared" si="29"/>
        <v>25045357.766800001</v>
      </c>
      <c r="R1777" s="1">
        <v>0</v>
      </c>
      <c r="S1777" s="1">
        <v>18352222.460000001</v>
      </c>
      <c r="T1777" s="1">
        <v>0</v>
      </c>
      <c r="U1777" s="2" t="s">
        <v>0</v>
      </c>
      <c r="V1777" s="1">
        <v>0</v>
      </c>
      <c r="W1777" s="1">
        <v>5769944.2300000004</v>
      </c>
      <c r="X1777" s="2" t="s">
        <v>13</v>
      </c>
      <c r="Y1777" s="1">
        <f t="shared" si="28"/>
        <v>923191.07680000004</v>
      </c>
      <c r="Z1777" s="1">
        <v>0</v>
      </c>
      <c r="AA1777" s="2" t="s">
        <v>0</v>
      </c>
      <c r="AB1777" s="1">
        <v>0</v>
      </c>
      <c r="AC1777" s="1">
        <v>0</v>
      </c>
      <c r="AD1777" s="2" t="s">
        <v>0</v>
      </c>
      <c r="AE1777" s="1">
        <v>0</v>
      </c>
    </row>
    <row r="1778" spans="1:31" x14ac:dyDescent="0.25">
      <c r="A1778" s="2" t="s">
        <v>376</v>
      </c>
      <c r="B1778" s="51">
        <v>43986</v>
      </c>
      <c r="C1778" s="2" t="s">
        <v>8</v>
      </c>
      <c r="D1778" s="2" t="s">
        <v>32</v>
      </c>
      <c r="E1778" s="2" t="s">
        <v>493</v>
      </c>
      <c r="F1778" s="2" t="s">
        <v>3181</v>
      </c>
      <c r="G1778" s="2" t="s">
        <v>4</v>
      </c>
      <c r="H1778" s="2" t="s">
        <v>3182</v>
      </c>
      <c r="I1778" s="1" t="s">
        <v>1</v>
      </c>
      <c r="J1778" s="1" t="s">
        <v>1</v>
      </c>
      <c r="K1778" s="1" t="s">
        <v>1</v>
      </c>
      <c r="L1778" s="1" t="s">
        <v>1</v>
      </c>
      <c r="M1778" s="1">
        <v>0</v>
      </c>
      <c r="N1778" s="2" t="s">
        <v>1</v>
      </c>
      <c r="O1778" s="2" t="s">
        <v>2</v>
      </c>
      <c r="P1778" s="2"/>
      <c r="Q1778" s="3">
        <f t="shared" si="29"/>
        <v>23571177.619600002</v>
      </c>
      <c r="R1778" s="1">
        <v>0</v>
      </c>
      <c r="S1778" s="1">
        <v>15286992.310000001</v>
      </c>
      <c r="T1778" s="1">
        <v>0</v>
      </c>
      <c r="U1778" s="2" t="s">
        <v>0</v>
      </c>
      <c r="V1778" s="1">
        <v>0</v>
      </c>
      <c r="W1778" s="1">
        <v>7141539.0599999996</v>
      </c>
      <c r="X1778" s="2" t="s">
        <v>13</v>
      </c>
      <c r="Y1778" s="1">
        <f t="shared" si="28"/>
        <v>1142646.2496</v>
      </c>
      <c r="Z1778" s="1">
        <v>0</v>
      </c>
      <c r="AA1778" s="2" t="s">
        <v>0</v>
      </c>
      <c r="AB1778" s="1">
        <v>0</v>
      </c>
      <c r="AC1778" s="1">
        <v>0</v>
      </c>
      <c r="AD1778" s="2" t="s">
        <v>0</v>
      </c>
      <c r="AE1778" s="1">
        <v>0</v>
      </c>
    </row>
    <row r="1779" spans="1:31" x14ac:dyDescent="0.25">
      <c r="A1779" s="2" t="s">
        <v>373</v>
      </c>
      <c r="B1779" s="51">
        <v>43986</v>
      </c>
      <c r="C1779" s="2" t="s">
        <v>8</v>
      </c>
      <c r="D1779" s="2" t="s">
        <v>26</v>
      </c>
      <c r="E1779" s="2" t="s">
        <v>489</v>
      </c>
      <c r="F1779" s="2" t="s">
        <v>3183</v>
      </c>
      <c r="G1779" s="2" t="s">
        <v>4</v>
      </c>
      <c r="H1779" s="2" t="s">
        <v>3184</v>
      </c>
      <c r="I1779" s="1" t="s">
        <v>1</v>
      </c>
      <c r="J1779" s="1" t="s">
        <v>1</v>
      </c>
      <c r="K1779" s="1" t="s">
        <v>1</v>
      </c>
      <c r="L1779" s="1" t="s">
        <v>1</v>
      </c>
      <c r="M1779" s="1">
        <v>0</v>
      </c>
      <c r="N1779" s="2" t="s">
        <v>1</v>
      </c>
      <c r="O1779" s="2" t="s">
        <v>2</v>
      </c>
      <c r="P1779" s="2" t="s">
        <v>1</v>
      </c>
      <c r="Q1779" s="3">
        <f t="shared" si="29"/>
        <v>50431677.354200035</v>
      </c>
      <c r="R1779" s="1">
        <v>0</v>
      </c>
      <c r="S1779" s="1">
        <v>44624588.257800035</v>
      </c>
      <c r="T1779" s="1">
        <v>0</v>
      </c>
      <c r="U1779" s="2" t="s">
        <v>0</v>
      </c>
      <c r="V1779" s="1">
        <v>0</v>
      </c>
      <c r="W1779" s="1">
        <v>5006111.29</v>
      </c>
      <c r="X1779" s="2" t="s">
        <v>0</v>
      </c>
      <c r="Y1779" s="1">
        <f t="shared" si="28"/>
        <v>800977.8064</v>
      </c>
      <c r="Z1779" s="1">
        <v>0</v>
      </c>
      <c r="AA1779" s="2" t="s">
        <v>0</v>
      </c>
      <c r="AB1779" s="1">
        <v>0</v>
      </c>
      <c r="AC1779" s="1">
        <v>0</v>
      </c>
      <c r="AD1779" s="2" t="s">
        <v>0</v>
      </c>
      <c r="AE1779" s="1">
        <v>0</v>
      </c>
    </row>
    <row r="1780" spans="1:31" x14ac:dyDescent="0.25">
      <c r="A1780" s="2" t="s">
        <v>371</v>
      </c>
      <c r="B1780" s="51">
        <v>43986</v>
      </c>
      <c r="C1780" s="2" t="s">
        <v>8</v>
      </c>
      <c r="D1780" s="2" t="s">
        <v>1048</v>
      </c>
      <c r="E1780" s="2" t="s">
        <v>538</v>
      </c>
      <c r="F1780" s="2" t="s">
        <v>119</v>
      </c>
      <c r="G1780" s="2" t="s">
        <v>4</v>
      </c>
      <c r="H1780" s="2" t="s">
        <v>3185</v>
      </c>
      <c r="I1780" s="1" t="s">
        <v>1</v>
      </c>
      <c r="J1780" s="1" t="s">
        <v>1</v>
      </c>
      <c r="K1780" s="1" t="s">
        <v>1</v>
      </c>
      <c r="L1780" s="1" t="s">
        <v>1</v>
      </c>
      <c r="M1780" s="1">
        <v>0</v>
      </c>
      <c r="N1780" s="2" t="s">
        <v>1</v>
      </c>
      <c r="O1780" s="2" t="s">
        <v>2</v>
      </c>
      <c r="P1780" s="2" t="s">
        <v>1</v>
      </c>
      <c r="Q1780" s="3">
        <f t="shared" si="29"/>
        <v>26739372.837099999</v>
      </c>
      <c r="R1780" s="1">
        <v>0</v>
      </c>
      <c r="S1780" s="1">
        <v>21970982.4595</v>
      </c>
      <c r="T1780" s="1">
        <v>0</v>
      </c>
      <c r="U1780" s="2" t="s">
        <v>0</v>
      </c>
      <c r="V1780" s="1">
        <v>0</v>
      </c>
      <c r="W1780" s="1">
        <v>4110681.36</v>
      </c>
      <c r="X1780" s="2" t="s">
        <v>0</v>
      </c>
      <c r="Y1780" s="1">
        <f t="shared" si="28"/>
        <v>657709.01760000002</v>
      </c>
      <c r="Z1780" s="1">
        <v>0</v>
      </c>
      <c r="AA1780" s="2" t="s">
        <v>0</v>
      </c>
      <c r="AB1780" s="1">
        <v>0</v>
      </c>
      <c r="AC1780" s="1">
        <v>0</v>
      </c>
      <c r="AD1780" s="2" t="s">
        <v>0</v>
      </c>
      <c r="AE1780" s="1">
        <v>0</v>
      </c>
    </row>
    <row r="1781" spans="1:31" x14ac:dyDescent="0.25">
      <c r="A1781" s="2" t="s">
        <v>365</v>
      </c>
      <c r="B1781" s="51">
        <v>43986</v>
      </c>
      <c r="C1781" s="2" t="s">
        <v>8</v>
      </c>
      <c r="D1781" s="2" t="s">
        <v>11</v>
      </c>
      <c r="E1781" s="2" t="s">
        <v>476</v>
      </c>
      <c r="F1781" s="2" t="s">
        <v>3186</v>
      </c>
      <c r="G1781" s="2" t="s">
        <v>4</v>
      </c>
      <c r="H1781" s="2" t="s">
        <v>3187</v>
      </c>
      <c r="I1781" s="1" t="s">
        <v>1</v>
      </c>
      <c r="J1781" s="1" t="s">
        <v>1</v>
      </c>
      <c r="K1781" s="1" t="s">
        <v>1</v>
      </c>
      <c r="L1781" s="1" t="s">
        <v>1</v>
      </c>
      <c r="M1781" s="1">
        <v>0</v>
      </c>
      <c r="N1781" s="2" t="s">
        <v>1</v>
      </c>
      <c r="O1781" s="2" t="s">
        <v>2</v>
      </c>
      <c r="P1781" s="2"/>
      <c r="Q1781" s="3">
        <f t="shared" si="29"/>
        <v>1585606.24</v>
      </c>
      <c r="R1781" s="1">
        <v>0</v>
      </c>
      <c r="S1781" s="1">
        <v>1168006.24</v>
      </c>
      <c r="T1781" s="1">
        <v>0</v>
      </c>
      <c r="U1781" s="2" t="s">
        <v>0</v>
      </c>
      <c r="V1781" s="1">
        <v>0</v>
      </c>
      <c r="W1781" s="1">
        <v>360000</v>
      </c>
      <c r="X1781" s="2" t="s">
        <v>13</v>
      </c>
      <c r="Y1781" s="1">
        <f t="shared" si="28"/>
        <v>57600</v>
      </c>
      <c r="Z1781" s="1">
        <v>0</v>
      </c>
      <c r="AA1781" s="2" t="s">
        <v>0</v>
      </c>
      <c r="AB1781" s="1">
        <v>0</v>
      </c>
      <c r="AC1781" s="1">
        <v>0</v>
      </c>
      <c r="AD1781" s="2" t="s">
        <v>0</v>
      </c>
      <c r="AE1781" s="1">
        <v>0</v>
      </c>
    </row>
    <row r="1782" spans="1:31" x14ac:dyDescent="0.25">
      <c r="A1782" s="2" t="s">
        <v>363</v>
      </c>
      <c r="B1782" s="51">
        <v>43986</v>
      </c>
      <c r="C1782" s="2" t="s">
        <v>8</v>
      </c>
      <c r="D1782" s="2" t="s">
        <v>7</v>
      </c>
      <c r="E1782" s="2" t="s">
        <v>471</v>
      </c>
      <c r="F1782" s="2" t="s">
        <v>2011</v>
      </c>
      <c r="G1782" s="2" t="s">
        <v>4</v>
      </c>
      <c r="H1782" s="2" t="s">
        <v>3188</v>
      </c>
      <c r="I1782" s="1" t="s">
        <v>1</v>
      </c>
      <c r="J1782" s="1" t="s">
        <v>1</v>
      </c>
      <c r="K1782" s="1" t="s">
        <v>1</v>
      </c>
      <c r="L1782" s="1" t="s">
        <v>1</v>
      </c>
      <c r="M1782" s="1">
        <v>0</v>
      </c>
      <c r="N1782" s="2" t="s">
        <v>1</v>
      </c>
      <c r="O1782" s="2" t="s">
        <v>2</v>
      </c>
      <c r="P1782" s="2"/>
      <c r="Q1782" s="3">
        <f t="shared" si="29"/>
        <v>84537980.109999999</v>
      </c>
      <c r="R1782" s="1">
        <v>0</v>
      </c>
      <c r="S1782" s="1">
        <v>79358215.290000007</v>
      </c>
      <c r="T1782" s="1">
        <v>0</v>
      </c>
      <c r="U1782" s="2" t="s">
        <v>0</v>
      </c>
      <c r="V1782" s="1">
        <v>0</v>
      </c>
      <c r="W1782" s="1">
        <v>4465314.5</v>
      </c>
      <c r="X1782" s="2" t="s">
        <v>0</v>
      </c>
      <c r="Y1782" s="1">
        <f t="shared" si="28"/>
        <v>714450.32000000007</v>
      </c>
      <c r="Z1782" s="1">
        <v>0</v>
      </c>
      <c r="AA1782" s="2" t="s">
        <v>0</v>
      </c>
      <c r="AB1782" s="1">
        <v>0</v>
      </c>
      <c r="AC1782" s="1">
        <v>0</v>
      </c>
      <c r="AD1782" s="2" t="s">
        <v>0</v>
      </c>
      <c r="AE1782" s="1">
        <v>0</v>
      </c>
    </row>
    <row r="1783" spans="1:31" x14ac:dyDescent="0.25">
      <c r="A1783" s="2" t="s">
        <v>361</v>
      </c>
      <c r="B1783" s="51">
        <v>43987</v>
      </c>
      <c r="C1783" s="2" t="s">
        <v>8</v>
      </c>
      <c r="D1783" s="2" t="s">
        <v>107</v>
      </c>
      <c r="E1783" s="2" t="s">
        <v>596</v>
      </c>
      <c r="F1783" s="2" t="s">
        <v>2267</v>
      </c>
      <c r="G1783" s="2" t="s">
        <v>4</v>
      </c>
      <c r="H1783" s="2" t="s">
        <v>3189</v>
      </c>
      <c r="I1783" s="1" t="s">
        <v>1</v>
      </c>
      <c r="J1783" s="1" t="s">
        <v>1</v>
      </c>
      <c r="K1783" s="1" t="s">
        <v>1</v>
      </c>
      <c r="L1783" s="1" t="s">
        <v>1</v>
      </c>
      <c r="M1783" s="1">
        <v>0</v>
      </c>
      <c r="N1783" s="2" t="s">
        <v>1</v>
      </c>
      <c r="O1783" s="2" t="s">
        <v>2</v>
      </c>
      <c r="P1783" s="2"/>
      <c r="Q1783" s="3">
        <f t="shared" si="29"/>
        <v>79302195.898000002</v>
      </c>
      <c r="R1783" s="1">
        <v>0</v>
      </c>
      <c r="S1783" s="1">
        <v>60159845.100000001</v>
      </c>
      <c r="T1783" s="1">
        <v>0</v>
      </c>
      <c r="U1783" s="2" t="s">
        <v>0</v>
      </c>
      <c r="V1783" s="1">
        <v>0</v>
      </c>
      <c r="W1783" s="1">
        <v>16502026.550000001</v>
      </c>
      <c r="X1783" s="2" t="s">
        <v>0</v>
      </c>
      <c r="Y1783" s="1">
        <f t="shared" si="28"/>
        <v>2640324.2480000001</v>
      </c>
      <c r="Z1783" s="1">
        <v>0</v>
      </c>
      <c r="AA1783" s="2" t="s">
        <v>0</v>
      </c>
      <c r="AB1783" s="1">
        <v>0</v>
      </c>
      <c r="AC1783" s="1">
        <v>0</v>
      </c>
      <c r="AD1783" s="2" t="s">
        <v>0</v>
      </c>
      <c r="AE1783" s="1">
        <v>0</v>
      </c>
    </row>
    <row r="1784" spans="1:31" hidden="1" x14ac:dyDescent="0.25">
      <c r="A1784" s="2" t="s">
        <v>358</v>
      </c>
      <c r="B1784" s="51">
        <v>43987</v>
      </c>
      <c r="C1784" s="2" t="s">
        <v>53</v>
      </c>
      <c r="D1784" s="2" t="s">
        <v>107</v>
      </c>
      <c r="E1784" s="2" t="s">
        <v>572</v>
      </c>
      <c r="F1784" s="2" t="s">
        <v>3161</v>
      </c>
      <c r="G1784" s="2" t="s">
        <v>4</v>
      </c>
      <c r="H1784" s="2" t="s">
        <v>3190</v>
      </c>
      <c r="I1784" s="1" t="s">
        <v>1</v>
      </c>
      <c r="J1784" s="1" t="s">
        <v>1</v>
      </c>
      <c r="K1784" s="1" t="s">
        <v>1</v>
      </c>
      <c r="L1784" s="1" t="s">
        <v>1</v>
      </c>
      <c r="M1784" s="1">
        <v>0</v>
      </c>
      <c r="N1784" s="2" t="s">
        <v>1</v>
      </c>
      <c r="O1784" s="2" t="s">
        <v>2</v>
      </c>
      <c r="P1784" s="2" t="s">
        <v>1</v>
      </c>
      <c r="Q1784" s="3">
        <f t="shared" si="29"/>
        <v>70585220.314999983</v>
      </c>
      <c r="R1784" s="1">
        <v>0</v>
      </c>
      <c r="S1784" s="1">
        <v>47442580.458999984</v>
      </c>
      <c r="T1784" s="1">
        <v>0</v>
      </c>
      <c r="U1784" s="2" t="s">
        <v>0</v>
      </c>
      <c r="V1784" s="1">
        <v>0</v>
      </c>
      <c r="W1784" s="1">
        <v>19950551.600000001</v>
      </c>
      <c r="X1784" s="2" t="s">
        <v>0</v>
      </c>
      <c r="Y1784" s="1">
        <f t="shared" si="28"/>
        <v>3192088.2560000005</v>
      </c>
      <c r="Z1784" s="1">
        <v>0</v>
      </c>
      <c r="AA1784" s="2" t="s">
        <v>0</v>
      </c>
      <c r="AB1784" s="1">
        <v>0</v>
      </c>
      <c r="AC1784" s="1">
        <v>0</v>
      </c>
      <c r="AD1784" s="2" t="s">
        <v>0</v>
      </c>
      <c r="AE1784" s="1">
        <v>0</v>
      </c>
    </row>
    <row r="1785" spans="1:31" hidden="1" x14ac:dyDescent="0.25">
      <c r="A1785" s="2" t="s">
        <v>355</v>
      </c>
      <c r="B1785" s="51">
        <v>43987</v>
      </c>
      <c r="C1785" s="2" t="s">
        <v>53</v>
      </c>
      <c r="D1785" s="2" t="s">
        <v>107</v>
      </c>
      <c r="E1785" s="2" t="s">
        <v>572</v>
      </c>
      <c r="F1785" s="2" t="s">
        <v>3161</v>
      </c>
      <c r="G1785" s="2" t="s">
        <v>24</v>
      </c>
      <c r="H1785" s="2" t="s">
        <v>1</v>
      </c>
      <c r="I1785" s="1" t="s">
        <v>3191</v>
      </c>
      <c r="J1785" s="1" t="s">
        <v>1</v>
      </c>
      <c r="K1785" s="1" t="s">
        <v>3192</v>
      </c>
      <c r="L1785" s="1" t="s">
        <v>3193</v>
      </c>
      <c r="M1785" s="1">
        <v>3323840.58</v>
      </c>
      <c r="N1785" s="2" t="s">
        <v>20</v>
      </c>
      <c r="O1785" s="2" t="s">
        <v>3194</v>
      </c>
      <c r="P1785" s="2" t="s">
        <v>3195</v>
      </c>
      <c r="Q1785" s="3">
        <f t="shared" si="29"/>
        <v>-748200</v>
      </c>
      <c r="R1785" s="1">
        <v>0</v>
      </c>
      <c r="S1785" s="1">
        <v>-748200</v>
      </c>
      <c r="T1785" s="1">
        <v>0</v>
      </c>
      <c r="U1785" s="2" t="s">
        <v>0</v>
      </c>
      <c r="V1785" s="1">
        <v>0</v>
      </c>
      <c r="W1785" s="1">
        <v>0</v>
      </c>
      <c r="X1785" s="2" t="s">
        <v>0</v>
      </c>
      <c r="Y1785" s="1">
        <f t="shared" si="28"/>
        <v>0</v>
      </c>
      <c r="Z1785" s="1">
        <v>0</v>
      </c>
      <c r="AA1785" s="2" t="s">
        <v>0</v>
      </c>
      <c r="AB1785" s="1">
        <v>0</v>
      </c>
      <c r="AC1785" s="1">
        <v>0</v>
      </c>
      <c r="AD1785" s="2" t="s">
        <v>0</v>
      </c>
      <c r="AE1785" s="1">
        <v>0</v>
      </c>
    </row>
    <row r="1786" spans="1:31" hidden="1" x14ac:dyDescent="0.25">
      <c r="A1786" s="2" t="s">
        <v>353</v>
      </c>
      <c r="B1786" s="51">
        <v>43987</v>
      </c>
      <c r="C1786" s="2" t="s">
        <v>53</v>
      </c>
      <c r="D1786" s="2" t="s">
        <v>107</v>
      </c>
      <c r="E1786" s="2" t="s">
        <v>572</v>
      </c>
      <c r="F1786" s="2" t="s">
        <v>3161</v>
      </c>
      <c r="G1786" s="2" t="s">
        <v>24</v>
      </c>
      <c r="H1786" s="2" t="s">
        <v>1</v>
      </c>
      <c r="I1786" s="1" t="s">
        <v>3196</v>
      </c>
      <c r="J1786" s="1" t="s">
        <v>1</v>
      </c>
      <c r="K1786" s="1" t="s">
        <v>3197</v>
      </c>
      <c r="L1786" s="1" t="s">
        <v>3198</v>
      </c>
      <c r="M1786" s="1">
        <v>195.86</v>
      </c>
      <c r="N1786" s="2" t="s">
        <v>20</v>
      </c>
      <c r="O1786" s="2" t="s">
        <v>3199</v>
      </c>
      <c r="P1786" s="2" t="s">
        <v>3200</v>
      </c>
      <c r="Q1786" s="3">
        <f t="shared" si="29"/>
        <v>-52857.145499999999</v>
      </c>
      <c r="R1786" s="1">
        <v>0</v>
      </c>
      <c r="S1786" s="1">
        <v>-52857.145499999999</v>
      </c>
      <c r="T1786" s="1">
        <v>0</v>
      </c>
      <c r="U1786" s="2" t="s">
        <v>0</v>
      </c>
      <c r="V1786" s="1">
        <v>0</v>
      </c>
      <c r="W1786" s="1">
        <v>0</v>
      </c>
      <c r="X1786" s="2" t="s">
        <v>0</v>
      </c>
      <c r="Y1786" s="1">
        <f t="shared" si="28"/>
        <v>0</v>
      </c>
      <c r="Z1786" s="1">
        <v>0</v>
      </c>
      <c r="AA1786" s="2" t="s">
        <v>0</v>
      </c>
      <c r="AB1786" s="1">
        <v>0</v>
      </c>
      <c r="AC1786" s="1">
        <v>0</v>
      </c>
      <c r="AD1786" s="2" t="s">
        <v>0</v>
      </c>
      <c r="AE1786" s="1">
        <v>0</v>
      </c>
    </row>
    <row r="1787" spans="1:31" hidden="1" x14ac:dyDescent="0.25">
      <c r="A1787" s="2" t="s">
        <v>351</v>
      </c>
      <c r="B1787" s="51">
        <v>43987</v>
      </c>
      <c r="C1787" s="2" t="s">
        <v>53</v>
      </c>
      <c r="D1787" s="2" t="s">
        <v>107</v>
      </c>
      <c r="E1787" s="2" t="s">
        <v>572</v>
      </c>
      <c r="F1787" s="2" t="s">
        <v>3161</v>
      </c>
      <c r="G1787" s="2" t="s">
        <v>4</v>
      </c>
      <c r="H1787" s="2" t="s">
        <v>3201</v>
      </c>
      <c r="I1787" s="1" t="s">
        <v>1</v>
      </c>
      <c r="J1787" s="1" t="s">
        <v>1</v>
      </c>
      <c r="K1787" s="1" t="s">
        <v>1</v>
      </c>
      <c r="L1787" s="1" t="s">
        <v>1</v>
      </c>
      <c r="M1787" s="1">
        <v>0</v>
      </c>
      <c r="N1787" s="2" t="s">
        <v>1</v>
      </c>
      <c r="O1787" s="2" t="s">
        <v>2</v>
      </c>
      <c r="P1787" s="2" t="s">
        <v>1</v>
      </c>
      <c r="Q1787" s="3">
        <f t="shared" si="29"/>
        <v>14722103.4737</v>
      </c>
      <c r="R1787" s="1">
        <v>0</v>
      </c>
      <c r="S1787" s="1">
        <v>9845463.4737</v>
      </c>
      <c r="T1787" s="1">
        <v>0</v>
      </c>
      <c r="U1787" s="2" t="s">
        <v>0</v>
      </c>
      <c r="V1787" s="1">
        <v>0</v>
      </c>
      <c r="W1787" s="1">
        <v>4204000</v>
      </c>
      <c r="X1787" s="2" t="s">
        <v>0</v>
      </c>
      <c r="Y1787" s="1">
        <f t="shared" si="28"/>
        <v>672640</v>
      </c>
      <c r="Z1787" s="1">
        <v>0</v>
      </c>
      <c r="AA1787" s="2" t="s">
        <v>0</v>
      </c>
      <c r="AB1787" s="1">
        <v>0</v>
      </c>
      <c r="AC1787" s="1">
        <v>0</v>
      </c>
      <c r="AD1787" s="2" t="s">
        <v>0</v>
      </c>
      <c r="AE1787" s="1">
        <v>0</v>
      </c>
    </row>
    <row r="1788" spans="1:31" x14ac:dyDescent="0.25">
      <c r="A1788" s="2" t="s">
        <v>348</v>
      </c>
      <c r="B1788" s="51">
        <v>43987</v>
      </c>
      <c r="C1788" s="2" t="s">
        <v>8</v>
      </c>
      <c r="D1788" s="2" t="s">
        <v>88</v>
      </c>
      <c r="E1788" s="2" t="s">
        <v>569</v>
      </c>
      <c r="F1788" s="2" t="s">
        <v>413</v>
      </c>
      <c r="G1788" s="2" t="s">
        <v>4</v>
      </c>
      <c r="H1788" s="2" t="s">
        <v>3202</v>
      </c>
      <c r="I1788" s="1" t="s">
        <v>1</v>
      </c>
      <c r="J1788" s="1" t="s">
        <v>1</v>
      </c>
      <c r="K1788" s="1" t="s">
        <v>1</v>
      </c>
      <c r="L1788" s="1" t="s">
        <v>1</v>
      </c>
      <c r="M1788" s="1">
        <v>0</v>
      </c>
      <c r="N1788" s="2" t="s">
        <v>1</v>
      </c>
      <c r="O1788" s="2" t="s">
        <v>2</v>
      </c>
      <c r="P1788" s="2"/>
      <c r="Q1788" s="3">
        <f t="shared" si="29"/>
        <v>87099868.298800007</v>
      </c>
      <c r="R1788" s="1">
        <v>0</v>
      </c>
      <c r="S1788" s="1">
        <v>61925995.850000001</v>
      </c>
      <c r="T1788" s="1">
        <v>0</v>
      </c>
      <c r="U1788" s="2" t="s">
        <v>0</v>
      </c>
      <c r="V1788" s="1">
        <v>0</v>
      </c>
      <c r="W1788" s="1">
        <v>21701614.18</v>
      </c>
      <c r="X1788" s="2" t="s">
        <v>0</v>
      </c>
      <c r="Y1788" s="1">
        <f t="shared" si="28"/>
        <v>3472258.2688000002</v>
      </c>
      <c r="Z1788" s="1">
        <v>0</v>
      </c>
      <c r="AA1788" s="2" t="s">
        <v>0</v>
      </c>
      <c r="AB1788" s="1">
        <v>0</v>
      </c>
      <c r="AC1788" s="1">
        <v>0</v>
      </c>
      <c r="AD1788" s="2" t="s">
        <v>0</v>
      </c>
      <c r="AE1788" s="1">
        <v>0</v>
      </c>
    </row>
    <row r="1789" spans="1:31" x14ac:dyDescent="0.25">
      <c r="A1789" s="2" t="s">
        <v>345</v>
      </c>
      <c r="B1789" s="51">
        <v>43987</v>
      </c>
      <c r="C1789" s="2" t="s">
        <v>8</v>
      </c>
      <c r="D1789" s="2" t="s">
        <v>88</v>
      </c>
      <c r="E1789" s="2" t="s">
        <v>563</v>
      </c>
      <c r="F1789" s="2" t="s">
        <v>1271</v>
      </c>
      <c r="G1789" s="2" t="s">
        <v>4</v>
      </c>
      <c r="H1789" s="2" t="s">
        <v>3203</v>
      </c>
      <c r="I1789" s="1" t="s">
        <v>1</v>
      </c>
      <c r="J1789" s="1" t="s">
        <v>1</v>
      </c>
      <c r="K1789" s="1" t="s">
        <v>1</v>
      </c>
      <c r="L1789" s="1" t="s">
        <v>1</v>
      </c>
      <c r="M1789" s="1">
        <v>0</v>
      </c>
      <c r="N1789" s="2" t="s">
        <v>1</v>
      </c>
      <c r="O1789" s="2" t="s">
        <v>2</v>
      </c>
      <c r="P1789" s="2"/>
      <c r="Q1789" s="3">
        <f t="shared" si="29"/>
        <v>28525847.469999999</v>
      </c>
      <c r="R1789" s="1">
        <v>0</v>
      </c>
      <c r="S1789" s="1">
        <v>28525847.469999999</v>
      </c>
      <c r="T1789" s="1">
        <v>0</v>
      </c>
      <c r="U1789" s="2" t="s">
        <v>0</v>
      </c>
      <c r="V1789" s="1">
        <v>0</v>
      </c>
      <c r="W1789" s="1">
        <v>0</v>
      </c>
      <c r="X1789" s="2" t="s">
        <v>0</v>
      </c>
      <c r="Y1789" s="1">
        <f t="shared" si="28"/>
        <v>0</v>
      </c>
      <c r="Z1789" s="1">
        <v>0</v>
      </c>
      <c r="AA1789" s="2" t="s">
        <v>0</v>
      </c>
      <c r="AB1789" s="1">
        <v>0</v>
      </c>
      <c r="AC1789" s="1">
        <v>0</v>
      </c>
      <c r="AD1789" s="2" t="s">
        <v>0</v>
      </c>
      <c r="AE1789" s="1">
        <v>0</v>
      </c>
    </row>
    <row r="1790" spans="1:31" hidden="1" x14ac:dyDescent="0.25">
      <c r="A1790" s="2" t="s">
        <v>343</v>
      </c>
      <c r="B1790" s="51">
        <v>43987</v>
      </c>
      <c r="C1790" s="2" t="s">
        <v>71</v>
      </c>
      <c r="D1790" s="2" t="s">
        <v>88</v>
      </c>
      <c r="E1790" s="2" t="s">
        <v>566</v>
      </c>
      <c r="F1790" s="2" t="s">
        <v>3204</v>
      </c>
      <c r="G1790" s="2" t="s">
        <v>4</v>
      </c>
      <c r="H1790" s="2" t="s">
        <v>3205</v>
      </c>
      <c r="I1790" s="1" t="s">
        <v>1</v>
      </c>
      <c r="J1790" s="1" t="s">
        <v>1</v>
      </c>
      <c r="K1790" s="1" t="s">
        <v>1</v>
      </c>
      <c r="L1790" s="1" t="s">
        <v>1</v>
      </c>
      <c r="M1790" s="1">
        <v>0</v>
      </c>
      <c r="N1790" s="2" t="s">
        <v>1</v>
      </c>
      <c r="O1790" s="2" t="s">
        <v>2</v>
      </c>
      <c r="P1790" s="2" t="s">
        <v>1</v>
      </c>
      <c r="Q1790" s="3">
        <f t="shared" si="29"/>
        <v>38886629.163400009</v>
      </c>
      <c r="R1790" s="1">
        <v>0</v>
      </c>
      <c r="S1790" s="1">
        <v>35682709.163400009</v>
      </c>
      <c r="T1790" s="1">
        <v>0</v>
      </c>
      <c r="U1790" s="2" t="s">
        <v>0</v>
      </c>
      <c r="V1790" s="1">
        <v>0</v>
      </c>
      <c r="W1790" s="1">
        <v>2762000</v>
      </c>
      <c r="X1790" s="2" t="s">
        <v>0</v>
      </c>
      <c r="Y1790" s="1">
        <f t="shared" ref="Y1790:Y1853" si="30">+W1790*0.16</f>
        <v>441920</v>
      </c>
      <c r="Z1790" s="1">
        <v>0</v>
      </c>
      <c r="AA1790" s="2" t="s">
        <v>0</v>
      </c>
      <c r="AB1790" s="1">
        <v>0</v>
      </c>
      <c r="AC1790" s="1">
        <v>0</v>
      </c>
      <c r="AD1790" s="2" t="s">
        <v>0</v>
      </c>
      <c r="AE1790" s="1">
        <v>0</v>
      </c>
    </row>
    <row r="1791" spans="1:31" hidden="1" x14ac:dyDescent="0.25">
      <c r="A1791" s="2" t="s">
        <v>340</v>
      </c>
      <c r="B1791" s="51">
        <v>43987</v>
      </c>
      <c r="C1791" s="2" t="s">
        <v>71</v>
      </c>
      <c r="D1791" s="2" t="s">
        <v>88</v>
      </c>
      <c r="E1791" s="2" t="s">
        <v>566</v>
      </c>
      <c r="F1791" s="2" t="s">
        <v>3204</v>
      </c>
      <c r="G1791" s="2" t="s">
        <v>4</v>
      </c>
      <c r="H1791" s="2" t="s">
        <v>3206</v>
      </c>
      <c r="I1791" s="1" t="s">
        <v>1</v>
      </c>
      <c r="J1791" s="1" t="s">
        <v>1</v>
      </c>
      <c r="K1791" s="1" t="s">
        <v>1</v>
      </c>
      <c r="L1791" s="1" t="s">
        <v>1</v>
      </c>
      <c r="M1791" s="1">
        <v>0</v>
      </c>
      <c r="N1791" s="2" t="s">
        <v>1</v>
      </c>
      <c r="O1791" s="2" t="s">
        <v>3207</v>
      </c>
      <c r="P1791" s="2" t="s">
        <v>3208</v>
      </c>
      <c r="Q1791" s="3">
        <f t="shared" si="29"/>
        <v>2790146.71</v>
      </c>
      <c r="R1791" s="1">
        <v>0</v>
      </c>
      <c r="S1791" s="1">
        <v>2790146.71</v>
      </c>
      <c r="T1791" s="1">
        <v>0</v>
      </c>
      <c r="U1791" s="2" t="s">
        <v>0</v>
      </c>
      <c r="V1791" s="1">
        <v>0</v>
      </c>
      <c r="W1791" s="1">
        <v>0</v>
      </c>
      <c r="X1791" s="2" t="s">
        <v>0</v>
      </c>
      <c r="Y1791" s="1">
        <f t="shared" si="30"/>
        <v>0</v>
      </c>
      <c r="Z1791" s="1">
        <v>0</v>
      </c>
      <c r="AA1791" s="2" t="s">
        <v>0</v>
      </c>
      <c r="AB1791" s="1">
        <v>0</v>
      </c>
      <c r="AC1791" s="1">
        <v>0</v>
      </c>
      <c r="AD1791" s="2" t="s">
        <v>0</v>
      </c>
      <c r="AE1791" s="1">
        <v>0</v>
      </c>
    </row>
    <row r="1792" spans="1:31" hidden="1" x14ac:dyDescent="0.25">
      <c r="A1792" s="2" t="s">
        <v>337</v>
      </c>
      <c r="B1792" s="51">
        <v>43987</v>
      </c>
      <c r="C1792" s="2" t="s">
        <v>71</v>
      </c>
      <c r="D1792" s="2" t="s">
        <v>88</v>
      </c>
      <c r="E1792" s="2" t="s">
        <v>566</v>
      </c>
      <c r="F1792" s="2" t="s">
        <v>3204</v>
      </c>
      <c r="G1792" s="2" t="s">
        <v>4</v>
      </c>
      <c r="H1792" s="2" t="s">
        <v>3209</v>
      </c>
      <c r="I1792" s="1" t="s">
        <v>1</v>
      </c>
      <c r="J1792" s="1" t="s">
        <v>1</v>
      </c>
      <c r="K1792" s="1" t="s">
        <v>1</v>
      </c>
      <c r="L1792" s="1" t="s">
        <v>1</v>
      </c>
      <c r="M1792" s="1">
        <v>0</v>
      </c>
      <c r="N1792" s="2" t="s">
        <v>1</v>
      </c>
      <c r="O1792" s="2" t="s">
        <v>2</v>
      </c>
      <c r="P1792" s="2" t="s">
        <v>1</v>
      </c>
      <c r="Q1792" s="3">
        <f t="shared" si="29"/>
        <v>25200043.716599997</v>
      </c>
      <c r="R1792" s="1">
        <v>0</v>
      </c>
      <c r="S1792" s="1">
        <v>21675963.716599997</v>
      </c>
      <c r="T1792" s="1">
        <v>0</v>
      </c>
      <c r="U1792" s="2" t="s">
        <v>0</v>
      </c>
      <c r="V1792" s="1">
        <v>0</v>
      </c>
      <c r="W1792" s="1">
        <v>3038000</v>
      </c>
      <c r="X1792" s="2" t="s">
        <v>13</v>
      </c>
      <c r="Y1792" s="1">
        <f t="shared" si="30"/>
        <v>486080</v>
      </c>
      <c r="Z1792" s="1">
        <v>0</v>
      </c>
      <c r="AA1792" s="2" t="s">
        <v>0</v>
      </c>
      <c r="AB1792" s="1">
        <v>0</v>
      </c>
      <c r="AC1792" s="1">
        <v>0</v>
      </c>
      <c r="AD1792" s="2" t="s">
        <v>0</v>
      </c>
      <c r="AE1792" s="1">
        <v>0</v>
      </c>
    </row>
    <row r="1793" spans="1:31" hidden="1" x14ac:dyDescent="0.25">
      <c r="A1793" s="2" t="s">
        <v>335</v>
      </c>
      <c r="B1793" s="51">
        <v>43987</v>
      </c>
      <c r="C1793" s="2" t="s">
        <v>53</v>
      </c>
      <c r="D1793" s="2" t="s">
        <v>88</v>
      </c>
      <c r="E1793" s="2" t="s">
        <v>558</v>
      </c>
      <c r="F1793" s="2" t="s">
        <v>3210</v>
      </c>
      <c r="G1793" s="2" t="s">
        <v>4</v>
      </c>
      <c r="H1793" s="2" t="s">
        <v>3211</v>
      </c>
      <c r="I1793" s="1"/>
      <c r="J1793" s="1"/>
      <c r="K1793" s="1"/>
      <c r="L1793" s="1"/>
      <c r="M1793" s="1">
        <v>0</v>
      </c>
      <c r="N1793" s="2"/>
      <c r="O1793" s="2" t="s">
        <v>249</v>
      </c>
      <c r="P1793" s="2"/>
      <c r="Q1793" s="3">
        <f t="shared" si="29"/>
        <v>0</v>
      </c>
      <c r="R1793" s="1">
        <v>0</v>
      </c>
      <c r="S1793" s="1">
        <v>0</v>
      </c>
      <c r="T1793" s="1">
        <v>0</v>
      </c>
      <c r="U1793" s="2"/>
      <c r="V1793" s="1">
        <v>0</v>
      </c>
      <c r="W1793" s="1">
        <v>0</v>
      </c>
      <c r="X1793" s="2"/>
      <c r="Y1793" s="1">
        <f t="shared" si="30"/>
        <v>0</v>
      </c>
      <c r="Z1793" s="1">
        <v>0</v>
      </c>
      <c r="AA1793" s="2"/>
      <c r="AB1793" s="1">
        <v>0</v>
      </c>
      <c r="AC1793" s="1">
        <v>0</v>
      </c>
      <c r="AD1793" s="2"/>
      <c r="AE1793" s="1">
        <v>0</v>
      </c>
    </row>
    <row r="1794" spans="1:31" x14ac:dyDescent="0.25">
      <c r="A1794" s="2" t="s">
        <v>329</v>
      </c>
      <c r="B1794" s="51">
        <v>43987</v>
      </c>
      <c r="C1794" s="2" t="s">
        <v>8</v>
      </c>
      <c r="D1794" s="2" t="s">
        <v>78</v>
      </c>
      <c r="E1794" s="2" t="s">
        <v>555</v>
      </c>
      <c r="F1794" s="2" t="s">
        <v>3212</v>
      </c>
      <c r="G1794" s="2" t="s">
        <v>4</v>
      </c>
      <c r="H1794" s="2" t="s">
        <v>3213</v>
      </c>
      <c r="I1794" s="1" t="s">
        <v>1</v>
      </c>
      <c r="J1794" s="1" t="s">
        <v>1</v>
      </c>
      <c r="K1794" s="1" t="s">
        <v>1</v>
      </c>
      <c r="L1794" s="1" t="s">
        <v>1</v>
      </c>
      <c r="M1794" s="1">
        <v>0</v>
      </c>
      <c r="N1794" s="2" t="s">
        <v>1</v>
      </c>
      <c r="O1794" s="2" t="s">
        <v>2</v>
      </c>
      <c r="P1794" s="2"/>
      <c r="Q1794" s="3">
        <f t="shared" si="29"/>
        <v>81941087.006400004</v>
      </c>
      <c r="R1794" s="1">
        <v>0</v>
      </c>
      <c r="S1794" s="1">
        <v>70842531.180000007</v>
      </c>
      <c r="T1794" s="1"/>
      <c r="U1794" s="2"/>
      <c r="V1794" s="1"/>
      <c r="W1794" s="1">
        <v>9567720.5399999991</v>
      </c>
      <c r="X1794" s="2" t="s">
        <v>0</v>
      </c>
      <c r="Y1794" s="1">
        <f t="shared" si="30"/>
        <v>1530835.2863999999</v>
      </c>
      <c r="Z1794" s="1">
        <v>0</v>
      </c>
      <c r="AA1794" s="2" t="s">
        <v>0</v>
      </c>
      <c r="AB1794" s="1">
        <v>0</v>
      </c>
      <c r="AC1794" s="1">
        <v>0</v>
      </c>
      <c r="AD1794" s="2" t="s">
        <v>0</v>
      </c>
      <c r="AE1794" s="1">
        <v>0</v>
      </c>
    </row>
    <row r="1795" spans="1:31" hidden="1" x14ac:dyDescent="0.25">
      <c r="A1795" s="2" t="s">
        <v>326</v>
      </c>
      <c r="B1795" s="51">
        <v>43987</v>
      </c>
      <c r="C1795" s="2" t="s">
        <v>71</v>
      </c>
      <c r="D1795" s="2" t="s">
        <v>78</v>
      </c>
      <c r="E1795" s="2" t="s">
        <v>551</v>
      </c>
      <c r="F1795" s="2" t="s">
        <v>2941</v>
      </c>
      <c r="G1795" s="2" t="s">
        <v>4</v>
      </c>
      <c r="H1795" s="2" t="s">
        <v>3214</v>
      </c>
      <c r="I1795" s="1" t="s">
        <v>1</v>
      </c>
      <c r="J1795" s="1" t="s">
        <v>1</v>
      </c>
      <c r="K1795" s="1" t="s">
        <v>1</v>
      </c>
      <c r="L1795" s="1" t="s">
        <v>1</v>
      </c>
      <c r="M1795" s="1">
        <v>0</v>
      </c>
      <c r="N1795" s="2" t="s">
        <v>1</v>
      </c>
      <c r="O1795" s="2" t="s">
        <v>2</v>
      </c>
      <c r="P1795" s="2" t="s">
        <v>1</v>
      </c>
      <c r="Q1795" s="3">
        <f t="shared" ref="Q1795:Q1858" si="31">SUM(R1795:AE1795)</f>
        <v>39922791.251600005</v>
      </c>
      <c r="R1795" s="1">
        <v>0</v>
      </c>
      <c r="S1795" s="1">
        <v>35771425.939599998</v>
      </c>
      <c r="T1795" s="1">
        <v>0</v>
      </c>
      <c r="U1795" s="2" t="s">
        <v>0</v>
      </c>
      <c r="V1795" s="1">
        <v>0</v>
      </c>
      <c r="W1795" s="1">
        <v>3578763.2</v>
      </c>
      <c r="X1795" s="2" t="s">
        <v>0</v>
      </c>
      <c r="Y1795" s="1">
        <f t="shared" si="30"/>
        <v>572602.11200000008</v>
      </c>
      <c r="Z1795" s="1">
        <v>0</v>
      </c>
      <c r="AA1795" s="2" t="s">
        <v>0</v>
      </c>
      <c r="AB1795" s="1">
        <v>0</v>
      </c>
      <c r="AC1795" s="1">
        <v>0</v>
      </c>
      <c r="AD1795" s="2" t="s">
        <v>0</v>
      </c>
      <c r="AE1795" s="1">
        <v>0</v>
      </c>
    </row>
    <row r="1796" spans="1:31" hidden="1" x14ac:dyDescent="0.25">
      <c r="A1796" s="2" t="s">
        <v>323</v>
      </c>
      <c r="B1796" s="51">
        <v>43987</v>
      </c>
      <c r="C1796" s="2" t="s">
        <v>53</v>
      </c>
      <c r="D1796" s="2" t="s">
        <v>78</v>
      </c>
      <c r="E1796" s="2" t="s">
        <v>6</v>
      </c>
      <c r="F1796" s="2" t="s">
        <v>3161</v>
      </c>
      <c r="G1796" s="2" t="s">
        <v>4</v>
      </c>
      <c r="H1796" s="2" t="s">
        <v>3215</v>
      </c>
      <c r="I1796" s="1" t="s">
        <v>1</v>
      </c>
      <c r="J1796" s="1" t="s">
        <v>1</v>
      </c>
      <c r="K1796" s="1" t="s">
        <v>1</v>
      </c>
      <c r="L1796" s="1" t="s">
        <v>1</v>
      </c>
      <c r="M1796" s="1">
        <v>0</v>
      </c>
      <c r="N1796" s="2" t="s">
        <v>1</v>
      </c>
      <c r="O1796" s="2" t="s">
        <v>2</v>
      </c>
      <c r="P1796" s="2" t="s">
        <v>1</v>
      </c>
      <c r="Q1796" s="3">
        <f t="shared" si="31"/>
        <v>28696095.127999999</v>
      </c>
      <c r="R1796" s="1">
        <v>0</v>
      </c>
      <c r="S1796" s="1">
        <v>17752502.4604</v>
      </c>
      <c r="T1796" s="1">
        <v>0</v>
      </c>
      <c r="U1796" s="2" t="s">
        <v>0</v>
      </c>
      <c r="V1796" s="1">
        <v>0</v>
      </c>
      <c r="W1796" s="1">
        <v>9434131.6099999994</v>
      </c>
      <c r="X1796" s="2" t="s">
        <v>0</v>
      </c>
      <c r="Y1796" s="1">
        <f t="shared" si="30"/>
        <v>1509461.0575999999</v>
      </c>
      <c r="Z1796" s="1">
        <v>0</v>
      </c>
      <c r="AA1796" s="2" t="s">
        <v>0</v>
      </c>
      <c r="AB1796" s="1">
        <v>0</v>
      </c>
      <c r="AC1796" s="1">
        <v>0</v>
      </c>
      <c r="AD1796" s="2" t="s">
        <v>0</v>
      </c>
      <c r="AE1796" s="1">
        <v>0</v>
      </c>
    </row>
    <row r="1797" spans="1:31" x14ac:dyDescent="0.25">
      <c r="A1797" s="2" t="s">
        <v>321</v>
      </c>
      <c r="B1797" s="51">
        <v>43987</v>
      </c>
      <c r="C1797" s="2" t="s">
        <v>8</v>
      </c>
      <c r="D1797" s="2" t="s">
        <v>67</v>
      </c>
      <c r="E1797" s="2" t="s">
        <v>542</v>
      </c>
      <c r="F1797" s="2" t="s">
        <v>3071</v>
      </c>
      <c r="G1797" s="2" t="s">
        <v>4</v>
      </c>
      <c r="H1797" s="2" t="s">
        <v>3216</v>
      </c>
      <c r="I1797" s="1" t="s">
        <v>1</v>
      </c>
      <c r="J1797" s="1" t="s">
        <v>1</v>
      </c>
      <c r="K1797" s="1" t="s">
        <v>1</v>
      </c>
      <c r="L1797" s="1" t="s">
        <v>1</v>
      </c>
      <c r="M1797" s="1">
        <v>0</v>
      </c>
      <c r="N1797" s="2" t="s">
        <v>1</v>
      </c>
      <c r="O1797" s="2" t="s">
        <v>2</v>
      </c>
      <c r="P1797" s="2"/>
      <c r="Q1797" s="3">
        <f t="shared" si="31"/>
        <v>73807190.697999999</v>
      </c>
      <c r="R1797" s="1">
        <v>0</v>
      </c>
      <c r="S1797" s="1">
        <v>57063501.530000001</v>
      </c>
      <c r="T1797" s="1">
        <v>0</v>
      </c>
      <c r="U1797" s="2" t="s">
        <v>0</v>
      </c>
      <c r="V1797" s="1">
        <v>0</v>
      </c>
      <c r="W1797" s="1">
        <v>14434214.800000001</v>
      </c>
      <c r="X1797" s="2" t="s">
        <v>0</v>
      </c>
      <c r="Y1797" s="1">
        <f t="shared" si="30"/>
        <v>2309474.3680000002</v>
      </c>
      <c r="Z1797" s="1">
        <v>0</v>
      </c>
      <c r="AA1797" s="2" t="s">
        <v>0</v>
      </c>
      <c r="AB1797" s="1">
        <v>0</v>
      </c>
      <c r="AC1797" s="1">
        <v>0</v>
      </c>
      <c r="AD1797" s="2" t="s">
        <v>0</v>
      </c>
      <c r="AE1797" s="1">
        <v>0</v>
      </c>
    </row>
    <row r="1798" spans="1:31" hidden="1" x14ac:dyDescent="0.25">
      <c r="A1798" s="2" t="s">
        <v>318</v>
      </c>
      <c r="B1798" s="51">
        <v>43987</v>
      </c>
      <c r="C1798" s="2" t="s">
        <v>53</v>
      </c>
      <c r="D1798" s="2" t="s">
        <v>67</v>
      </c>
      <c r="E1798" s="2" t="s">
        <v>66</v>
      </c>
      <c r="F1798" s="2" t="s">
        <v>3075</v>
      </c>
      <c r="G1798" s="2" t="s">
        <v>4</v>
      </c>
      <c r="H1798" s="2" t="s">
        <v>3217</v>
      </c>
      <c r="I1798" s="1" t="s">
        <v>1</v>
      </c>
      <c r="J1798" s="1" t="s">
        <v>1</v>
      </c>
      <c r="K1798" s="1" t="s">
        <v>1</v>
      </c>
      <c r="L1798" s="1" t="s">
        <v>1</v>
      </c>
      <c r="M1798" s="1">
        <v>0</v>
      </c>
      <c r="N1798" s="2" t="s">
        <v>1</v>
      </c>
      <c r="O1798" s="2" t="s">
        <v>2</v>
      </c>
      <c r="P1798" s="2" t="s">
        <v>1</v>
      </c>
      <c r="Q1798" s="3">
        <f t="shared" si="31"/>
        <v>36201100.131200001</v>
      </c>
      <c r="R1798" s="1">
        <v>0</v>
      </c>
      <c r="S1798" s="1">
        <v>19246807.3024</v>
      </c>
      <c r="T1798" s="1">
        <v>0</v>
      </c>
      <c r="U1798" s="2" t="s">
        <v>0</v>
      </c>
      <c r="V1798" s="1">
        <v>0</v>
      </c>
      <c r="W1798" s="1">
        <v>14615769.68</v>
      </c>
      <c r="X1798" s="2" t="s">
        <v>0</v>
      </c>
      <c r="Y1798" s="1">
        <f t="shared" si="30"/>
        <v>2338523.1488000001</v>
      </c>
      <c r="Z1798" s="1">
        <v>0</v>
      </c>
      <c r="AA1798" s="2" t="s">
        <v>0</v>
      </c>
      <c r="AB1798" s="1">
        <v>0</v>
      </c>
      <c r="AC1798" s="1">
        <v>0</v>
      </c>
      <c r="AD1798" s="2" t="s">
        <v>0</v>
      </c>
      <c r="AE1798" s="1">
        <v>0</v>
      </c>
    </row>
    <row r="1799" spans="1:31" x14ac:dyDescent="0.25">
      <c r="A1799" s="2" t="s">
        <v>316</v>
      </c>
      <c r="B1799" s="51">
        <v>43987</v>
      </c>
      <c r="C1799" s="2" t="s">
        <v>8</v>
      </c>
      <c r="D1799" s="2" t="s">
        <v>52</v>
      </c>
      <c r="E1799" s="2" t="s">
        <v>530</v>
      </c>
      <c r="F1799" s="2" t="s">
        <v>2805</v>
      </c>
      <c r="G1799" s="2" t="s">
        <v>4</v>
      </c>
      <c r="H1799" s="2" t="s">
        <v>3218</v>
      </c>
      <c r="I1799" s="1" t="s">
        <v>1</v>
      </c>
      <c r="J1799" s="1" t="s">
        <v>1</v>
      </c>
      <c r="K1799" s="1" t="s">
        <v>1</v>
      </c>
      <c r="L1799" s="1" t="s">
        <v>1</v>
      </c>
      <c r="M1799" s="1">
        <v>0</v>
      </c>
      <c r="N1799" s="2" t="s">
        <v>1</v>
      </c>
      <c r="O1799" s="2" t="s">
        <v>2</v>
      </c>
      <c r="P1799" s="2"/>
      <c r="Q1799" s="3">
        <f t="shared" si="31"/>
        <v>108128604.98839998</v>
      </c>
      <c r="R1799" s="1">
        <v>0</v>
      </c>
      <c r="S1799" s="1">
        <v>69529529.599999994</v>
      </c>
      <c r="T1799" s="1">
        <v>0</v>
      </c>
      <c r="U1799" s="2" t="s">
        <v>0</v>
      </c>
      <c r="V1799" s="1">
        <v>0</v>
      </c>
      <c r="W1799" s="1">
        <v>33275064.989999998</v>
      </c>
      <c r="X1799" s="2" t="s">
        <v>0</v>
      </c>
      <c r="Y1799" s="1">
        <f t="shared" si="30"/>
        <v>5324010.3984000003</v>
      </c>
      <c r="Z1799" s="1">
        <v>0</v>
      </c>
      <c r="AA1799" s="2" t="s">
        <v>0</v>
      </c>
      <c r="AB1799" s="1">
        <v>0</v>
      </c>
      <c r="AC1799" s="1">
        <v>0</v>
      </c>
      <c r="AD1799" s="2" t="s">
        <v>0</v>
      </c>
      <c r="AE1799" s="1">
        <v>0</v>
      </c>
    </row>
    <row r="1800" spans="1:31" hidden="1" x14ac:dyDescent="0.25">
      <c r="A1800" s="2" t="s">
        <v>312</v>
      </c>
      <c r="B1800" s="51">
        <v>43987</v>
      </c>
      <c r="C1800" s="2" t="s">
        <v>53</v>
      </c>
      <c r="D1800" s="2" t="s">
        <v>52</v>
      </c>
      <c r="E1800" s="2" t="s">
        <v>651</v>
      </c>
      <c r="F1800" s="2" t="s">
        <v>2988</v>
      </c>
      <c r="G1800" s="2" t="s">
        <v>4</v>
      </c>
      <c r="H1800" s="2" t="s">
        <v>3219</v>
      </c>
      <c r="I1800" s="1" t="s">
        <v>1</v>
      </c>
      <c r="J1800" s="1" t="s">
        <v>1</v>
      </c>
      <c r="K1800" s="1" t="s">
        <v>1</v>
      </c>
      <c r="L1800" s="1" t="s">
        <v>1</v>
      </c>
      <c r="M1800" s="1">
        <v>0</v>
      </c>
      <c r="N1800" s="2" t="s">
        <v>1</v>
      </c>
      <c r="O1800" s="2" t="s">
        <v>2</v>
      </c>
      <c r="P1800" s="2" t="s">
        <v>1</v>
      </c>
      <c r="Q1800" s="3">
        <f t="shared" si="31"/>
        <v>63591251.330999993</v>
      </c>
      <c r="R1800" s="1">
        <v>0</v>
      </c>
      <c r="S1800" s="1">
        <v>45150279.870599993</v>
      </c>
      <c r="T1800" s="1">
        <v>0</v>
      </c>
      <c r="U1800" s="2" t="s">
        <v>0</v>
      </c>
      <c r="V1800" s="1">
        <v>0</v>
      </c>
      <c r="W1800" s="1">
        <v>15897389.189999998</v>
      </c>
      <c r="X1800" s="2" t="s">
        <v>13</v>
      </c>
      <c r="Y1800" s="1">
        <f t="shared" si="30"/>
        <v>2543582.2703999998</v>
      </c>
      <c r="Z1800" s="1">
        <v>0</v>
      </c>
      <c r="AA1800" s="2" t="s">
        <v>0</v>
      </c>
      <c r="AB1800" s="1">
        <v>0</v>
      </c>
      <c r="AC1800" s="1">
        <v>0</v>
      </c>
      <c r="AD1800" s="2" t="s">
        <v>0</v>
      </c>
      <c r="AE1800" s="1">
        <v>0</v>
      </c>
    </row>
    <row r="1801" spans="1:31" hidden="1" x14ac:dyDescent="0.25">
      <c r="A1801" s="2" t="s">
        <v>309</v>
      </c>
      <c r="B1801" s="51">
        <v>43987</v>
      </c>
      <c r="C1801" s="2" t="s">
        <v>53</v>
      </c>
      <c r="D1801" s="2" t="s">
        <v>52</v>
      </c>
      <c r="E1801" s="2" t="s">
        <v>651</v>
      </c>
      <c r="F1801" s="2" t="s">
        <v>2988</v>
      </c>
      <c r="G1801" s="2" t="s">
        <v>4</v>
      </c>
      <c r="H1801" s="2" t="s">
        <v>3220</v>
      </c>
      <c r="I1801" s="1" t="s">
        <v>1</v>
      </c>
      <c r="J1801" s="1" t="s">
        <v>1</v>
      </c>
      <c r="K1801" s="1" t="s">
        <v>1</v>
      </c>
      <c r="L1801" s="1" t="s">
        <v>1</v>
      </c>
      <c r="M1801" s="1">
        <v>0</v>
      </c>
      <c r="N1801" s="2" t="s">
        <v>1</v>
      </c>
      <c r="O1801" s="2" t="s">
        <v>2</v>
      </c>
      <c r="P1801" s="2" t="s">
        <v>1</v>
      </c>
      <c r="Q1801" s="3">
        <f t="shared" si="31"/>
        <v>12799415.1976</v>
      </c>
      <c r="R1801" s="1">
        <v>0</v>
      </c>
      <c r="S1801" s="1">
        <v>11496120.27</v>
      </c>
      <c r="T1801" s="1">
        <v>0</v>
      </c>
      <c r="U1801" s="2" t="s">
        <v>0</v>
      </c>
      <c r="V1801" s="1">
        <v>0</v>
      </c>
      <c r="W1801" s="1">
        <v>1123530.1099999999</v>
      </c>
      <c r="X1801" s="2" t="s">
        <v>0</v>
      </c>
      <c r="Y1801" s="1">
        <f t="shared" si="30"/>
        <v>179764.81759999998</v>
      </c>
      <c r="Z1801" s="1">
        <v>0</v>
      </c>
      <c r="AA1801" s="2" t="s">
        <v>0</v>
      </c>
      <c r="AB1801" s="1">
        <v>0</v>
      </c>
      <c r="AC1801" s="1">
        <v>0</v>
      </c>
      <c r="AD1801" s="2" t="s">
        <v>0</v>
      </c>
      <c r="AE1801" s="1">
        <v>0</v>
      </c>
    </row>
    <row r="1802" spans="1:31" hidden="1" x14ac:dyDescent="0.25">
      <c r="A1802" s="2" t="s">
        <v>306</v>
      </c>
      <c r="B1802" s="51">
        <v>43987</v>
      </c>
      <c r="C1802" s="2" t="s">
        <v>53</v>
      </c>
      <c r="D1802" s="2" t="s">
        <v>52</v>
      </c>
      <c r="E1802" s="2" t="s">
        <v>651</v>
      </c>
      <c r="F1802" s="2" t="s">
        <v>2988</v>
      </c>
      <c r="G1802" s="2" t="s">
        <v>4</v>
      </c>
      <c r="H1802" s="2" t="s">
        <v>3221</v>
      </c>
      <c r="I1802" s="1" t="s">
        <v>1</v>
      </c>
      <c r="J1802" s="1" t="s">
        <v>1</v>
      </c>
      <c r="K1802" s="1" t="s">
        <v>1</v>
      </c>
      <c r="L1802" s="1" t="s">
        <v>1</v>
      </c>
      <c r="M1802" s="1">
        <v>0</v>
      </c>
      <c r="N1802" s="2" t="s">
        <v>1</v>
      </c>
      <c r="O1802" s="2" t="s">
        <v>2</v>
      </c>
      <c r="P1802" s="2" t="s">
        <v>1</v>
      </c>
      <c r="Q1802" s="3">
        <f t="shared" si="31"/>
        <v>4127961.7922</v>
      </c>
      <c r="R1802" s="1">
        <v>0</v>
      </c>
      <c r="S1802" s="1">
        <v>2306529.7922</v>
      </c>
      <c r="T1802" s="1">
        <v>0</v>
      </c>
      <c r="U1802" s="2" t="s">
        <v>0</v>
      </c>
      <c r="V1802" s="1">
        <v>0</v>
      </c>
      <c r="W1802" s="1">
        <v>1570200</v>
      </c>
      <c r="X1802" s="2" t="s">
        <v>0</v>
      </c>
      <c r="Y1802" s="1">
        <f t="shared" si="30"/>
        <v>251232</v>
      </c>
      <c r="Z1802" s="1">
        <v>0</v>
      </c>
      <c r="AA1802" s="2" t="s">
        <v>0</v>
      </c>
      <c r="AB1802" s="1">
        <v>0</v>
      </c>
      <c r="AC1802" s="1">
        <v>0</v>
      </c>
      <c r="AD1802" s="2" t="s">
        <v>0</v>
      </c>
      <c r="AE1802" s="1">
        <v>0</v>
      </c>
    </row>
    <row r="1803" spans="1:31" x14ac:dyDescent="0.25">
      <c r="A1803" s="2" t="s">
        <v>303</v>
      </c>
      <c r="B1803" s="51">
        <v>43987</v>
      </c>
      <c r="C1803" s="2" t="s">
        <v>8</v>
      </c>
      <c r="D1803" s="2" t="s">
        <v>48</v>
      </c>
      <c r="E1803" s="2" t="s">
        <v>520</v>
      </c>
      <c r="F1803" s="2" t="s">
        <v>1207</v>
      </c>
      <c r="G1803" s="2" t="s">
        <v>4</v>
      </c>
      <c r="H1803" s="2" t="s">
        <v>3222</v>
      </c>
      <c r="I1803" s="1" t="s">
        <v>1</v>
      </c>
      <c r="J1803" s="1" t="s">
        <v>1</v>
      </c>
      <c r="K1803" s="1" t="s">
        <v>1</v>
      </c>
      <c r="L1803" s="1" t="s">
        <v>1</v>
      </c>
      <c r="M1803" s="1">
        <v>0</v>
      </c>
      <c r="N1803" s="2" t="s">
        <v>1</v>
      </c>
      <c r="O1803" s="2" t="s">
        <v>2</v>
      </c>
      <c r="P1803" s="2"/>
      <c r="Q1803" s="3">
        <f t="shared" si="31"/>
        <v>103179467.24160001</v>
      </c>
      <c r="R1803" s="1">
        <v>0</v>
      </c>
      <c r="S1803" s="1">
        <v>78653845.620000005</v>
      </c>
      <c r="T1803" s="1">
        <v>0</v>
      </c>
      <c r="U1803" s="2" t="s">
        <v>0</v>
      </c>
      <c r="V1803" s="1">
        <v>0</v>
      </c>
      <c r="W1803" s="1">
        <v>21142777.260000002</v>
      </c>
      <c r="X1803" s="2" t="s">
        <v>0</v>
      </c>
      <c r="Y1803" s="1">
        <f t="shared" si="30"/>
        <v>3382844.3616000004</v>
      </c>
      <c r="Z1803" s="1">
        <v>0</v>
      </c>
      <c r="AA1803" s="2" t="s">
        <v>0</v>
      </c>
      <c r="AB1803" s="1">
        <v>0</v>
      </c>
      <c r="AC1803" s="1">
        <v>0</v>
      </c>
      <c r="AD1803" s="2" t="s">
        <v>0</v>
      </c>
      <c r="AE1803" s="1">
        <v>0</v>
      </c>
    </row>
    <row r="1804" spans="1:31" hidden="1" x14ac:dyDescent="0.25">
      <c r="A1804" s="2" t="s">
        <v>300</v>
      </c>
      <c r="B1804" s="51">
        <v>43987</v>
      </c>
      <c r="C1804" s="2" t="s">
        <v>53</v>
      </c>
      <c r="D1804" s="2" t="s">
        <v>48</v>
      </c>
      <c r="E1804" s="2" t="s">
        <v>1830</v>
      </c>
      <c r="F1804" s="2" t="s">
        <v>2094</v>
      </c>
      <c r="G1804" s="2" t="s">
        <v>4</v>
      </c>
      <c r="H1804" s="2" t="s">
        <v>3047</v>
      </c>
      <c r="I1804" s="1" t="s">
        <v>1</v>
      </c>
      <c r="J1804" s="1" t="s">
        <v>1</v>
      </c>
      <c r="K1804" s="1" t="s">
        <v>1</v>
      </c>
      <c r="L1804" s="1" t="s">
        <v>1</v>
      </c>
      <c r="M1804" s="1">
        <v>0</v>
      </c>
      <c r="N1804" s="2" t="s">
        <v>1</v>
      </c>
      <c r="O1804" s="2" t="s">
        <v>249</v>
      </c>
      <c r="P1804" s="2" t="s">
        <v>1</v>
      </c>
      <c r="Q1804" s="3">
        <f t="shared" si="31"/>
        <v>0</v>
      </c>
      <c r="R1804" s="1">
        <v>0</v>
      </c>
      <c r="S1804" s="1">
        <v>0</v>
      </c>
      <c r="T1804" s="1">
        <v>0</v>
      </c>
      <c r="U1804" s="2" t="s">
        <v>0</v>
      </c>
      <c r="V1804" s="1">
        <v>0</v>
      </c>
      <c r="W1804" s="1">
        <v>0</v>
      </c>
      <c r="X1804" s="2" t="s">
        <v>0</v>
      </c>
      <c r="Y1804" s="1">
        <f t="shared" si="30"/>
        <v>0</v>
      </c>
      <c r="Z1804" s="1">
        <v>0</v>
      </c>
      <c r="AA1804" s="2" t="s">
        <v>0</v>
      </c>
      <c r="AB1804" s="1">
        <v>0</v>
      </c>
      <c r="AC1804" s="1">
        <v>0</v>
      </c>
      <c r="AD1804" s="2" t="s">
        <v>0</v>
      </c>
      <c r="AE1804" s="1">
        <v>0</v>
      </c>
    </row>
    <row r="1805" spans="1:31" x14ac:dyDescent="0.25">
      <c r="A1805" s="2" t="s">
        <v>297</v>
      </c>
      <c r="B1805" s="51">
        <v>43987</v>
      </c>
      <c r="C1805" s="2" t="s">
        <v>8</v>
      </c>
      <c r="D1805" s="2" t="s">
        <v>44</v>
      </c>
      <c r="E1805" s="2" t="s">
        <v>516</v>
      </c>
      <c r="F1805" s="2" t="s">
        <v>172</v>
      </c>
      <c r="G1805" s="2" t="s">
        <v>4</v>
      </c>
      <c r="H1805" s="2" t="s">
        <v>3223</v>
      </c>
      <c r="I1805" s="1" t="s">
        <v>1</v>
      </c>
      <c r="J1805" s="1" t="s">
        <v>1</v>
      </c>
      <c r="K1805" s="1" t="s">
        <v>1</v>
      </c>
      <c r="L1805" s="1" t="s">
        <v>1</v>
      </c>
      <c r="M1805" s="1">
        <v>0</v>
      </c>
      <c r="N1805" s="2" t="s">
        <v>1</v>
      </c>
      <c r="O1805" s="2" t="s">
        <v>2</v>
      </c>
      <c r="P1805" s="2"/>
      <c r="Q1805" s="3">
        <f t="shared" si="31"/>
        <v>130943435.9076</v>
      </c>
      <c r="R1805" s="1">
        <v>0</v>
      </c>
      <c r="S1805" s="1">
        <v>103425238.63</v>
      </c>
      <c r="T1805" s="1">
        <v>0</v>
      </c>
      <c r="U1805" s="2" t="s">
        <v>0</v>
      </c>
      <c r="V1805" s="1">
        <v>0</v>
      </c>
      <c r="W1805" s="1">
        <v>23722583.859999999</v>
      </c>
      <c r="X1805" s="2" t="s">
        <v>0</v>
      </c>
      <c r="Y1805" s="1">
        <f t="shared" si="30"/>
        <v>3795613.4175999998</v>
      </c>
      <c r="Z1805" s="1">
        <v>0</v>
      </c>
      <c r="AA1805" s="2" t="s">
        <v>0</v>
      </c>
      <c r="AB1805" s="1">
        <v>0</v>
      </c>
      <c r="AC1805" s="1">
        <v>0</v>
      </c>
      <c r="AD1805" s="2" t="s">
        <v>0</v>
      </c>
      <c r="AE1805" s="1">
        <v>0</v>
      </c>
    </row>
    <row r="1806" spans="1:31" x14ac:dyDescent="0.25">
      <c r="A1806" s="2" t="s">
        <v>293</v>
      </c>
      <c r="B1806" s="51">
        <v>43987</v>
      </c>
      <c r="C1806" s="2" t="s">
        <v>8</v>
      </c>
      <c r="D1806" s="2" t="s">
        <v>40</v>
      </c>
      <c r="E1806" s="2" t="s">
        <v>500</v>
      </c>
      <c r="F1806" s="2" t="s">
        <v>413</v>
      </c>
      <c r="G1806" s="2" t="s">
        <v>4</v>
      </c>
      <c r="H1806" s="2" t="s">
        <v>3224</v>
      </c>
      <c r="I1806" s="1" t="s">
        <v>1</v>
      </c>
      <c r="J1806" s="1" t="s">
        <v>1</v>
      </c>
      <c r="K1806" s="1" t="s">
        <v>1</v>
      </c>
      <c r="L1806" s="1" t="s">
        <v>1</v>
      </c>
      <c r="M1806" s="1">
        <v>0</v>
      </c>
      <c r="N1806" s="2" t="s">
        <v>1</v>
      </c>
      <c r="O1806" s="2" t="s">
        <v>2</v>
      </c>
      <c r="P1806" s="2"/>
      <c r="Q1806" s="3">
        <f t="shared" si="31"/>
        <v>70491783.690000013</v>
      </c>
      <c r="R1806" s="1">
        <v>0</v>
      </c>
      <c r="S1806" s="1">
        <v>56851221.020000003</v>
      </c>
      <c r="T1806" s="1">
        <v>0</v>
      </c>
      <c r="U1806" s="2" t="s">
        <v>0</v>
      </c>
      <c r="V1806" s="1">
        <v>0</v>
      </c>
      <c r="W1806" s="1">
        <v>11759105.75</v>
      </c>
      <c r="X1806" s="2" t="s">
        <v>0</v>
      </c>
      <c r="Y1806" s="1">
        <f t="shared" si="30"/>
        <v>1881456.92</v>
      </c>
      <c r="Z1806" s="1">
        <v>0</v>
      </c>
      <c r="AA1806" s="2" t="s">
        <v>0</v>
      </c>
      <c r="AB1806" s="1">
        <v>0</v>
      </c>
      <c r="AC1806" s="1">
        <v>0</v>
      </c>
      <c r="AD1806" s="2" t="s">
        <v>0</v>
      </c>
      <c r="AE1806" s="1">
        <v>0</v>
      </c>
    </row>
    <row r="1807" spans="1:31" x14ac:dyDescent="0.25">
      <c r="A1807" s="2" t="s">
        <v>290</v>
      </c>
      <c r="B1807" s="51">
        <v>43987</v>
      </c>
      <c r="C1807" s="2" t="s">
        <v>8</v>
      </c>
      <c r="D1807" s="2" t="s">
        <v>36</v>
      </c>
      <c r="E1807" s="2" t="s">
        <v>497</v>
      </c>
      <c r="F1807" s="2" t="s">
        <v>736</v>
      </c>
      <c r="G1807" s="2" t="s">
        <v>4</v>
      </c>
      <c r="H1807" s="2" t="s">
        <v>3225</v>
      </c>
      <c r="I1807" s="1" t="s">
        <v>1</v>
      </c>
      <c r="J1807" s="1" t="s">
        <v>1</v>
      </c>
      <c r="K1807" s="1" t="s">
        <v>1</v>
      </c>
      <c r="L1807" s="1" t="s">
        <v>1</v>
      </c>
      <c r="M1807" s="1">
        <v>0</v>
      </c>
      <c r="N1807" s="2" t="s">
        <v>1</v>
      </c>
      <c r="O1807" s="2" t="s">
        <v>2</v>
      </c>
      <c r="P1807" s="2"/>
      <c r="Q1807" s="3">
        <f t="shared" si="31"/>
        <v>28452913.969599996</v>
      </c>
      <c r="R1807" s="1">
        <v>0</v>
      </c>
      <c r="S1807" s="1">
        <v>22906658.969999999</v>
      </c>
      <c r="T1807" s="1">
        <v>0</v>
      </c>
      <c r="U1807" s="2" t="s">
        <v>0</v>
      </c>
      <c r="V1807" s="1">
        <v>0</v>
      </c>
      <c r="W1807" s="1">
        <v>4781254.3099999996</v>
      </c>
      <c r="X1807" s="2" t="s">
        <v>0</v>
      </c>
      <c r="Y1807" s="1">
        <f t="shared" si="30"/>
        <v>765000.68959999993</v>
      </c>
      <c r="Z1807" s="1">
        <v>0</v>
      </c>
      <c r="AA1807" s="2" t="s">
        <v>0</v>
      </c>
      <c r="AB1807" s="1">
        <v>0</v>
      </c>
      <c r="AC1807" s="1">
        <v>0</v>
      </c>
      <c r="AD1807" s="2" t="s">
        <v>0</v>
      </c>
      <c r="AE1807" s="1">
        <v>0</v>
      </c>
    </row>
    <row r="1808" spans="1:31" x14ac:dyDescent="0.25">
      <c r="A1808" s="2" t="s">
        <v>288</v>
      </c>
      <c r="B1808" s="51">
        <v>43987</v>
      </c>
      <c r="C1808" s="2" t="s">
        <v>8</v>
      </c>
      <c r="D1808" s="2" t="s">
        <v>32</v>
      </c>
      <c r="E1808" s="2" t="s">
        <v>493</v>
      </c>
      <c r="F1808" s="2" t="s">
        <v>3226</v>
      </c>
      <c r="G1808" s="2" t="s">
        <v>4</v>
      </c>
      <c r="H1808" s="2" t="s">
        <v>3227</v>
      </c>
      <c r="I1808" s="1" t="s">
        <v>1</v>
      </c>
      <c r="J1808" s="1" t="s">
        <v>1</v>
      </c>
      <c r="K1808" s="1" t="s">
        <v>1</v>
      </c>
      <c r="L1808" s="1" t="s">
        <v>1</v>
      </c>
      <c r="M1808" s="1">
        <v>0</v>
      </c>
      <c r="N1808" s="2" t="s">
        <v>1</v>
      </c>
      <c r="O1808" s="2" t="s">
        <v>2</v>
      </c>
      <c r="P1808" s="2"/>
      <c r="Q1808" s="3">
        <f t="shared" si="31"/>
        <v>22750209.9012</v>
      </c>
      <c r="R1808" s="1">
        <v>0</v>
      </c>
      <c r="S1808" s="1">
        <v>15911471.58</v>
      </c>
      <c r="T1808" s="1">
        <v>0</v>
      </c>
      <c r="U1808" s="2" t="s">
        <v>0</v>
      </c>
      <c r="V1808" s="1">
        <v>0</v>
      </c>
      <c r="W1808" s="1">
        <v>5895464.0700000003</v>
      </c>
      <c r="X1808" s="2" t="s">
        <v>0</v>
      </c>
      <c r="Y1808" s="1">
        <f t="shared" si="30"/>
        <v>943274.25120000006</v>
      </c>
      <c r="Z1808" s="1">
        <v>0</v>
      </c>
      <c r="AA1808" s="2" t="s">
        <v>0</v>
      </c>
      <c r="AB1808" s="1">
        <v>0</v>
      </c>
      <c r="AC1808" s="1">
        <v>0</v>
      </c>
      <c r="AD1808" s="2" t="s">
        <v>0</v>
      </c>
      <c r="AE1808" s="1">
        <v>0</v>
      </c>
    </row>
    <row r="1809" spans="1:31" x14ac:dyDescent="0.25">
      <c r="A1809" s="2" t="s">
        <v>284</v>
      </c>
      <c r="B1809" s="51">
        <v>43987</v>
      </c>
      <c r="C1809" s="2" t="s">
        <v>8</v>
      </c>
      <c r="D1809" s="2" t="s">
        <v>26</v>
      </c>
      <c r="E1809" s="2" t="s">
        <v>489</v>
      </c>
      <c r="F1809" s="2" t="s">
        <v>3228</v>
      </c>
      <c r="G1809" s="2" t="s">
        <v>4</v>
      </c>
      <c r="H1809" s="2" t="s">
        <v>3229</v>
      </c>
      <c r="I1809" s="1" t="s">
        <v>1</v>
      </c>
      <c r="J1809" s="1" t="s">
        <v>1</v>
      </c>
      <c r="K1809" s="1" t="s">
        <v>1</v>
      </c>
      <c r="L1809" s="1" t="s">
        <v>1</v>
      </c>
      <c r="M1809" s="1">
        <v>0</v>
      </c>
      <c r="N1809" s="2" t="s">
        <v>1</v>
      </c>
      <c r="O1809" s="2" t="s">
        <v>2</v>
      </c>
      <c r="P1809" s="2" t="s">
        <v>1</v>
      </c>
      <c r="Q1809" s="3">
        <f t="shared" si="31"/>
        <v>43512725.135350011</v>
      </c>
      <c r="R1809" s="1">
        <v>0</v>
      </c>
      <c r="S1809" s="1">
        <v>39624588.740150012</v>
      </c>
      <c r="T1809" s="1">
        <v>0</v>
      </c>
      <c r="U1809" s="2" t="s">
        <v>0</v>
      </c>
      <c r="V1809" s="1">
        <v>0</v>
      </c>
      <c r="W1809" s="1">
        <v>3351841.7199999997</v>
      </c>
      <c r="X1809" s="2" t="s">
        <v>0</v>
      </c>
      <c r="Y1809" s="1">
        <f t="shared" si="30"/>
        <v>536294.67519999994</v>
      </c>
      <c r="Z1809" s="1">
        <v>0</v>
      </c>
      <c r="AA1809" s="2" t="s">
        <v>0</v>
      </c>
      <c r="AB1809" s="1">
        <v>0</v>
      </c>
      <c r="AC1809" s="1">
        <v>0</v>
      </c>
      <c r="AD1809" s="2" t="s">
        <v>0</v>
      </c>
      <c r="AE1809" s="1">
        <v>0</v>
      </c>
    </row>
    <row r="1810" spans="1:31" x14ac:dyDescent="0.25">
      <c r="A1810" s="2" t="s">
        <v>281</v>
      </c>
      <c r="B1810" s="51">
        <v>43987</v>
      </c>
      <c r="C1810" s="2" t="s">
        <v>8</v>
      </c>
      <c r="D1810" s="2" t="s">
        <v>26</v>
      </c>
      <c r="E1810" s="2" t="s">
        <v>489</v>
      </c>
      <c r="F1810" s="2" t="s">
        <v>3228</v>
      </c>
      <c r="G1810" s="2" t="s">
        <v>4</v>
      </c>
      <c r="H1810" s="2" t="s">
        <v>3230</v>
      </c>
      <c r="I1810" s="1" t="s">
        <v>1</v>
      </c>
      <c r="J1810" s="1" t="s">
        <v>1</v>
      </c>
      <c r="K1810" s="1" t="s">
        <v>1</v>
      </c>
      <c r="L1810" s="1" t="s">
        <v>1</v>
      </c>
      <c r="M1810" s="1">
        <v>0</v>
      </c>
      <c r="N1810" s="2" t="s">
        <v>1</v>
      </c>
      <c r="O1810" s="2" t="s">
        <v>3231</v>
      </c>
      <c r="P1810" s="2" t="s">
        <v>3232</v>
      </c>
      <c r="Q1810" s="3">
        <f t="shared" si="31"/>
        <v>356540</v>
      </c>
      <c r="R1810" s="1">
        <v>0</v>
      </c>
      <c r="S1810" s="1">
        <v>356540</v>
      </c>
      <c r="T1810" s="1">
        <v>0</v>
      </c>
      <c r="U1810" s="2" t="s">
        <v>0</v>
      </c>
      <c r="V1810" s="1">
        <v>0</v>
      </c>
      <c r="W1810" s="1">
        <v>0</v>
      </c>
      <c r="X1810" s="2" t="s">
        <v>0</v>
      </c>
      <c r="Y1810" s="1">
        <f t="shared" si="30"/>
        <v>0</v>
      </c>
      <c r="Z1810" s="1">
        <v>0</v>
      </c>
      <c r="AA1810" s="2" t="s">
        <v>0</v>
      </c>
      <c r="AB1810" s="1">
        <v>0</v>
      </c>
      <c r="AC1810" s="1">
        <v>0</v>
      </c>
      <c r="AD1810" s="2" t="s">
        <v>0</v>
      </c>
      <c r="AE1810" s="1">
        <v>0</v>
      </c>
    </row>
    <row r="1811" spans="1:31" x14ac:dyDescent="0.25">
      <c r="A1811" s="2" t="s">
        <v>278</v>
      </c>
      <c r="B1811" s="51">
        <v>43987</v>
      </c>
      <c r="C1811" s="2" t="s">
        <v>8</v>
      </c>
      <c r="D1811" s="2" t="s">
        <v>26</v>
      </c>
      <c r="E1811" s="2" t="s">
        <v>489</v>
      </c>
      <c r="F1811" s="2" t="s">
        <v>3228</v>
      </c>
      <c r="G1811" s="2" t="s">
        <v>4</v>
      </c>
      <c r="H1811" s="2" t="s">
        <v>3233</v>
      </c>
      <c r="I1811" s="1" t="s">
        <v>1</v>
      </c>
      <c r="J1811" s="1" t="s">
        <v>1</v>
      </c>
      <c r="K1811" s="1" t="s">
        <v>1</v>
      </c>
      <c r="L1811" s="1" t="s">
        <v>1</v>
      </c>
      <c r="M1811" s="1">
        <v>0</v>
      </c>
      <c r="N1811" s="2" t="s">
        <v>1</v>
      </c>
      <c r="O1811" s="2" t="s">
        <v>2</v>
      </c>
      <c r="P1811" s="2" t="s">
        <v>1</v>
      </c>
      <c r="Q1811" s="3">
        <f t="shared" si="31"/>
        <v>1310860</v>
      </c>
      <c r="R1811" s="1">
        <v>0</v>
      </c>
      <c r="S1811" s="1">
        <v>1190220</v>
      </c>
      <c r="T1811" s="1">
        <v>0</v>
      </c>
      <c r="U1811" s="2" t="s">
        <v>0</v>
      </c>
      <c r="V1811" s="1">
        <v>0</v>
      </c>
      <c r="W1811" s="1">
        <v>104000</v>
      </c>
      <c r="X1811" s="2" t="s">
        <v>0</v>
      </c>
      <c r="Y1811" s="1">
        <f t="shared" si="30"/>
        <v>16640</v>
      </c>
      <c r="Z1811" s="1">
        <v>0</v>
      </c>
      <c r="AA1811" s="2" t="s">
        <v>0</v>
      </c>
      <c r="AB1811" s="1">
        <v>0</v>
      </c>
      <c r="AC1811" s="1">
        <v>0</v>
      </c>
      <c r="AD1811" s="2" t="s">
        <v>0</v>
      </c>
      <c r="AE1811" s="1">
        <v>0</v>
      </c>
    </row>
    <row r="1812" spans="1:31" x14ac:dyDescent="0.25">
      <c r="A1812" s="2" t="s">
        <v>276</v>
      </c>
      <c r="B1812" s="51">
        <v>43987</v>
      </c>
      <c r="C1812" s="2" t="s">
        <v>8</v>
      </c>
      <c r="D1812" s="2" t="s">
        <v>1048</v>
      </c>
      <c r="E1812" s="2" t="s">
        <v>538</v>
      </c>
      <c r="F1812" s="2" t="s">
        <v>15</v>
      </c>
      <c r="G1812" s="2" t="s">
        <v>4</v>
      </c>
      <c r="H1812" s="2" t="s">
        <v>3234</v>
      </c>
      <c r="I1812" s="1" t="s">
        <v>1</v>
      </c>
      <c r="J1812" s="1" t="s">
        <v>1</v>
      </c>
      <c r="K1812" s="1" t="s">
        <v>1</v>
      </c>
      <c r="L1812" s="1" t="s">
        <v>1</v>
      </c>
      <c r="M1812" s="1">
        <v>0</v>
      </c>
      <c r="N1812" s="2" t="s">
        <v>1</v>
      </c>
      <c r="O1812" s="2" t="s">
        <v>2</v>
      </c>
      <c r="P1812" s="2" t="s">
        <v>1</v>
      </c>
      <c r="Q1812" s="3">
        <f t="shared" si="31"/>
        <v>15472846.000699997</v>
      </c>
      <c r="R1812" s="1">
        <v>0</v>
      </c>
      <c r="S1812" s="1">
        <v>13604360.688699998</v>
      </c>
      <c r="T1812" s="1">
        <v>0</v>
      </c>
      <c r="U1812" s="2" t="s">
        <v>0</v>
      </c>
      <c r="V1812" s="1">
        <v>0</v>
      </c>
      <c r="W1812" s="1">
        <v>1610763.2</v>
      </c>
      <c r="X1812" s="2" t="s">
        <v>0</v>
      </c>
      <c r="Y1812" s="1">
        <f t="shared" si="30"/>
        <v>257722.11199999999</v>
      </c>
      <c r="Z1812" s="1">
        <v>0</v>
      </c>
      <c r="AA1812" s="2" t="s">
        <v>0</v>
      </c>
      <c r="AB1812" s="1">
        <v>0</v>
      </c>
      <c r="AC1812" s="1">
        <v>0</v>
      </c>
      <c r="AD1812" s="2" t="s">
        <v>0</v>
      </c>
      <c r="AE1812" s="1">
        <v>0</v>
      </c>
    </row>
    <row r="1813" spans="1:31" x14ac:dyDescent="0.25">
      <c r="A1813" s="2" t="s">
        <v>274</v>
      </c>
      <c r="B1813" s="51">
        <v>43987</v>
      </c>
      <c r="C1813" s="2" t="s">
        <v>8</v>
      </c>
      <c r="D1813" s="2" t="s">
        <v>11</v>
      </c>
      <c r="E1813" s="2" t="s">
        <v>476</v>
      </c>
      <c r="F1813" s="2" t="s">
        <v>3235</v>
      </c>
      <c r="G1813" s="2" t="s">
        <v>4</v>
      </c>
      <c r="H1813" s="2" t="s">
        <v>3236</v>
      </c>
      <c r="I1813" s="1" t="s">
        <v>1</v>
      </c>
      <c r="J1813" s="1" t="s">
        <v>1</v>
      </c>
      <c r="K1813" s="1" t="s">
        <v>1</v>
      </c>
      <c r="L1813" s="1" t="s">
        <v>1</v>
      </c>
      <c r="M1813" s="1">
        <v>0</v>
      </c>
      <c r="N1813" s="2" t="s">
        <v>1</v>
      </c>
      <c r="O1813" s="2" t="s">
        <v>2</v>
      </c>
      <c r="P1813" s="2"/>
      <c r="Q1813" s="3">
        <f t="shared" si="31"/>
        <v>4338249.7256000005</v>
      </c>
      <c r="R1813" s="1">
        <v>0</v>
      </c>
      <c r="S1813" s="1">
        <v>1554864.63</v>
      </c>
      <c r="T1813" s="1">
        <v>0</v>
      </c>
      <c r="U1813" s="2" t="s">
        <v>0</v>
      </c>
      <c r="V1813" s="1">
        <v>0</v>
      </c>
      <c r="W1813" s="1">
        <v>2399469.91</v>
      </c>
      <c r="X1813" s="2" t="s">
        <v>0</v>
      </c>
      <c r="Y1813" s="1">
        <f t="shared" si="30"/>
        <v>383915.18560000003</v>
      </c>
      <c r="Z1813" s="1">
        <v>0</v>
      </c>
      <c r="AA1813" s="2" t="s">
        <v>0</v>
      </c>
      <c r="AB1813" s="1">
        <v>0</v>
      </c>
      <c r="AC1813" s="1">
        <v>0</v>
      </c>
      <c r="AD1813" s="2" t="s">
        <v>0</v>
      </c>
      <c r="AE1813" s="1">
        <v>0</v>
      </c>
    </row>
    <row r="1814" spans="1:31" x14ac:dyDescent="0.25">
      <c r="A1814" s="2" t="s">
        <v>271</v>
      </c>
      <c r="B1814" s="51">
        <v>43987</v>
      </c>
      <c r="C1814" s="2" t="s">
        <v>8</v>
      </c>
      <c r="D1814" s="2" t="s">
        <v>7</v>
      </c>
      <c r="E1814" s="2" t="s">
        <v>471</v>
      </c>
      <c r="F1814" s="2" t="s">
        <v>2082</v>
      </c>
      <c r="G1814" s="2" t="s">
        <v>4</v>
      </c>
      <c r="H1814" s="2" t="s">
        <v>3237</v>
      </c>
      <c r="I1814" s="1" t="s">
        <v>1</v>
      </c>
      <c r="J1814" s="1" t="s">
        <v>1</v>
      </c>
      <c r="K1814" s="1" t="s">
        <v>1</v>
      </c>
      <c r="L1814" s="1" t="s">
        <v>1</v>
      </c>
      <c r="M1814" s="1">
        <v>0</v>
      </c>
      <c r="N1814" s="2" t="s">
        <v>1</v>
      </c>
      <c r="O1814" s="2" t="s">
        <v>2</v>
      </c>
      <c r="P1814" s="2"/>
      <c r="Q1814" s="3">
        <f t="shared" si="31"/>
        <v>55024156.698399998</v>
      </c>
      <c r="R1814" s="1">
        <v>0</v>
      </c>
      <c r="S1814" s="1">
        <f>39838482.05-256000</f>
        <v>39582482.049999997</v>
      </c>
      <c r="T1814" s="1">
        <v>0</v>
      </c>
      <c r="U1814" s="2" t="s">
        <v>0</v>
      </c>
      <c r="V1814" s="1">
        <v>0</v>
      </c>
      <c r="W1814" s="1">
        <v>13311788.49</v>
      </c>
      <c r="X1814" s="2" t="s">
        <v>0</v>
      </c>
      <c r="Y1814" s="1">
        <f t="shared" si="30"/>
        <v>2129886.1584000001</v>
      </c>
      <c r="Z1814" s="1">
        <v>0</v>
      </c>
      <c r="AA1814" s="2" t="s">
        <v>0</v>
      </c>
      <c r="AB1814" s="1">
        <v>0</v>
      </c>
      <c r="AC1814" s="1">
        <v>0</v>
      </c>
      <c r="AD1814" s="2" t="s">
        <v>0</v>
      </c>
      <c r="AE1814" s="1">
        <v>0</v>
      </c>
    </row>
    <row r="1815" spans="1:31" x14ac:dyDescent="0.25">
      <c r="A1815" s="2" t="s">
        <v>269</v>
      </c>
      <c r="B1815" s="51">
        <v>43988</v>
      </c>
      <c r="C1815" s="2" t="s">
        <v>8</v>
      </c>
      <c r="D1815" s="2" t="s">
        <v>107</v>
      </c>
      <c r="E1815" s="2" t="s">
        <v>596</v>
      </c>
      <c r="F1815" s="2" t="s">
        <v>2302</v>
      </c>
      <c r="G1815" s="2" t="s">
        <v>4</v>
      </c>
      <c r="H1815" s="2" t="s">
        <v>3238</v>
      </c>
      <c r="I1815" s="1" t="s">
        <v>1</v>
      </c>
      <c r="J1815" s="1" t="s">
        <v>1</v>
      </c>
      <c r="K1815" s="1" t="s">
        <v>1</v>
      </c>
      <c r="L1815" s="1" t="s">
        <v>1</v>
      </c>
      <c r="M1815" s="1">
        <v>0</v>
      </c>
      <c r="N1815" s="2" t="s">
        <v>1</v>
      </c>
      <c r="O1815" s="2" t="s">
        <v>2</v>
      </c>
      <c r="P1815" s="2"/>
      <c r="Q1815" s="3">
        <f t="shared" si="31"/>
        <v>111232270.7896</v>
      </c>
      <c r="R1815" s="1">
        <v>0</v>
      </c>
      <c r="S1815" s="1">
        <v>93184636.340000004</v>
      </c>
      <c r="T1815" s="1">
        <v>0</v>
      </c>
      <c r="U1815" s="2" t="s">
        <v>0</v>
      </c>
      <c r="V1815" s="1">
        <v>0</v>
      </c>
      <c r="W1815" s="1">
        <v>15558305.560000001</v>
      </c>
      <c r="X1815" s="2" t="s">
        <v>0</v>
      </c>
      <c r="Y1815" s="1">
        <f t="shared" si="30"/>
        <v>2489328.8896000003</v>
      </c>
      <c r="Z1815" s="1">
        <v>0</v>
      </c>
      <c r="AA1815" s="2" t="s">
        <v>0</v>
      </c>
      <c r="AB1815" s="1">
        <v>0</v>
      </c>
      <c r="AC1815" s="1">
        <v>0</v>
      </c>
      <c r="AD1815" s="2" t="s">
        <v>0</v>
      </c>
      <c r="AE1815" s="1">
        <v>0</v>
      </c>
    </row>
    <row r="1816" spans="1:31" hidden="1" x14ac:dyDescent="0.25">
      <c r="A1816" s="2" t="s">
        <v>265</v>
      </c>
      <c r="B1816" s="51">
        <v>43988</v>
      </c>
      <c r="C1816" s="2" t="s">
        <v>53</v>
      </c>
      <c r="D1816" s="2" t="s">
        <v>107</v>
      </c>
      <c r="E1816" s="2" t="s">
        <v>572</v>
      </c>
      <c r="F1816" s="2" t="s">
        <v>3210</v>
      </c>
      <c r="G1816" s="2" t="s">
        <v>4</v>
      </c>
      <c r="H1816" s="2" t="s">
        <v>3239</v>
      </c>
      <c r="I1816" s="1" t="s">
        <v>1</v>
      </c>
      <c r="J1816" s="1" t="s">
        <v>1</v>
      </c>
      <c r="K1816" s="1" t="s">
        <v>1</v>
      </c>
      <c r="L1816" s="1" t="s">
        <v>1</v>
      </c>
      <c r="M1816" s="1">
        <v>0</v>
      </c>
      <c r="N1816" s="2" t="s">
        <v>1</v>
      </c>
      <c r="O1816" s="2" t="s">
        <v>2</v>
      </c>
      <c r="P1816" s="2" t="s">
        <v>1</v>
      </c>
      <c r="Q1816" s="3">
        <f t="shared" si="31"/>
        <v>112817382.9976</v>
      </c>
      <c r="R1816" s="1">
        <v>0</v>
      </c>
      <c r="S1816" s="1">
        <v>76119083.469999999</v>
      </c>
      <c r="T1816" s="1">
        <v>0</v>
      </c>
      <c r="U1816" s="2" t="s">
        <v>0</v>
      </c>
      <c r="V1816" s="1">
        <v>0</v>
      </c>
      <c r="W1816" s="1">
        <v>31636465.109999999</v>
      </c>
      <c r="X1816" s="2" t="s">
        <v>0</v>
      </c>
      <c r="Y1816" s="1">
        <f t="shared" si="30"/>
        <v>5061834.4176000003</v>
      </c>
      <c r="Z1816" s="1">
        <v>0</v>
      </c>
      <c r="AA1816" s="2" t="s">
        <v>0</v>
      </c>
      <c r="AB1816" s="1">
        <v>0</v>
      </c>
      <c r="AC1816" s="1">
        <v>0</v>
      </c>
      <c r="AD1816" s="2" t="s">
        <v>0</v>
      </c>
      <c r="AE1816" s="1">
        <v>0</v>
      </c>
    </row>
    <row r="1817" spans="1:31" x14ac:dyDescent="0.25">
      <c r="A1817" s="2" t="s">
        <v>262</v>
      </c>
      <c r="B1817" s="51">
        <v>43988</v>
      </c>
      <c r="C1817" s="2" t="s">
        <v>8</v>
      </c>
      <c r="D1817" s="2" t="s">
        <v>88</v>
      </c>
      <c r="E1817" s="2" t="s">
        <v>569</v>
      </c>
      <c r="F1817" s="2" t="s">
        <v>305</v>
      </c>
      <c r="G1817" s="2" t="s">
        <v>4</v>
      </c>
      <c r="H1817" s="2" t="s">
        <v>3240</v>
      </c>
      <c r="I1817" s="1" t="s">
        <v>1</v>
      </c>
      <c r="J1817" s="1" t="s">
        <v>1</v>
      </c>
      <c r="K1817" s="1" t="s">
        <v>1</v>
      </c>
      <c r="L1817" s="1" t="s">
        <v>1</v>
      </c>
      <c r="M1817" s="1">
        <v>0</v>
      </c>
      <c r="N1817" s="2" t="s">
        <v>1</v>
      </c>
      <c r="O1817" s="2" t="s">
        <v>2</v>
      </c>
      <c r="P1817" s="2"/>
      <c r="Q1817" s="3">
        <f t="shared" si="31"/>
        <v>112816603.22279999</v>
      </c>
      <c r="R1817" s="1">
        <v>0</v>
      </c>
      <c r="S1817" s="1">
        <v>87659861.769999996</v>
      </c>
      <c r="T1817" s="1">
        <v>0</v>
      </c>
      <c r="U1817" s="2" t="s">
        <v>0</v>
      </c>
      <c r="V1817" s="1">
        <v>0</v>
      </c>
      <c r="W1817" s="1">
        <v>21686846.079999998</v>
      </c>
      <c r="X1817" s="2" t="s">
        <v>0</v>
      </c>
      <c r="Y1817" s="1">
        <f t="shared" si="30"/>
        <v>3469895.3728</v>
      </c>
      <c r="Z1817" s="1">
        <v>0</v>
      </c>
      <c r="AA1817" s="2" t="s">
        <v>0</v>
      </c>
      <c r="AB1817" s="1">
        <v>0</v>
      </c>
      <c r="AC1817" s="1">
        <v>0</v>
      </c>
      <c r="AD1817" s="2" t="s">
        <v>0</v>
      </c>
      <c r="AE1817" s="1">
        <v>0</v>
      </c>
    </row>
    <row r="1818" spans="1:31" x14ac:dyDescent="0.25">
      <c r="A1818" s="2" t="s">
        <v>260</v>
      </c>
      <c r="B1818" s="51">
        <v>43988</v>
      </c>
      <c r="C1818" s="2" t="s">
        <v>8</v>
      </c>
      <c r="D1818" s="2" t="s">
        <v>88</v>
      </c>
      <c r="E1818" s="2" t="s">
        <v>563</v>
      </c>
      <c r="F1818" s="2" t="s">
        <v>1209</v>
      </c>
      <c r="G1818" s="2" t="s">
        <v>4</v>
      </c>
      <c r="H1818" s="2" t="s">
        <v>3241</v>
      </c>
      <c r="I1818" s="1" t="s">
        <v>1</v>
      </c>
      <c r="J1818" s="1" t="s">
        <v>1</v>
      </c>
      <c r="K1818" s="1" t="s">
        <v>1</v>
      </c>
      <c r="L1818" s="1" t="s">
        <v>1</v>
      </c>
      <c r="M1818" s="1">
        <v>0</v>
      </c>
      <c r="N1818" s="2" t="s">
        <v>1</v>
      </c>
      <c r="O1818" s="2" t="s">
        <v>2</v>
      </c>
      <c r="P1818" s="2"/>
      <c r="Q1818" s="3">
        <f t="shared" si="31"/>
        <v>41520505.630000003</v>
      </c>
      <c r="R1818" s="1">
        <v>0</v>
      </c>
      <c r="S1818" s="1">
        <v>41520505.630000003</v>
      </c>
      <c r="T1818" s="1">
        <v>0</v>
      </c>
      <c r="U1818" s="2" t="s">
        <v>0</v>
      </c>
      <c r="V1818" s="1">
        <v>0</v>
      </c>
      <c r="W1818" s="1">
        <v>0</v>
      </c>
      <c r="X1818" s="2" t="s">
        <v>0</v>
      </c>
      <c r="Y1818" s="1">
        <f t="shared" si="30"/>
        <v>0</v>
      </c>
      <c r="Z1818" s="1">
        <v>0</v>
      </c>
      <c r="AA1818" s="2" t="s">
        <v>0</v>
      </c>
      <c r="AB1818" s="1">
        <v>0</v>
      </c>
      <c r="AC1818" s="1">
        <v>0</v>
      </c>
      <c r="AD1818" s="2" t="s">
        <v>0</v>
      </c>
      <c r="AE1818" s="1">
        <v>0</v>
      </c>
    </row>
    <row r="1819" spans="1:31" hidden="1" x14ac:dyDescent="0.25">
      <c r="A1819" s="2" t="s">
        <v>257</v>
      </c>
      <c r="B1819" s="51">
        <v>43988</v>
      </c>
      <c r="C1819" s="2" t="s">
        <v>71</v>
      </c>
      <c r="D1819" s="2" t="s">
        <v>88</v>
      </c>
      <c r="E1819" s="2" t="s">
        <v>566</v>
      </c>
      <c r="F1819" s="2" t="s">
        <v>3242</v>
      </c>
      <c r="G1819" s="2" t="s">
        <v>4</v>
      </c>
      <c r="H1819" s="2" t="s">
        <v>3243</v>
      </c>
      <c r="I1819" s="1" t="s">
        <v>1</v>
      </c>
      <c r="J1819" s="1" t="s">
        <v>1</v>
      </c>
      <c r="K1819" s="1" t="s">
        <v>1</v>
      </c>
      <c r="L1819" s="1" t="s">
        <v>1</v>
      </c>
      <c r="M1819" s="1">
        <v>0</v>
      </c>
      <c r="N1819" s="2" t="s">
        <v>1</v>
      </c>
      <c r="O1819" s="2" t="s">
        <v>2</v>
      </c>
      <c r="P1819" s="2" t="s">
        <v>1</v>
      </c>
      <c r="Q1819" s="3">
        <f t="shared" si="31"/>
        <v>47707404.532600001</v>
      </c>
      <c r="R1819" s="1">
        <v>0</v>
      </c>
      <c r="S1819" s="1">
        <v>45171644.532600001</v>
      </c>
      <c r="T1819" s="1">
        <v>0</v>
      </c>
      <c r="U1819" s="2" t="s">
        <v>0</v>
      </c>
      <c r="V1819" s="1">
        <v>0</v>
      </c>
      <c r="W1819" s="1">
        <v>2186000</v>
      </c>
      <c r="X1819" s="2" t="s">
        <v>0</v>
      </c>
      <c r="Y1819" s="1">
        <f t="shared" si="30"/>
        <v>349760</v>
      </c>
      <c r="Z1819" s="1">
        <v>0</v>
      </c>
      <c r="AA1819" s="2" t="s">
        <v>0</v>
      </c>
      <c r="AB1819" s="1">
        <v>0</v>
      </c>
      <c r="AC1819" s="1">
        <v>0</v>
      </c>
      <c r="AD1819" s="2" t="s">
        <v>0</v>
      </c>
      <c r="AE1819" s="1">
        <v>0</v>
      </c>
    </row>
    <row r="1820" spans="1:31" hidden="1" x14ac:dyDescent="0.25">
      <c r="A1820" s="2" t="s">
        <v>255</v>
      </c>
      <c r="B1820" s="51">
        <v>43988</v>
      </c>
      <c r="C1820" s="2" t="s">
        <v>53</v>
      </c>
      <c r="D1820" s="2" t="s">
        <v>88</v>
      </c>
      <c r="E1820" s="2" t="s">
        <v>558</v>
      </c>
      <c r="F1820" s="2" t="s">
        <v>3244</v>
      </c>
      <c r="G1820" s="2" t="s">
        <v>4</v>
      </c>
      <c r="H1820" s="2" t="s">
        <v>3245</v>
      </c>
      <c r="I1820" s="1" t="s">
        <v>1</v>
      </c>
      <c r="J1820" s="1" t="s">
        <v>1</v>
      </c>
      <c r="K1820" s="1" t="s">
        <v>1</v>
      </c>
      <c r="L1820" s="1" t="s">
        <v>1</v>
      </c>
      <c r="M1820" s="1">
        <v>0</v>
      </c>
      <c r="N1820" s="2" t="s">
        <v>1</v>
      </c>
      <c r="O1820" s="2" t="s">
        <v>2</v>
      </c>
      <c r="P1820" s="2" t="s">
        <v>1</v>
      </c>
      <c r="Q1820" s="3">
        <f t="shared" si="31"/>
        <v>31224219.543799996</v>
      </c>
      <c r="R1820" s="1">
        <v>0</v>
      </c>
      <c r="S1820" s="1">
        <v>20990959.743399996</v>
      </c>
      <c r="T1820" s="1">
        <v>0</v>
      </c>
      <c r="U1820" s="2" t="s">
        <v>0</v>
      </c>
      <c r="V1820" s="1">
        <v>0</v>
      </c>
      <c r="W1820" s="1">
        <v>8821775.6900000013</v>
      </c>
      <c r="X1820" s="2" t="s">
        <v>13</v>
      </c>
      <c r="Y1820" s="1">
        <f t="shared" si="30"/>
        <v>1411484.1104000004</v>
      </c>
      <c r="Z1820" s="1">
        <v>0</v>
      </c>
      <c r="AA1820" s="2" t="s">
        <v>0</v>
      </c>
      <c r="AB1820" s="1">
        <v>0</v>
      </c>
      <c r="AC1820" s="1">
        <v>0</v>
      </c>
      <c r="AD1820" s="2" t="s">
        <v>0</v>
      </c>
      <c r="AE1820" s="1">
        <v>0</v>
      </c>
    </row>
    <row r="1821" spans="1:31" x14ac:dyDescent="0.25">
      <c r="A1821" s="2" t="s">
        <v>252</v>
      </c>
      <c r="B1821" s="51">
        <v>43988</v>
      </c>
      <c r="C1821" s="2" t="s">
        <v>8</v>
      </c>
      <c r="D1821" s="2" t="s">
        <v>78</v>
      </c>
      <c r="E1821" s="2" t="s">
        <v>555</v>
      </c>
      <c r="F1821" s="2" t="s">
        <v>3246</v>
      </c>
      <c r="G1821" s="2" t="s">
        <v>4</v>
      </c>
      <c r="H1821" s="2" t="s">
        <v>3247</v>
      </c>
      <c r="I1821" s="1" t="s">
        <v>1</v>
      </c>
      <c r="J1821" s="1" t="s">
        <v>1</v>
      </c>
      <c r="K1821" s="1" t="s">
        <v>1</v>
      </c>
      <c r="L1821" s="1" t="s">
        <v>1</v>
      </c>
      <c r="M1821" s="1">
        <v>0</v>
      </c>
      <c r="N1821" s="2" t="s">
        <v>1</v>
      </c>
      <c r="O1821" s="2" t="s">
        <v>2</v>
      </c>
      <c r="P1821" s="2"/>
      <c r="Q1821" s="3">
        <f t="shared" si="31"/>
        <v>87313220.5044</v>
      </c>
      <c r="R1821" s="1">
        <v>0</v>
      </c>
      <c r="S1821" s="1">
        <v>64817448.280000001</v>
      </c>
      <c r="T1821" s="1">
        <v>0</v>
      </c>
      <c r="U1821" s="2"/>
      <c r="V1821" s="1"/>
      <c r="W1821" s="1">
        <v>19392907.09</v>
      </c>
      <c r="X1821" s="2" t="s">
        <v>0</v>
      </c>
      <c r="Y1821" s="1">
        <f t="shared" si="30"/>
        <v>3102865.1343999999</v>
      </c>
      <c r="Z1821" s="1">
        <v>0</v>
      </c>
      <c r="AA1821" s="2" t="s">
        <v>0</v>
      </c>
      <c r="AB1821" s="1">
        <v>0</v>
      </c>
      <c r="AC1821" s="1">
        <v>0</v>
      </c>
      <c r="AD1821" s="2" t="s">
        <v>0</v>
      </c>
      <c r="AE1821" s="1">
        <v>0</v>
      </c>
    </row>
    <row r="1822" spans="1:31" hidden="1" x14ac:dyDescent="0.25">
      <c r="A1822" s="2" t="s">
        <v>247</v>
      </c>
      <c r="B1822" s="51">
        <v>43988</v>
      </c>
      <c r="C1822" s="2" t="s">
        <v>71</v>
      </c>
      <c r="D1822" s="2" t="s">
        <v>78</v>
      </c>
      <c r="E1822" s="2" t="s">
        <v>551</v>
      </c>
      <c r="F1822" s="2" t="s">
        <v>2944</v>
      </c>
      <c r="G1822" s="2" t="s">
        <v>4</v>
      </c>
      <c r="H1822" s="2" t="s">
        <v>3248</v>
      </c>
      <c r="I1822" s="1" t="s">
        <v>1</v>
      </c>
      <c r="J1822" s="1" t="s">
        <v>1</v>
      </c>
      <c r="K1822" s="1" t="s">
        <v>1</v>
      </c>
      <c r="L1822" s="1" t="s">
        <v>1</v>
      </c>
      <c r="M1822" s="1">
        <v>0</v>
      </c>
      <c r="N1822" s="2" t="s">
        <v>1</v>
      </c>
      <c r="O1822" s="2" t="s">
        <v>2</v>
      </c>
      <c r="P1822" s="2" t="s">
        <v>1</v>
      </c>
      <c r="Q1822" s="3">
        <f t="shared" si="31"/>
        <v>39371166.097450003</v>
      </c>
      <c r="R1822" s="1">
        <v>0</v>
      </c>
      <c r="S1822" s="1">
        <v>36929598.097450003</v>
      </c>
      <c r="T1822" s="1">
        <v>0</v>
      </c>
      <c r="U1822" s="2" t="s">
        <v>0</v>
      </c>
      <c r="V1822" s="1">
        <v>0</v>
      </c>
      <c r="W1822" s="1">
        <v>2104800</v>
      </c>
      <c r="X1822" s="2" t="s">
        <v>0</v>
      </c>
      <c r="Y1822" s="1">
        <f t="shared" si="30"/>
        <v>336768</v>
      </c>
      <c r="Z1822" s="1">
        <v>0</v>
      </c>
      <c r="AA1822" s="2" t="s">
        <v>0</v>
      </c>
      <c r="AB1822" s="1">
        <v>0</v>
      </c>
      <c r="AC1822" s="1">
        <v>0</v>
      </c>
      <c r="AD1822" s="2" t="s">
        <v>0</v>
      </c>
      <c r="AE1822" s="1">
        <v>0</v>
      </c>
    </row>
    <row r="1823" spans="1:31" hidden="1" x14ac:dyDescent="0.25">
      <c r="A1823" s="2" t="s">
        <v>244</v>
      </c>
      <c r="B1823" s="51">
        <v>43988</v>
      </c>
      <c r="C1823" s="2" t="s">
        <v>53</v>
      </c>
      <c r="D1823" s="2" t="s">
        <v>78</v>
      </c>
      <c r="E1823" s="2" t="s">
        <v>6</v>
      </c>
      <c r="F1823" s="2" t="s">
        <v>3210</v>
      </c>
      <c r="G1823" s="2" t="s">
        <v>4</v>
      </c>
      <c r="H1823" s="2" t="s">
        <v>3249</v>
      </c>
      <c r="I1823" s="1" t="s">
        <v>1</v>
      </c>
      <c r="J1823" s="1" t="s">
        <v>1</v>
      </c>
      <c r="K1823" s="1" t="s">
        <v>1</v>
      </c>
      <c r="L1823" s="1" t="s">
        <v>1</v>
      </c>
      <c r="M1823" s="1">
        <v>0</v>
      </c>
      <c r="N1823" s="2" t="s">
        <v>1</v>
      </c>
      <c r="O1823" s="2" t="s">
        <v>2</v>
      </c>
      <c r="P1823" s="2" t="s">
        <v>1</v>
      </c>
      <c r="Q1823" s="3">
        <f t="shared" si="31"/>
        <v>193856803.79320002</v>
      </c>
      <c r="R1823" s="1">
        <v>0</v>
      </c>
      <c r="S1823" s="1">
        <v>139978726.89000002</v>
      </c>
      <c r="T1823" s="1">
        <v>0</v>
      </c>
      <c r="U1823" s="2" t="s">
        <v>0</v>
      </c>
      <c r="V1823" s="1">
        <v>0</v>
      </c>
      <c r="W1823" s="1">
        <v>46446618.020000003</v>
      </c>
      <c r="X1823" s="2" t="s">
        <v>0</v>
      </c>
      <c r="Y1823" s="1">
        <f t="shared" si="30"/>
        <v>7431458.883200001</v>
      </c>
      <c r="Z1823" s="1">
        <v>0</v>
      </c>
      <c r="AA1823" s="2" t="s">
        <v>0</v>
      </c>
      <c r="AB1823" s="1">
        <v>0</v>
      </c>
      <c r="AC1823" s="1">
        <v>0</v>
      </c>
      <c r="AD1823" s="2" t="s">
        <v>0</v>
      </c>
      <c r="AE1823" s="1">
        <v>0</v>
      </c>
    </row>
    <row r="1824" spans="1:31" x14ac:dyDescent="0.25">
      <c r="A1824" s="2" t="s">
        <v>241</v>
      </c>
      <c r="B1824" s="51">
        <v>43988</v>
      </c>
      <c r="C1824" s="2" t="s">
        <v>8</v>
      </c>
      <c r="D1824" s="2" t="s">
        <v>67</v>
      </c>
      <c r="E1824" s="2" t="s">
        <v>542</v>
      </c>
      <c r="F1824" s="2" t="s">
        <v>1352</v>
      </c>
      <c r="G1824" s="2" t="s">
        <v>4</v>
      </c>
      <c r="H1824" s="2" t="s">
        <v>3250</v>
      </c>
      <c r="I1824" s="1" t="s">
        <v>1</v>
      </c>
      <c r="J1824" s="1" t="s">
        <v>1</v>
      </c>
      <c r="K1824" s="1" t="s">
        <v>1</v>
      </c>
      <c r="L1824" s="1" t="s">
        <v>1</v>
      </c>
      <c r="M1824" s="1">
        <v>0</v>
      </c>
      <c r="N1824" s="2" t="s">
        <v>1</v>
      </c>
      <c r="O1824" s="2" t="s">
        <v>2</v>
      </c>
      <c r="P1824" s="2"/>
      <c r="Q1824" s="3">
        <f t="shared" si="31"/>
        <v>143168919.39999998</v>
      </c>
      <c r="R1824" s="1">
        <v>0</v>
      </c>
      <c r="S1824" s="1">
        <v>102804251.20999999</v>
      </c>
      <c r="T1824" s="1">
        <v>0</v>
      </c>
      <c r="U1824" s="2" t="s">
        <v>0</v>
      </c>
      <c r="V1824" s="1">
        <v>0</v>
      </c>
      <c r="W1824" s="1">
        <v>34797127.75</v>
      </c>
      <c r="X1824" s="2" t="s">
        <v>0</v>
      </c>
      <c r="Y1824" s="1">
        <f t="shared" si="30"/>
        <v>5567540.4400000004</v>
      </c>
      <c r="Z1824" s="1">
        <v>0</v>
      </c>
      <c r="AA1824" s="2" t="s">
        <v>0</v>
      </c>
      <c r="AB1824" s="1">
        <v>0</v>
      </c>
      <c r="AC1824" s="1">
        <v>0</v>
      </c>
      <c r="AD1824" s="2" t="s">
        <v>0</v>
      </c>
      <c r="AE1824" s="1">
        <v>0</v>
      </c>
    </row>
    <row r="1825" spans="1:31" hidden="1" x14ac:dyDescent="0.25">
      <c r="A1825" s="2" t="s">
        <v>238</v>
      </c>
      <c r="B1825" s="51">
        <v>43988</v>
      </c>
      <c r="C1825" s="2" t="s">
        <v>53</v>
      </c>
      <c r="D1825" s="2" t="s">
        <v>67</v>
      </c>
      <c r="E1825" s="2" t="s">
        <v>66</v>
      </c>
      <c r="F1825" s="2" t="s">
        <v>3121</v>
      </c>
      <c r="G1825" s="2" t="s">
        <v>4</v>
      </c>
      <c r="H1825" s="2" t="s">
        <v>3251</v>
      </c>
      <c r="I1825" s="1" t="s">
        <v>1</v>
      </c>
      <c r="J1825" s="1" t="s">
        <v>1</v>
      </c>
      <c r="K1825" s="1" t="s">
        <v>1</v>
      </c>
      <c r="L1825" s="1" t="s">
        <v>1</v>
      </c>
      <c r="M1825" s="1">
        <v>0</v>
      </c>
      <c r="N1825" s="2" t="s">
        <v>1</v>
      </c>
      <c r="O1825" s="2" t="s">
        <v>2</v>
      </c>
      <c r="P1825" s="2" t="s">
        <v>1</v>
      </c>
      <c r="Q1825" s="3">
        <f t="shared" si="31"/>
        <v>84461516.094699979</v>
      </c>
      <c r="R1825" s="1">
        <v>0</v>
      </c>
      <c r="S1825" s="1">
        <v>61720750.571099974</v>
      </c>
      <c r="T1825" s="1">
        <v>0</v>
      </c>
      <c r="U1825" s="2" t="s">
        <v>0</v>
      </c>
      <c r="V1825" s="1">
        <v>0</v>
      </c>
      <c r="W1825" s="1">
        <v>19604108.210000001</v>
      </c>
      <c r="X1825" s="2" t="s">
        <v>13</v>
      </c>
      <c r="Y1825" s="1">
        <f t="shared" si="30"/>
        <v>3136657.3136</v>
      </c>
      <c r="Z1825" s="1">
        <v>0</v>
      </c>
      <c r="AA1825" s="2" t="s">
        <v>0</v>
      </c>
      <c r="AB1825" s="1">
        <v>0</v>
      </c>
      <c r="AC1825" s="1">
        <v>0</v>
      </c>
      <c r="AD1825" s="2" t="s">
        <v>0</v>
      </c>
      <c r="AE1825" s="1">
        <v>0</v>
      </c>
    </row>
    <row r="1826" spans="1:31" hidden="1" x14ac:dyDescent="0.25">
      <c r="A1826" s="2" t="s">
        <v>236</v>
      </c>
      <c r="B1826" s="51">
        <v>43988</v>
      </c>
      <c r="C1826" s="2" t="s">
        <v>53</v>
      </c>
      <c r="D1826" s="2" t="s">
        <v>67</v>
      </c>
      <c r="E1826" s="2" t="s">
        <v>66</v>
      </c>
      <c r="F1826" s="2" t="s">
        <v>3121</v>
      </c>
      <c r="G1826" s="2" t="s">
        <v>24</v>
      </c>
      <c r="H1826" s="2" t="s">
        <v>1</v>
      </c>
      <c r="I1826" s="1" t="s">
        <v>3252</v>
      </c>
      <c r="J1826" s="1" t="s">
        <v>1</v>
      </c>
      <c r="K1826" s="1" t="s">
        <v>3253</v>
      </c>
      <c r="L1826" s="1" t="s">
        <v>3254</v>
      </c>
      <c r="M1826" s="1">
        <v>1150</v>
      </c>
      <c r="N1826" s="2" t="s">
        <v>20</v>
      </c>
      <c r="O1826" s="2" t="s">
        <v>3255</v>
      </c>
      <c r="P1826" s="2" t="s">
        <v>3256</v>
      </c>
      <c r="Q1826" s="3">
        <f t="shared" si="31"/>
        <v>-11600</v>
      </c>
      <c r="R1826" s="1">
        <v>0</v>
      </c>
      <c r="S1826" s="1">
        <v>0</v>
      </c>
      <c r="T1826" s="1">
        <v>0</v>
      </c>
      <c r="U1826" s="2" t="s">
        <v>0</v>
      </c>
      <c r="V1826" s="1">
        <v>0</v>
      </c>
      <c r="W1826" s="1">
        <v>-10000</v>
      </c>
      <c r="X1826" s="2" t="s">
        <v>13</v>
      </c>
      <c r="Y1826" s="1">
        <f t="shared" si="30"/>
        <v>-1600</v>
      </c>
      <c r="Z1826" s="1">
        <v>0</v>
      </c>
      <c r="AA1826" s="2" t="s">
        <v>0</v>
      </c>
      <c r="AB1826" s="1">
        <v>0</v>
      </c>
      <c r="AC1826" s="1">
        <v>0</v>
      </c>
      <c r="AD1826" s="2" t="s">
        <v>0</v>
      </c>
      <c r="AE1826" s="1">
        <v>0</v>
      </c>
    </row>
    <row r="1827" spans="1:31" x14ac:dyDescent="0.25">
      <c r="A1827" s="2" t="s">
        <v>229</v>
      </c>
      <c r="B1827" s="51">
        <v>43988</v>
      </c>
      <c r="C1827" s="2" t="s">
        <v>8</v>
      </c>
      <c r="D1827" s="2" t="s">
        <v>52</v>
      </c>
      <c r="E1827" s="2" t="s">
        <v>530</v>
      </c>
      <c r="F1827" s="2" t="s">
        <v>2827</v>
      </c>
      <c r="G1827" s="2" t="s">
        <v>4</v>
      </c>
      <c r="H1827" s="2" t="s">
        <v>3257</v>
      </c>
      <c r="I1827" s="1" t="s">
        <v>1</v>
      </c>
      <c r="J1827" s="1" t="s">
        <v>1</v>
      </c>
      <c r="K1827" s="1" t="s">
        <v>1</v>
      </c>
      <c r="L1827" s="1" t="s">
        <v>1</v>
      </c>
      <c r="M1827" s="1">
        <v>0</v>
      </c>
      <c r="N1827" s="2" t="s">
        <v>1</v>
      </c>
      <c r="O1827" s="2" t="s">
        <v>2</v>
      </c>
      <c r="P1827" s="2"/>
      <c r="Q1827" s="3">
        <f t="shared" si="31"/>
        <v>107098308.94520001</v>
      </c>
      <c r="R1827" s="1">
        <v>0</v>
      </c>
      <c r="S1827" s="1">
        <v>76919105.180000007</v>
      </c>
      <c r="T1827" s="1">
        <v>0</v>
      </c>
      <c r="U1827" s="2" t="s">
        <v>0</v>
      </c>
      <c r="V1827" s="1">
        <v>0</v>
      </c>
      <c r="W1827" s="1">
        <v>26016554.969999999</v>
      </c>
      <c r="X1827" s="2" t="s">
        <v>0</v>
      </c>
      <c r="Y1827" s="1">
        <f t="shared" si="30"/>
        <v>4162648.7952000001</v>
      </c>
      <c r="Z1827" s="1">
        <v>0</v>
      </c>
      <c r="AA1827" s="2" t="s">
        <v>0</v>
      </c>
      <c r="AB1827" s="1">
        <v>0</v>
      </c>
      <c r="AC1827" s="1">
        <v>0</v>
      </c>
      <c r="AD1827" s="2" t="s">
        <v>0</v>
      </c>
      <c r="AE1827" s="1">
        <v>0</v>
      </c>
    </row>
    <row r="1828" spans="1:31" hidden="1" x14ac:dyDescent="0.25">
      <c r="A1828" s="2" t="s">
        <v>227</v>
      </c>
      <c r="B1828" s="51">
        <v>43988</v>
      </c>
      <c r="C1828" s="2" t="s">
        <v>53</v>
      </c>
      <c r="D1828" s="2" t="s">
        <v>52</v>
      </c>
      <c r="E1828" s="2" t="s">
        <v>651</v>
      </c>
      <c r="F1828" s="2" t="s">
        <v>3005</v>
      </c>
      <c r="G1828" s="2" t="s">
        <v>4</v>
      </c>
      <c r="H1828" s="2" t="s">
        <v>3258</v>
      </c>
      <c r="I1828" s="1"/>
      <c r="J1828" s="1"/>
      <c r="K1828" s="1"/>
      <c r="L1828" s="1"/>
      <c r="M1828" s="1">
        <v>0</v>
      </c>
      <c r="N1828" s="2"/>
      <c r="O1828" s="2" t="s">
        <v>249</v>
      </c>
      <c r="P1828" s="2"/>
      <c r="Q1828" s="3">
        <f t="shared" si="31"/>
        <v>0</v>
      </c>
      <c r="R1828" s="1">
        <v>0</v>
      </c>
      <c r="S1828" s="1">
        <v>0</v>
      </c>
      <c r="T1828" s="1">
        <v>0</v>
      </c>
      <c r="U1828" s="2"/>
      <c r="V1828" s="1">
        <v>0</v>
      </c>
      <c r="W1828" s="1">
        <v>0</v>
      </c>
      <c r="X1828" s="2"/>
      <c r="Y1828" s="1">
        <f t="shared" si="30"/>
        <v>0</v>
      </c>
      <c r="Z1828" s="1">
        <v>0</v>
      </c>
      <c r="AA1828" s="2"/>
      <c r="AB1828" s="1">
        <v>0</v>
      </c>
      <c r="AC1828" s="1">
        <v>0</v>
      </c>
      <c r="AD1828" s="2"/>
      <c r="AE1828" s="1">
        <v>0</v>
      </c>
    </row>
    <row r="1829" spans="1:31" x14ac:dyDescent="0.25">
      <c r="A1829" s="2" t="s">
        <v>224</v>
      </c>
      <c r="B1829" s="51">
        <v>43988</v>
      </c>
      <c r="C1829" s="2" t="s">
        <v>8</v>
      </c>
      <c r="D1829" s="2" t="s">
        <v>48</v>
      </c>
      <c r="E1829" s="2" t="s">
        <v>520</v>
      </c>
      <c r="F1829" s="2" t="s">
        <v>1165</v>
      </c>
      <c r="G1829" s="2" t="s">
        <v>4</v>
      </c>
      <c r="H1829" s="2" t="s">
        <v>3259</v>
      </c>
      <c r="I1829" s="1" t="s">
        <v>1</v>
      </c>
      <c r="J1829" s="1" t="s">
        <v>1</v>
      </c>
      <c r="K1829" s="1" t="s">
        <v>1</v>
      </c>
      <c r="L1829" s="1" t="s">
        <v>1</v>
      </c>
      <c r="M1829" s="1">
        <v>0</v>
      </c>
      <c r="N1829" s="2" t="s">
        <v>1</v>
      </c>
      <c r="O1829" s="2" t="s">
        <v>2</v>
      </c>
      <c r="P1829" s="2"/>
      <c r="Q1829" s="3">
        <f t="shared" si="31"/>
        <v>131595563.4244</v>
      </c>
      <c r="R1829" s="1">
        <v>0</v>
      </c>
      <c r="S1829" s="1">
        <v>89679746.609999999</v>
      </c>
      <c r="T1829" s="1">
        <v>0</v>
      </c>
      <c r="U1829" s="2" t="s">
        <v>0</v>
      </c>
      <c r="V1829" s="1">
        <v>0</v>
      </c>
      <c r="W1829" s="1">
        <v>36134324.840000004</v>
      </c>
      <c r="X1829" s="2" t="s">
        <v>0</v>
      </c>
      <c r="Y1829" s="1">
        <f t="shared" si="30"/>
        <v>5781491.9744000006</v>
      </c>
      <c r="Z1829" s="1">
        <v>0</v>
      </c>
      <c r="AA1829" s="2" t="s">
        <v>0</v>
      </c>
      <c r="AB1829" s="1">
        <v>0</v>
      </c>
      <c r="AC1829" s="1">
        <v>0</v>
      </c>
      <c r="AD1829" s="2" t="s">
        <v>0</v>
      </c>
      <c r="AE1829" s="1">
        <v>0</v>
      </c>
    </row>
    <row r="1830" spans="1:31" hidden="1" x14ac:dyDescent="0.25">
      <c r="A1830" s="2" t="s">
        <v>221</v>
      </c>
      <c r="B1830" s="51">
        <v>43988</v>
      </c>
      <c r="C1830" s="2" t="s">
        <v>53</v>
      </c>
      <c r="D1830" s="2" t="s">
        <v>48</v>
      </c>
      <c r="E1830" s="2" t="s">
        <v>1830</v>
      </c>
      <c r="F1830" s="2" t="s">
        <v>2141</v>
      </c>
      <c r="G1830" s="2" t="s">
        <v>4</v>
      </c>
      <c r="H1830" s="2" t="s">
        <v>3047</v>
      </c>
      <c r="I1830" s="1" t="s">
        <v>1</v>
      </c>
      <c r="J1830" s="1" t="s">
        <v>1</v>
      </c>
      <c r="K1830" s="1" t="s">
        <v>1</v>
      </c>
      <c r="L1830" s="1" t="s">
        <v>1</v>
      </c>
      <c r="M1830" s="1">
        <v>0</v>
      </c>
      <c r="N1830" s="2" t="s">
        <v>1</v>
      </c>
      <c r="O1830" s="2" t="s">
        <v>249</v>
      </c>
      <c r="P1830" s="2" t="s">
        <v>1</v>
      </c>
      <c r="Q1830" s="3">
        <f t="shared" si="31"/>
        <v>0</v>
      </c>
      <c r="R1830" s="1">
        <v>0</v>
      </c>
      <c r="S1830" s="1">
        <v>0</v>
      </c>
      <c r="T1830" s="1">
        <v>0</v>
      </c>
      <c r="U1830" s="2" t="s">
        <v>0</v>
      </c>
      <c r="V1830" s="1">
        <v>0</v>
      </c>
      <c r="W1830" s="1">
        <v>0</v>
      </c>
      <c r="X1830" s="2" t="s">
        <v>13</v>
      </c>
      <c r="Y1830" s="1">
        <f t="shared" si="30"/>
        <v>0</v>
      </c>
      <c r="Z1830" s="1">
        <v>0</v>
      </c>
      <c r="AA1830" s="2" t="s">
        <v>0</v>
      </c>
      <c r="AB1830" s="1">
        <v>0</v>
      </c>
      <c r="AC1830" s="1">
        <v>0</v>
      </c>
      <c r="AD1830" s="2" t="s">
        <v>0</v>
      </c>
      <c r="AE1830" s="1">
        <v>0</v>
      </c>
    </row>
    <row r="1831" spans="1:31" x14ac:dyDescent="0.25">
      <c r="A1831" s="2" t="s">
        <v>218</v>
      </c>
      <c r="B1831" s="51">
        <v>43988</v>
      </c>
      <c r="C1831" s="2" t="s">
        <v>8</v>
      </c>
      <c r="D1831" s="2" t="s">
        <v>44</v>
      </c>
      <c r="E1831" s="2" t="s">
        <v>516</v>
      </c>
      <c r="F1831" s="2" t="s">
        <v>84</v>
      </c>
      <c r="G1831" s="2" t="s">
        <v>4</v>
      </c>
      <c r="H1831" s="2" t="s">
        <v>3260</v>
      </c>
      <c r="I1831" s="1" t="s">
        <v>1</v>
      </c>
      <c r="J1831" s="1" t="s">
        <v>1</v>
      </c>
      <c r="K1831" s="1" t="s">
        <v>1</v>
      </c>
      <c r="L1831" s="1" t="s">
        <v>1</v>
      </c>
      <c r="M1831" s="1">
        <v>0</v>
      </c>
      <c r="N1831" s="2" t="s">
        <v>1</v>
      </c>
      <c r="O1831" s="2" t="s">
        <v>2</v>
      </c>
      <c r="P1831" s="2"/>
      <c r="Q1831" s="3">
        <f t="shared" si="31"/>
        <v>142741677.05919999</v>
      </c>
      <c r="R1831" s="1">
        <v>0</v>
      </c>
      <c r="S1831" s="1">
        <v>101455650.89</v>
      </c>
      <c r="T1831" s="1">
        <v>0</v>
      </c>
      <c r="U1831" s="2" t="s">
        <v>0</v>
      </c>
      <c r="V1831" s="1">
        <v>0</v>
      </c>
      <c r="W1831" s="1">
        <v>35591401.869999997</v>
      </c>
      <c r="X1831" s="2" t="s">
        <v>0</v>
      </c>
      <c r="Y1831" s="1">
        <f t="shared" si="30"/>
        <v>5694624.2991999993</v>
      </c>
      <c r="Z1831" s="1">
        <v>0</v>
      </c>
      <c r="AA1831" s="2" t="s">
        <v>0</v>
      </c>
      <c r="AB1831" s="1">
        <v>0</v>
      </c>
      <c r="AC1831" s="1">
        <v>0</v>
      </c>
      <c r="AD1831" s="2" t="s">
        <v>0</v>
      </c>
      <c r="AE1831" s="1">
        <v>0</v>
      </c>
    </row>
    <row r="1832" spans="1:31" x14ac:dyDescent="0.25">
      <c r="A1832" s="2" t="s">
        <v>215</v>
      </c>
      <c r="B1832" s="51">
        <v>43988</v>
      </c>
      <c r="C1832" s="2" t="s">
        <v>8</v>
      </c>
      <c r="D1832" s="2" t="s">
        <v>40</v>
      </c>
      <c r="E1832" s="2" t="s">
        <v>500</v>
      </c>
      <c r="F1832" s="2" t="s">
        <v>305</v>
      </c>
      <c r="G1832" s="2" t="s">
        <v>4</v>
      </c>
      <c r="H1832" s="2" t="s">
        <v>3261</v>
      </c>
      <c r="I1832" s="1" t="s">
        <v>1</v>
      </c>
      <c r="J1832" s="1" t="s">
        <v>1</v>
      </c>
      <c r="K1832" s="1" t="s">
        <v>1</v>
      </c>
      <c r="L1832" s="1" t="s">
        <v>1</v>
      </c>
      <c r="M1832" s="1">
        <v>0</v>
      </c>
      <c r="N1832" s="2" t="s">
        <v>1</v>
      </c>
      <c r="O1832" s="2" t="s">
        <v>2</v>
      </c>
      <c r="P1832" s="2"/>
      <c r="Q1832" s="3">
        <f t="shared" si="31"/>
        <v>178922195.2604</v>
      </c>
      <c r="R1832" s="1">
        <v>0</v>
      </c>
      <c r="S1832" s="1">
        <v>117953994.87</v>
      </c>
      <c r="T1832" s="1">
        <v>0</v>
      </c>
      <c r="U1832" s="2" t="s">
        <v>0</v>
      </c>
      <c r="V1832" s="1">
        <v>0</v>
      </c>
      <c r="W1832" s="1">
        <v>52558793.439999998</v>
      </c>
      <c r="X1832" s="2" t="s">
        <v>0</v>
      </c>
      <c r="Y1832" s="1">
        <f t="shared" si="30"/>
        <v>8409406.9504000004</v>
      </c>
      <c r="Z1832" s="1">
        <v>0</v>
      </c>
      <c r="AA1832" s="2" t="s">
        <v>0</v>
      </c>
      <c r="AB1832" s="1">
        <v>0</v>
      </c>
      <c r="AC1832" s="1">
        <v>0</v>
      </c>
      <c r="AD1832" s="2" t="s">
        <v>0</v>
      </c>
      <c r="AE1832" s="1">
        <v>0</v>
      </c>
    </row>
    <row r="1833" spans="1:31" x14ac:dyDescent="0.25">
      <c r="A1833" s="2" t="s">
        <v>212</v>
      </c>
      <c r="B1833" s="51">
        <v>43988</v>
      </c>
      <c r="C1833" s="2" t="s">
        <v>8</v>
      </c>
      <c r="D1833" s="2" t="s">
        <v>36</v>
      </c>
      <c r="E1833" s="2" t="s">
        <v>497</v>
      </c>
      <c r="F1833" s="2" t="s">
        <v>644</v>
      </c>
      <c r="G1833" s="2" t="s">
        <v>4</v>
      </c>
      <c r="H1833" s="2" t="s">
        <v>3262</v>
      </c>
      <c r="I1833" s="1" t="s">
        <v>1</v>
      </c>
      <c r="J1833" s="1" t="s">
        <v>1</v>
      </c>
      <c r="K1833" s="1" t="s">
        <v>1</v>
      </c>
      <c r="L1833" s="1" t="s">
        <v>1</v>
      </c>
      <c r="M1833" s="1">
        <v>0</v>
      </c>
      <c r="N1833" s="2" t="s">
        <v>1</v>
      </c>
      <c r="O1833" s="2" t="s">
        <v>2</v>
      </c>
      <c r="P1833" s="2"/>
      <c r="Q1833" s="3">
        <f t="shared" si="31"/>
        <v>127846329.58160001</v>
      </c>
      <c r="R1833" s="1">
        <v>0</v>
      </c>
      <c r="S1833" s="1">
        <v>86534308.230000004</v>
      </c>
      <c r="T1833" s="1">
        <v>0</v>
      </c>
      <c r="U1833" s="2" t="s">
        <v>0</v>
      </c>
      <c r="V1833" s="1">
        <v>0</v>
      </c>
      <c r="W1833" s="1">
        <v>35613811.509999998</v>
      </c>
      <c r="X1833" s="2" t="s">
        <v>0</v>
      </c>
      <c r="Y1833" s="1">
        <f t="shared" si="30"/>
        <v>5698209.8415999999</v>
      </c>
      <c r="Z1833" s="1">
        <v>0</v>
      </c>
      <c r="AA1833" s="2" t="s">
        <v>0</v>
      </c>
      <c r="AB1833" s="1">
        <v>0</v>
      </c>
      <c r="AC1833" s="1">
        <v>0</v>
      </c>
      <c r="AD1833" s="2" t="s">
        <v>0</v>
      </c>
      <c r="AE1833" s="1">
        <v>0</v>
      </c>
    </row>
    <row r="1834" spans="1:31" x14ac:dyDescent="0.25">
      <c r="A1834" s="2" t="s">
        <v>209</v>
      </c>
      <c r="B1834" s="51">
        <v>43988</v>
      </c>
      <c r="C1834" s="2" t="s">
        <v>8</v>
      </c>
      <c r="D1834" s="2" t="s">
        <v>32</v>
      </c>
      <c r="E1834" s="2" t="s">
        <v>493</v>
      </c>
      <c r="F1834" s="2" t="s">
        <v>3263</v>
      </c>
      <c r="G1834" s="2" t="s">
        <v>4</v>
      </c>
      <c r="H1834" s="2" t="s">
        <v>3264</v>
      </c>
      <c r="I1834" s="1" t="s">
        <v>1</v>
      </c>
      <c r="J1834" s="1" t="s">
        <v>1</v>
      </c>
      <c r="K1834" s="1" t="s">
        <v>1</v>
      </c>
      <c r="L1834" s="1" t="s">
        <v>1</v>
      </c>
      <c r="M1834" s="1">
        <v>0</v>
      </c>
      <c r="N1834" s="2" t="s">
        <v>1</v>
      </c>
      <c r="O1834" s="2" t="s">
        <v>2</v>
      </c>
      <c r="P1834" s="2"/>
      <c r="Q1834" s="3">
        <f t="shared" si="31"/>
        <v>85371614.0264</v>
      </c>
      <c r="R1834" s="1">
        <v>0</v>
      </c>
      <c r="S1834" s="1">
        <v>60977625.979999997</v>
      </c>
      <c r="T1834" s="1">
        <v>0</v>
      </c>
      <c r="U1834" s="2" t="s">
        <v>0</v>
      </c>
      <c r="V1834" s="1">
        <v>0</v>
      </c>
      <c r="W1834" s="1">
        <v>21029300.039999999</v>
      </c>
      <c r="X1834" s="2" t="s">
        <v>0</v>
      </c>
      <c r="Y1834" s="1">
        <f t="shared" si="30"/>
        <v>3364688.0063999998</v>
      </c>
      <c r="Z1834" s="1">
        <v>0</v>
      </c>
      <c r="AA1834" s="2" t="s">
        <v>0</v>
      </c>
      <c r="AB1834" s="1">
        <v>0</v>
      </c>
      <c r="AC1834" s="1">
        <v>0</v>
      </c>
      <c r="AD1834" s="2" t="s">
        <v>0</v>
      </c>
      <c r="AE1834" s="1">
        <v>0</v>
      </c>
    </row>
    <row r="1835" spans="1:31" x14ac:dyDescent="0.25">
      <c r="A1835" s="2" t="s">
        <v>206</v>
      </c>
      <c r="B1835" s="51">
        <v>43988</v>
      </c>
      <c r="C1835" s="2" t="s">
        <v>8</v>
      </c>
      <c r="D1835" s="2" t="s">
        <v>26</v>
      </c>
      <c r="E1835" s="2" t="s">
        <v>489</v>
      </c>
      <c r="F1835" s="2" t="s">
        <v>3265</v>
      </c>
      <c r="G1835" s="2" t="s">
        <v>4</v>
      </c>
      <c r="H1835" s="2" t="s">
        <v>3266</v>
      </c>
      <c r="I1835" s="1" t="s">
        <v>1</v>
      </c>
      <c r="J1835" s="1" t="s">
        <v>1</v>
      </c>
      <c r="K1835" s="1" t="s">
        <v>1</v>
      </c>
      <c r="L1835" s="1" t="s">
        <v>1</v>
      </c>
      <c r="M1835" s="1">
        <v>0</v>
      </c>
      <c r="N1835" s="2" t="s">
        <v>1</v>
      </c>
      <c r="O1835" s="2" t="s">
        <v>2</v>
      </c>
      <c r="P1835" s="2" t="s">
        <v>1</v>
      </c>
      <c r="Q1835" s="3">
        <f t="shared" si="31"/>
        <v>86927057.752500027</v>
      </c>
      <c r="R1835" s="1">
        <v>0</v>
      </c>
      <c r="S1835" s="1">
        <v>75002939.809300035</v>
      </c>
      <c r="T1835" s="1">
        <v>0</v>
      </c>
      <c r="U1835" s="2" t="s">
        <v>0</v>
      </c>
      <c r="V1835" s="1">
        <v>0</v>
      </c>
      <c r="W1835" s="1">
        <v>10279412.02</v>
      </c>
      <c r="X1835" s="2" t="s">
        <v>0</v>
      </c>
      <c r="Y1835" s="1">
        <f t="shared" si="30"/>
        <v>1644705.9232000001</v>
      </c>
      <c r="Z1835" s="1">
        <v>0</v>
      </c>
      <c r="AA1835" s="2" t="s">
        <v>0</v>
      </c>
      <c r="AB1835" s="1">
        <v>0</v>
      </c>
      <c r="AC1835" s="1">
        <v>0</v>
      </c>
      <c r="AD1835" s="2" t="s">
        <v>0</v>
      </c>
      <c r="AE1835" s="1">
        <v>0</v>
      </c>
    </row>
    <row r="1836" spans="1:31" x14ac:dyDescent="0.25">
      <c r="A1836" s="2" t="s">
        <v>203</v>
      </c>
      <c r="B1836" s="51">
        <v>43988</v>
      </c>
      <c r="C1836" s="2" t="s">
        <v>8</v>
      </c>
      <c r="D1836" s="2" t="s">
        <v>1048</v>
      </c>
      <c r="E1836" s="2" t="s">
        <v>538</v>
      </c>
      <c r="F1836" s="2" t="s">
        <v>1522</v>
      </c>
      <c r="G1836" s="2" t="s">
        <v>4</v>
      </c>
      <c r="H1836" s="2" t="s">
        <v>3267</v>
      </c>
      <c r="I1836" s="1" t="s">
        <v>1</v>
      </c>
      <c r="J1836" s="1" t="s">
        <v>1</v>
      </c>
      <c r="K1836" s="1" t="s">
        <v>1</v>
      </c>
      <c r="L1836" s="1" t="s">
        <v>1</v>
      </c>
      <c r="M1836" s="1">
        <v>0</v>
      </c>
      <c r="N1836" s="2" t="s">
        <v>1</v>
      </c>
      <c r="O1836" s="2" t="s">
        <v>2</v>
      </c>
      <c r="P1836" s="2" t="s">
        <v>1</v>
      </c>
      <c r="Q1836" s="3">
        <f t="shared" si="31"/>
        <v>26919919.079299998</v>
      </c>
      <c r="R1836" s="1">
        <v>0</v>
      </c>
      <c r="S1836" s="1">
        <v>22706799.079299998</v>
      </c>
      <c r="T1836" s="1">
        <v>0</v>
      </c>
      <c r="U1836" s="2" t="s">
        <v>0</v>
      </c>
      <c r="V1836" s="1">
        <v>0</v>
      </c>
      <c r="W1836" s="1">
        <v>3632000</v>
      </c>
      <c r="X1836" s="2" t="s">
        <v>13</v>
      </c>
      <c r="Y1836" s="1">
        <f t="shared" si="30"/>
        <v>581120</v>
      </c>
      <c r="Z1836" s="1">
        <v>0</v>
      </c>
      <c r="AA1836" s="2" t="s">
        <v>0</v>
      </c>
      <c r="AB1836" s="1">
        <v>0</v>
      </c>
      <c r="AC1836" s="1">
        <v>0</v>
      </c>
      <c r="AD1836" s="2" t="s">
        <v>0</v>
      </c>
      <c r="AE1836" s="1">
        <v>0</v>
      </c>
    </row>
    <row r="1837" spans="1:31" x14ac:dyDescent="0.25">
      <c r="A1837" s="2" t="s">
        <v>200</v>
      </c>
      <c r="B1837" s="51">
        <v>43988</v>
      </c>
      <c r="C1837" s="2" t="s">
        <v>8</v>
      </c>
      <c r="D1837" s="2" t="s">
        <v>11</v>
      </c>
      <c r="E1837" s="2" t="s">
        <v>476</v>
      </c>
      <c r="F1837" s="2" t="s">
        <v>3268</v>
      </c>
      <c r="G1837" s="2" t="s">
        <v>4</v>
      </c>
      <c r="H1837" s="2" t="s">
        <v>3269</v>
      </c>
      <c r="I1837" s="1" t="s">
        <v>1</v>
      </c>
      <c r="J1837" s="1" t="s">
        <v>1</v>
      </c>
      <c r="K1837" s="1" t="s">
        <v>1</v>
      </c>
      <c r="L1837" s="1" t="s">
        <v>1</v>
      </c>
      <c r="M1837" s="1">
        <v>0</v>
      </c>
      <c r="N1837" s="2" t="s">
        <v>1</v>
      </c>
      <c r="O1837" s="2" t="s">
        <v>2</v>
      </c>
      <c r="P1837" s="2"/>
      <c r="Q1837" s="3">
        <f t="shared" si="31"/>
        <v>16083522.898399999</v>
      </c>
      <c r="R1837" s="1">
        <v>0</v>
      </c>
      <c r="S1837" s="1">
        <v>11637800.869999999</v>
      </c>
      <c r="T1837" s="1">
        <v>0</v>
      </c>
      <c r="U1837" s="2" t="s">
        <v>0</v>
      </c>
      <c r="V1837" s="1">
        <v>0</v>
      </c>
      <c r="W1837" s="1">
        <v>3832518.99</v>
      </c>
      <c r="X1837" s="2" t="s">
        <v>0</v>
      </c>
      <c r="Y1837" s="1">
        <f t="shared" si="30"/>
        <v>613203.03840000008</v>
      </c>
      <c r="Z1837" s="1">
        <v>0</v>
      </c>
      <c r="AA1837" s="2" t="s">
        <v>0</v>
      </c>
      <c r="AB1837" s="1">
        <v>0</v>
      </c>
      <c r="AC1837" s="1">
        <v>0</v>
      </c>
      <c r="AD1837" s="2" t="s">
        <v>0</v>
      </c>
      <c r="AE1837" s="1">
        <v>0</v>
      </c>
    </row>
    <row r="1838" spans="1:31" x14ac:dyDescent="0.25">
      <c r="A1838" s="2" t="s">
        <v>197</v>
      </c>
      <c r="B1838" s="51">
        <v>43988</v>
      </c>
      <c r="C1838" s="2" t="s">
        <v>8</v>
      </c>
      <c r="D1838" s="2" t="s">
        <v>7</v>
      </c>
      <c r="E1838" s="2" t="s">
        <v>471</v>
      </c>
      <c r="F1838" s="2" t="s">
        <v>2133</v>
      </c>
      <c r="G1838" s="2" t="s">
        <v>4</v>
      </c>
      <c r="H1838" s="2" t="s">
        <v>3270</v>
      </c>
      <c r="I1838" s="1" t="s">
        <v>1</v>
      </c>
      <c r="J1838" s="1" t="s">
        <v>1</v>
      </c>
      <c r="K1838" s="1" t="s">
        <v>1</v>
      </c>
      <c r="L1838" s="1" t="s">
        <v>1</v>
      </c>
      <c r="M1838" s="1">
        <v>0</v>
      </c>
      <c r="N1838" s="2" t="s">
        <v>1</v>
      </c>
      <c r="O1838" s="2" t="s">
        <v>2</v>
      </c>
      <c r="P1838" s="2"/>
      <c r="Q1838" s="3">
        <f t="shared" si="31"/>
        <v>95891147.374000013</v>
      </c>
      <c r="R1838" s="1">
        <v>0</v>
      </c>
      <c r="S1838" s="1">
        <v>72937951.120000005</v>
      </c>
      <c r="T1838" s="1">
        <v>0</v>
      </c>
      <c r="U1838" s="2" t="s">
        <v>0</v>
      </c>
      <c r="V1838" s="1">
        <v>0</v>
      </c>
      <c r="W1838" s="1">
        <v>19787238.149999999</v>
      </c>
      <c r="X1838" s="2" t="s">
        <v>0</v>
      </c>
      <c r="Y1838" s="1">
        <f t="shared" si="30"/>
        <v>3165958.1039999998</v>
      </c>
      <c r="Z1838" s="1">
        <v>0</v>
      </c>
      <c r="AA1838" s="2" t="s">
        <v>0</v>
      </c>
      <c r="AB1838" s="1">
        <v>0</v>
      </c>
      <c r="AC1838" s="1">
        <v>0</v>
      </c>
      <c r="AD1838" s="2" t="s">
        <v>0</v>
      </c>
      <c r="AE1838" s="1">
        <v>0</v>
      </c>
    </row>
    <row r="1839" spans="1:31" x14ac:dyDescent="0.25">
      <c r="A1839" s="2" t="s">
        <v>195</v>
      </c>
      <c r="B1839" s="51">
        <v>43989</v>
      </c>
      <c r="C1839" s="2" t="s">
        <v>8</v>
      </c>
      <c r="D1839" s="2" t="s">
        <v>107</v>
      </c>
      <c r="E1839" s="2" t="s">
        <v>596</v>
      </c>
      <c r="F1839" s="2" t="s">
        <v>2330</v>
      </c>
      <c r="G1839" s="2" t="s">
        <v>4</v>
      </c>
      <c r="H1839" s="2" t="s">
        <v>3271</v>
      </c>
      <c r="I1839" s="1" t="s">
        <v>1</v>
      </c>
      <c r="J1839" s="1" t="s">
        <v>1</v>
      </c>
      <c r="K1839" s="1" t="s">
        <v>1</v>
      </c>
      <c r="L1839" s="1" t="s">
        <v>1</v>
      </c>
      <c r="M1839" s="1">
        <v>0</v>
      </c>
      <c r="N1839" s="2" t="s">
        <v>1</v>
      </c>
      <c r="O1839" s="2" t="s">
        <v>2</v>
      </c>
      <c r="P1839" s="2"/>
      <c r="Q1839" s="3">
        <f t="shared" si="31"/>
        <v>56751167.325199999</v>
      </c>
      <c r="R1839" s="1">
        <v>0</v>
      </c>
      <c r="S1839" s="1">
        <v>43224768.990000002</v>
      </c>
      <c r="T1839" s="1">
        <v>0</v>
      </c>
      <c r="U1839" s="2" t="s">
        <v>0</v>
      </c>
      <c r="V1839" s="1">
        <v>0</v>
      </c>
      <c r="W1839" s="1">
        <v>11660688.220000001</v>
      </c>
      <c r="X1839" s="2" t="s">
        <v>0</v>
      </c>
      <c r="Y1839" s="1">
        <f t="shared" si="30"/>
        <v>1865710.1152000001</v>
      </c>
      <c r="Z1839" s="1">
        <v>0</v>
      </c>
      <c r="AA1839" s="2" t="s">
        <v>0</v>
      </c>
      <c r="AB1839" s="1">
        <v>0</v>
      </c>
      <c r="AC1839" s="1">
        <v>0</v>
      </c>
      <c r="AD1839" s="2" t="s">
        <v>0</v>
      </c>
      <c r="AE1839" s="1">
        <v>0</v>
      </c>
    </row>
    <row r="1840" spans="1:31" x14ac:dyDescent="0.25">
      <c r="A1840" s="2" t="s">
        <v>192</v>
      </c>
      <c r="B1840" s="51">
        <v>43989</v>
      </c>
      <c r="C1840" s="2" t="s">
        <v>8</v>
      </c>
      <c r="D1840" s="2" t="s">
        <v>88</v>
      </c>
      <c r="E1840" s="2" t="s">
        <v>569</v>
      </c>
      <c r="F1840" s="2" t="s">
        <v>217</v>
      </c>
      <c r="G1840" s="2" t="s">
        <v>4</v>
      </c>
      <c r="H1840" s="2" t="s">
        <v>3272</v>
      </c>
      <c r="I1840" s="1" t="s">
        <v>1</v>
      </c>
      <c r="J1840" s="1" t="s">
        <v>1</v>
      </c>
      <c r="K1840" s="1" t="s">
        <v>1</v>
      </c>
      <c r="L1840" s="1" t="s">
        <v>1</v>
      </c>
      <c r="M1840" s="1">
        <v>0</v>
      </c>
      <c r="N1840" s="2" t="s">
        <v>1</v>
      </c>
      <c r="O1840" s="2" t="s">
        <v>2</v>
      </c>
      <c r="P1840" s="2"/>
      <c r="Q1840" s="3">
        <f t="shared" si="31"/>
        <v>77985952.996000007</v>
      </c>
      <c r="R1840" s="1">
        <v>0</v>
      </c>
      <c r="S1840" s="1">
        <v>49478868.200000003</v>
      </c>
      <c r="T1840" s="1">
        <v>0</v>
      </c>
      <c r="U1840" s="2" t="s">
        <v>0</v>
      </c>
      <c r="V1840" s="1">
        <v>0</v>
      </c>
      <c r="W1840" s="1">
        <v>24575073.100000001</v>
      </c>
      <c r="X1840" s="2" t="s">
        <v>0</v>
      </c>
      <c r="Y1840" s="1">
        <f t="shared" si="30"/>
        <v>3932011.6960000005</v>
      </c>
      <c r="Z1840" s="1">
        <v>0</v>
      </c>
      <c r="AA1840" s="2" t="s">
        <v>0</v>
      </c>
      <c r="AB1840" s="1">
        <v>0</v>
      </c>
      <c r="AC1840" s="1">
        <v>0</v>
      </c>
      <c r="AD1840" s="2" t="s">
        <v>0</v>
      </c>
      <c r="AE1840" s="1">
        <v>0</v>
      </c>
    </row>
    <row r="1841" spans="1:31" x14ac:dyDescent="0.25">
      <c r="A1841" s="2" t="s">
        <v>190</v>
      </c>
      <c r="B1841" s="51">
        <v>43989</v>
      </c>
      <c r="C1841" s="2" t="s">
        <v>8</v>
      </c>
      <c r="D1841" s="2" t="s">
        <v>88</v>
      </c>
      <c r="E1841" s="2" t="s">
        <v>563</v>
      </c>
      <c r="F1841" s="2" t="s">
        <v>1167</v>
      </c>
      <c r="G1841" s="2" t="s">
        <v>4</v>
      </c>
      <c r="H1841" s="2" t="s">
        <v>3273</v>
      </c>
      <c r="I1841" s="1" t="s">
        <v>1</v>
      </c>
      <c r="J1841" s="1" t="s">
        <v>1</v>
      </c>
      <c r="K1841" s="1" t="s">
        <v>1</v>
      </c>
      <c r="L1841" s="1" t="s">
        <v>1</v>
      </c>
      <c r="M1841" s="1">
        <v>0</v>
      </c>
      <c r="N1841" s="2" t="s">
        <v>1</v>
      </c>
      <c r="O1841" s="2" t="s">
        <v>2</v>
      </c>
      <c r="P1841" s="2"/>
      <c r="Q1841" s="3">
        <f t="shared" si="31"/>
        <v>14368012.060000001</v>
      </c>
      <c r="R1841" s="1">
        <v>0</v>
      </c>
      <c r="S1841" s="1">
        <v>14368012.060000001</v>
      </c>
      <c r="T1841" s="1">
        <v>0</v>
      </c>
      <c r="U1841" s="2" t="s">
        <v>0</v>
      </c>
      <c r="V1841" s="1">
        <v>0</v>
      </c>
      <c r="W1841" s="1">
        <v>0</v>
      </c>
      <c r="X1841" s="2" t="s">
        <v>0</v>
      </c>
      <c r="Y1841" s="1">
        <f t="shared" si="30"/>
        <v>0</v>
      </c>
      <c r="Z1841" s="1">
        <v>0</v>
      </c>
      <c r="AA1841" s="2" t="s">
        <v>0</v>
      </c>
      <c r="AB1841" s="1">
        <v>0</v>
      </c>
      <c r="AC1841" s="1">
        <v>0</v>
      </c>
      <c r="AD1841" s="2" t="s">
        <v>0</v>
      </c>
      <c r="AE1841" s="1">
        <v>0</v>
      </c>
    </row>
    <row r="1842" spans="1:31" hidden="1" x14ac:dyDescent="0.25">
      <c r="A1842" s="2" t="s">
        <v>186</v>
      </c>
      <c r="B1842" s="51">
        <v>43989</v>
      </c>
      <c r="C1842" s="2" t="s">
        <v>71</v>
      </c>
      <c r="D1842" s="2" t="s">
        <v>88</v>
      </c>
      <c r="E1842" s="2" t="s">
        <v>566</v>
      </c>
      <c r="F1842" s="2" t="s">
        <v>3274</v>
      </c>
      <c r="G1842" s="2" t="s">
        <v>4</v>
      </c>
      <c r="H1842" s="2" t="s">
        <v>3275</v>
      </c>
      <c r="I1842" s="1"/>
      <c r="J1842" s="1"/>
      <c r="K1842" s="1"/>
      <c r="L1842" s="1"/>
      <c r="M1842" s="1">
        <v>0</v>
      </c>
      <c r="N1842" s="2"/>
      <c r="O1842" s="2" t="s">
        <v>2</v>
      </c>
      <c r="P1842" s="2"/>
      <c r="Q1842" s="3">
        <f t="shared" si="31"/>
        <v>31217108.3596</v>
      </c>
      <c r="R1842" s="1">
        <v>0</v>
      </c>
      <c r="S1842" s="1">
        <v>29202304.870000001</v>
      </c>
      <c r="T1842" s="1"/>
      <c r="U1842" s="2"/>
      <c r="V1842" s="1"/>
      <c r="W1842" s="1">
        <v>1736899.56</v>
      </c>
      <c r="X1842" s="2"/>
      <c r="Y1842" s="1">
        <f t="shared" si="30"/>
        <v>277903.92960000003</v>
      </c>
      <c r="Z1842" s="1"/>
      <c r="AA1842" s="2"/>
      <c r="AB1842" s="1"/>
      <c r="AC1842" s="1"/>
      <c r="AD1842" s="2"/>
      <c r="AE1842" s="1"/>
    </row>
    <row r="1843" spans="1:31" hidden="1" x14ac:dyDescent="0.25">
      <c r="A1843" s="2" t="s">
        <v>184</v>
      </c>
      <c r="B1843" s="51">
        <v>43989</v>
      </c>
      <c r="C1843" s="2" t="s">
        <v>53</v>
      </c>
      <c r="D1843" s="2" t="s">
        <v>88</v>
      </c>
      <c r="E1843" s="2" t="s">
        <v>558</v>
      </c>
      <c r="F1843" s="2" t="s">
        <v>3276</v>
      </c>
      <c r="G1843" s="2" t="s">
        <v>4</v>
      </c>
      <c r="H1843" s="2" t="s">
        <v>3277</v>
      </c>
      <c r="I1843" s="1"/>
      <c r="J1843" s="1"/>
      <c r="K1843" s="1"/>
      <c r="L1843" s="1"/>
      <c r="M1843" s="1">
        <v>0</v>
      </c>
      <c r="N1843" s="2"/>
      <c r="O1843" s="2" t="s">
        <v>2</v>
      </c>
      <c r="P1843" s="2"/>
      <c r="Q1843" s="3">
        <f t="shared" si="31"/>
        <v>6461332.3799999999</v>
      </c>
      <c r="R1843" s="1"/>
      <c r="S1843" s="1">
        <v>5957892.3799999999</v>
      </c>
      <c r="T1843" s="1">
        <v>0</v>
      </c>
      <c r="U1843" s="2"/>
      <c r="V1843" s="1"/>
      <c r="W1843" s="1">
        <v>434000</v>
      </c>
      <c r="X1843" s="2"/>
      <c r="Y1843" s="1">
        <f t="shared" si="30"/>
        <v>69440</v>
      </c>
      <c r="Z1843" s="1">
        <v>0</v>
      </c>
      <c r="AA1843" s="2"/>
      <c r="AB1843" s="1"/>
      <c r="AC1843" s="1"/>
      <c r="AD1843" s="2"/>
      <c r="AE1843" s="1"/>
    </row>
    <row r="1844" spans="1:31" x14ac:dyDescent="0.25">
      <c r="A1844" s="2" t="s">
        <v>182</v>
      </c>
      <c r="B1844" s="51">
        <v>43989</v>
      </c>
      <c r="C1844" s="2" t="s">
        <v>8</v>
      </c>
      <c r="D1844" s="2" t="s">
        <v>78</v>
      </c>
      <c r="E1844" s="2" t="s">
        <v>555</v>
      </c>
      <c r="F1844" s="2" t="s">
        <v>3278</v>
      </c>
      <c r="G1844" s="2" t="s">
        <v>4</v>
      </c>
      <c r="H1844" s="2" t="s">
        <v>3279</v>
      </c>
      <c r="I1844" s="1" t="s">
        <v>1</v>
      </c>
      <c r="J1844" s="1" t="s">
        <v>1</v>
      </c>
      <c r="K1844" s="1" t="s">
        <v>1</v>
      </c>
      <c r="L1844" s="1" t="s">
        <v>1</v>
      </c>
      <c r="M1844" s="1">
        <v>0</v>
      </c>
      <c r="N1844" s="2" t="s">
        <v>1</v>
      </c>
      <c r="O1844" s="2" t="s">
        <v>2</v>
      </c>
      <c r="P1844" s="2"/>
      <c r="Q1844" s="3">
        <f t="shared" si="31"/>
        <v>69093757.453600004</v>
      </c>
      <c r="R1844" s="1">
        <v>0</v>
      </c>
      <c r="S1844" s="1">
        <v>52025899.140000001</v>
      </c>
      <c r="T1844" s="1"/>
      <c r="U1844" s="2"/>
      <c r="V1844" s="1"/>
      <c r="W1844" s="1">
        <v>14713670.960000001</v>
      </c>
      <c r="X1844" s="2" t="s">
        <v>0</v>
      </c>
      <c r="Y1844" s="1">
        <f t="shared" si="30"/>
        <v>2354187.3536</v>
      </c>
      <c r="Z1844" s="1">
        <v>0</v>
      </c>
      <c r="AA1844" s="2" t="s">
        <v>0</v>
      </c>
      <c r="AB1844" s="1">
        <v>0</v>
      </c>
      <c r="AC1844" s="1">
        <v>0</v>
      </c>
      <c r="AD1844" s="2" t="s">
        <v>0</v>
      </c>
      <c r="AE1844" s="1">
        <v>0</v>
      </c>
    </row>
    <row r="1845" spans="1:31" hidden="1" x14ac:dyDescent="0.25">
      <c r="A1845" s="2" t="s">
        <v>179</v>
      </c>
      <c r="B1845" s="51">
        <v>43989</v>
      </c>
      <c r="C1845" s="2" t="s">
        <v>71</v>
      </c>
      <c r="D1845" s="2" t="s">
        <v>78</v>
      </c>
      <c r="E1845" s="2" t="s">
        <v>551</v>
      </c>
      <c r="F1845" s="2" t="s">
        <v>3031</v>
      </c>
      <c r="G1845" s="2" t="s">
        <v>4</v>
      </c>
      <c r="H1845" s="2" t="s">
        <v>3280</v>
      </c>
      <c r="I1845" s="1"/>
      <c r="J1845" s="1"/>
      <c r="K1845" s="1"/>
      <c r="L1845" s="1"/>
      <c r="M1845" s="1">
        <v>0</v>
      </c>
      <c r="N1845" s="2"/>
      <c r="O1845" s="2" t="s">
        <v>2</v>
      </c>
      <c r="P1845" s="2"/>
      <c r="Q1845" s="3">
        <f t="shared" si="31"/>
        <v>22215584.309999999</v>
      </c>
      <c r="R1845" s="1">
        <v>0</v>
      </c>
      <c r="S1845" s="1">
        <v>20686704.309999999</v>
      </c>
      <c r="T1845" s="1"/>
      <c r="U1845" s="2"/>
      <c r="V1845" s="1"/>
      <c r="W1845" s="1">
        <v>1318000</v>
      </c>
      <c r="X1845" s="2"/>
      <c r="Y1845" s="1">
        <f t="shared" si="30"/>
        <v>210880</v>
      </c>
      <c r="Z1845" s="1"/>
      <c r="AA1845" s="2"/>
      <c r="AB1845" s="1"/>
      <c r="AC1845" s="1"/>
      <c r="AD1845" s="2"/>
      <c r="AE1845" s="1"/>
    </row>
    <row r="1846" spans="1:31" hidden="1" x14ac:dyDescent="0.25">
      <c r="A1846" s="2" t="s">
        <v>176</v>
      </c>
      <c r="B1846" s="51">
        <v>43989</v>
      </c>
      <c r="C1846" s="2" t="s">
        <v>71</v>
      </c>
      <c r="D1846" s="2" t="s">
        <v>78</v>
      </c>
      <c r="E1846" s="2" t="s">
        <v>551</v>
      </c>
      <c r="F1846" s="2" t="s">
        <v>3073</v>
      </c>
      <c r="G1846" s="2" t="s">
        <v>4</v>
      </c>
      <c r="H1846" s="2" t="s">
        <v>3281</v>
      </c>
      <c r="I1846" s="1"/>
      <c r="J1846" s="1"/>
      <c r="K1846" s="1"/>
      <c r="L1846" s="1"/>
      <c r="M1846" s="1">
        <v>0</v>
      </c>
      <c r="N1846" s="2"/>
      <c r="O1846" s="2" t="s">
        <v>2</v>
      </c>
      <c r="P1846" s="2"/>
      <c r="Q1846" s="3">
        <f t="shared" si="31"/>
        <v>2268833.46</v>
      </c>
      <c r="R1846" s="1">
        <v>0</v>
      </c>
      <c r="S1846" s="1">
        <v>1868865.46</v>
      </c>
      <c r="T1846" s="1"/>
      <c r="U1846" s="2"/>
      <c r="V1846" s="1"/>
      <c r="W1846" s="1">
        <v>344800</v>
      </c>
      <c r="X1846" s="2"/>
      <c r="Y1846" s="1">
        <f t="shared" si="30"/>
        <v>55168</v>
      </c>
      <c r="Z1846" s="1"/>
      <c r="AA1846" s="2"/>
      <c r="AB1846" s="1"/>
      <c r="AC1846" s="1"/>
      <c r="AD1846" s="2"/>
      <c r="AE1846" s="1"/>
    </row>
    <row r="1847" spans="1:31" hidden="1" x14ac:dyDescent="0.25">
      <c r="A1847" s="2" t="s">
        <v>173</v>
      </c>
      <c r="B1847" s="51">
        <v>43989</v>
      </c>
      <c r="C1847" s="2" t="s">
        <v>53</v>
      </c>
      <c r="D1847" s="2" t="s">
        <v>78</v>
      </c>
      <c r="E1847" s="2" t="s">
        <v>6</v>
      </c>
      <c r="F1847" s="2" t="s">
        <v>3244</v>
      </c>
      <c r="G1847" s="2" t="s">
        <v>4</v>
      </c>
      <c r="H1847" s="2" t="s">
        <v>3282</v>
      </c>
      <c r="I1847" s="1"/>
      <c r="J1847" s="1"/>
      <c r="K1847" s="1"/>
      <c r="L1847" s="1"/>
      <c r="M1847" s="1">
        <v>0</v>
      </c>
      <c r="N1847" s="2"/>
      <c r="O1847" s="2" t="s">
        <v>2</v>
      </c>
      <c r="P1847" s="2"/>
      <c r="Q1847" s="3">
        <f t="shared" si="31"/>
        <v>61817640.646000005</v>
      </c>
      <c r="R1847" s="1">
        <v>0</v>
      </c>
      <c r="S1847" s="1">
        <v>46192819.850000001</v>
      </c>
      <c r="T1847" s="1">
        <v>0</v>
      </c>
      <c r="U1847" s="2"/>
      <c r="V1847" s="1">
        <v>0</v>
      </c>
      <c r="W1847" s="1">
        <v>13469673.1</v>
      </c>
      <c r="X1847" s="2"/>
      <c r="Y1847" s="1">
        <f t="shared" si="30"/>
        <v>2155147.696</v>
      </c>
      <c r="Z1847" s="1">
        <v>0</v>
      </c>
      <c r="AA1847" s="2"/>
      <c r="AB1847" s="1"/>
      <c r="AC1847" s="1"/>
      <c r="AD1847" s="2"/>
      <c r="AE1847" s="1"/>
    </row>
    <row r="1848" spans="1:31" x14ac:dyDescent="0.25">
      <c r="A1848" s="2" t="s">
        <v>170</v>
      </c>
      <c r="B1848" s="51">
        <v>43989</v>
      </c>
      <c r="C1848" s="2" t="s">
        <v>8</v>
      </c>
      <c r="D1848" s="2" t="s">
        <v>67</v>
      </c>
      <c r="E1848" s="2" t="s">
        <v>542</v>
      </c>
      <c r="F1848" s="2" t="s">
        <v>1310</v>
      </c>
      <c r="G1848" s="2" t="s">
        <v>4</v>
      </c>
      <c r="H1848" s="2" t="s">
        <v>3283</v>
      </c>
      <c r="I1848" s="1" t="s">
        <v>1</v>
      </c>
      <c r="J1848" s="1" t="s">
        <v>1</v>
      </c>
      <c r="K1848" s="1" t="s">
        <v>1</v>
      </c>
      <c r="L1848" s="1" t="s">
        <v>1</v>
      </c>
      <c r="M1848" s="1">
        <v>0</v>
      </c>
      <c r="N1848" s="2" t="s">
        <v>1</v>
      </c>
      <c r="O1848" s="2" t="s">
        <v>2</v>
      </c>
      <c r="P1848" s="2"/>
      <c r="Q1848" s="3">
        <f t="shared" si="31"/>
        <v>79261013.735599995</v>
      </c>
      <c r="R1848" s="1">
        <v>0</v>
      </c>
      <c r="S1848" s="1">
        <v>53620040.920000002</v>
      </c>
      <c r="T1848" s="1">
        <v>0</v>
      </c>
      <c r="U1848" s="2" t="s">
        <v>0</v>
      </c>
      <c r="V1848" s="1">
        <v>0</v>
      </c>
      <c r="W1848" s="1">
        <v>22104286.91</v>
      </c>
      <c r="X1848" s="2" t="s">
        <v>0</v>
      </c>
      <c r="Y1848" s="1">
        <f t="shared" si="30"/>
        <v>3536685.9056000002</v>
      </c>
      <c r="Z1848" s="1">
        <v>0</v>
      </c>
      <c r="AA1848" s="2" t="s">
        <v>0</v>
      </c>
      <c r="AB1848" s="1">
        <v>0</v>
      </c>
      <c r="AC1848" s="1">
        <v>0</v>
      </c>
      <c r="AD1848" s="2" t="s">
        <v>0</v>
      </c>
      <c r="AE1848" s="1">
        <v>0</v>
      </c>
    </row>
    <row r="1849" spans="1:31" hidden="1" x14ac:dyDescent="0.25">
      <c r="A1849" s="2" t="s">
        <v>168</v>
      </c>
      <c r="B1849" s="51">
        <v>43989</v>
      </c>
      <c r="C1849" s="2" t="s">
        <v>53</v>
      </c>
      <c r="D1849" s="2" t="s">
        <v>67</v>
      </c>
      <c r="E1849" s="2" t="s">
        <v>66</v>
      </c>
      <c r="F1849" s="2" t="s">
        <v>3161</v>
      </c>
      <c r="G1849" s="2" t="s">
        <v>4</v>
      </c>
      <c r="H1849" s="2" t="s">
        <v>3284</v>
      </c>
      <c r="I1849" s="1"/>
      <c r="J1849" s="1"/>
      <c r="K1849" s="1"/>
      <c r="L1849" s="1"/>
      <c r="M1849" s="1">
        <v>0</v>
      </c>
      <c r="N1849" s="2"/>
      <c r="O1849" s="2" t="s">
        <v>2</v>
      </c>
      <c r="P1849" s="2"/>
      <c r="Q1849" s="3">
        <f t="shared" si="31"/>
        <v>99620362.626000017</v>
      </c>
      <c r="R1849" s="1">
        <v>0</v>
      </c>
      <c r="S1849" s="1">
        <v>63080706.450000003</v>
      </c>
      <c r="T1849" s="1">
        <v>0</v>
      </c>
      <c r="U1849" s="2"/>
      <c r="V1849" s="1">
        <v>0</v>
      </c>
      <c r="W1849" s="1">
        <v>31499703.600000001</v>
      </c>
      <c r="X1849" s="2"/>
      <c r="Y1849" s="1">
        <f t="shared" si="30"/>
        <v>5039952.5760000004</v>
      </c>
      <c r="Z1849" s="1"/>
      <c r="AA1849" s="2"/>
      <c r="AB1849" s="1"/>
      <c r="AC1849" s="1"/>
      <c r="AD1849" s="2"/>
      <c r="AE1849" s="1"/>
    </row>
    <row r="1850" spans="1:31" x14ac:dyDescent="0.25">
      <c r="A1850" s="2" t="s">
        <v>164</v>
      </c>
      <c r="B1850" s="51">
        <v>43989</v>
      </c>
      <c r="C1850" s="2" t="s">
        <v>8</v>
      </c>
      <c r="D1850" s="2" t="s">
        <v>52</v>
      </c>
      <c r="E1850" s="2" t="s">
        <v>530</v>
      </c>
      <c r="F1850" s="2" t="s">
        <v>2849</v>
      </c>
      <c r="G1850" s="2" t="s">
        <v>4</v>
      </c>
      <c r="H1850" s="2" t="s">
        <v>3285</v>
      </c>
      <c r="I1850" s="1" t="s">
        <v>1</v>
      </c>
      <c r="J1850" s="1" t="s">
        <v>1</v>
      </c>
      <c r="K1850" s="1" t="s">
        <v>1</v>
      </c>
      <c r="L1850" s="1" t="s">
        <v>1</v>
      </c>
      <c r="M1850" s="1">
        <v>0</v>
      </c>
      <c r="N1850" s="2" t="s">
        <v>1</v>
      </c>
      <c r="O1850" s="2" t="s">
        <v>2</v>
      </c>
      <c r="P1850" s="2"/>
      <c r="Q1850" s="3">
        <f t="shared" si="31"/>
        <v>116073327.1444</v>
      </c>
      <c r="R1850" s="1">
        <v>0</v>
      </c>
      <c r="S1850" s="1">
        <v>77298024.730000004</v>
      </c>
      <c r="T1850" s="1">
        <v>0</v>
      </c>
      <c r="U1850" s="2" t="s">
        <v>0</v>
      </c>
      <c r="V1850" s="1">
        <v>0</v>
      </c>
      <c r="W1850" s="1">
        <v>33426984.84</v>
      </c>
      <c r="X1850" s="2" t="s">
        <v>0</v>
      </c>
      <c r="Y1850" s="1">
        <f t="shared" si="30"/>
        <v>5348317.5744000003</v>
      </c>
      <c r="Z1850" s="1">
        <v>0</v>
      </c>
      <c r="AA1850" s="2" t="s">
        <v>0</v>
      </c>
      <c r="AB1850" s="1">
        <v>0</v>
      </c>
      <c r="AC1850" s="1">
        <v>0</v>
      </c>
      <c r="AD1850" s="2" t="s">
        <v>0</v>
      </c>
      <c r="AE1850" s="1">
        <v>0</v>
      </c>
    </row>
    <row r="1851" spans="1:31" hidden="1" x14ac:dyDescent="0.25">
      <c r="A1851" s="2" t="s">
        <v>161</v>
      </c>
      <c r="B1851" s="51">
        <v>43989</v>
      </c>
      <c r="C1851" s="2" t="s">
        <v>53</v>
      </c>
      <c r="D1851" s="2" t="s">
        <v>52</v>
      </c>
      <c r="E1851" s="2" t="s">
        <v>651</v>
      </c>
      <c r="F1851" s="2" t="s">
        <v>3012</v>
      </c>
      <c r="G1851" s="2" t="s">
        <v>4</v>
      </c>
      <c r="H1851" s="2" t="s">
        <v>3258</v>
      </c>
      <c r="I1851" s="1"/>
      <c r="J1851" s="1"/>
      <c r="K1851" s="1"/>
      <c r="L1851" s="1"/>
      <c r="M1851" s="1">
        <v>0</v>
      </c>
      <c r="N1851" s="2"/>
      <c r="O1851" s="2" t="s">
        <v>2</v>
      </c>
      <c r="P1851" s="2"/>
      <c r="Q1851" s="3">
        <f t="shared" si="31"/>
        <v>0</v>
      </c>
      <c r="R1851" s="1">
        <v>0</v>
      </c>
      <c r="S1851" s="1">
        <v>0</v>
      </c>
      <c r="T1851" s="1"/>
      <c r="U1851" s="2"/>
      <c r="V1851" s="1"/>
      <c r="W1851" s="1"/>
      <c r="X1851" s="2"/>
      <c r="Y1851" s="1">
        <f t="shared" si="30"/>
        <v>0</v>
      </c>
      <c r="Z1851" s="1"/>
      <c r="AA1851" s="2"/>
      <c r="AB1851" s="1"/>
      <c r="AC1851" s="1"/>
      <c r="AD1851" s="2"/>
      <c r="AE1851" s="1"/>
    </row>
    <row r="1852" spans="1:31" x14ac:dyDescent="0.25">
      <c r="A1852" s="2" t="s">
        <v>158</v>
      </c>
      <c r="B1852" s="51">
        <v>43989</v>
      </c>
      <c r="C1852" s="2" t="s">
        <v>8</v>
      </c>
      <c r="D1852" s="2" t="s">
        <v>48</v>
      </c>
      <c r="E1852" s="2" t="s">
        <v>520</v>
      </c>
      <c r="F1852" s="2" t="s">
        <v>1119</v>
      </c>
      <c r="G1852" s="2" t="s">
        <v>4</v>
      </c>
      <c r="H1852" s="2" t="s">
        <v>3286</v>
      </c>
      <c r="I1852" s="1" t="s">
        <v>1</v>
      </c>
      <c r="J1852" s="1" t="s">
        <v>1</v>
      </c>
      <c r="K1852" s="1" t="s">
        <v>1</v>
      </c>
      <c r="L1852" s="1" t="s">
        <v>1</v>
      </c>
      <c r="M1852" s="1">
        <v>0</v>
      </c>
      <c r="N1852" s="2" t="s">
        <v>1</v>
      </c>
      <c r="O1852" s="2" t="s">
        <v>2</v>
      </c>
      <c r="P1852" s="2"/>
      <c r="Q1852" s="3">
        <f t="shared" si="31"/>
        <v>71113280.939999998</v>
      </c>
      <c r="R1852" s="1">
        <v>0</v>
      </c>
      <c r="S1852" s="1">
        <v>57058947.719999999</v>
      </c>
      <c r="T1852" s="1">
        <v>0</v>
      </c>
      <c r="U1852" s="2" t="s">
        <v>0</v>
      </c>
      <c r="V1852" s="1">
        <v>0</v>
      </c>
      <c r="W1852" s="1">
        <v>12115804.5</v>
      </c>
      <c r="X1852" s="2" t="s">
        <v>0</v>
      </c>
      <c r="Y1852" s="1">
        <f t="shared" si="30"/>
        <v>1938528.72</v>
      </c>
      <c r="Z1852" s="1">
        <v>0</v>
      </c>
      <c r="AA1852" s="2" t="s">
        <v>0</v>
      </c>
      <c r="AB1852" s="1">
        <v>0</v>
      </c>
      <c r="AC1852" s="1">
        <v>0</v>
      </c>
      <c r="AD1852" s="2" t="s">
        <v>0</v>
      </c>
      <c r="AE1852" s="1">
        <v>0</v>
      </c>
    </row>
    <row r="1853" spans="1:31" hidden="1" x14ac:dyDescent="0.25">
      <c r="A1853" s="2" t="s">
        <v>155</v>
      </c>
      <c r="B1853" s="51">
        <v>43989</v>
      </c>
      <c r="C1853" s="2" t="s">
        <v>53</v>
      </c>
      <c r="D1853" s="2" t="s">
        <v>48</v>
      </c>
      <c r="E1853" s="2" t="s">
        <v>1830</v>
      </c>
      <c r="F1853" s="2" t="s">
        <v>2194</v>
      </c>
      <c r="G1853" s="2" t="s">
        <v>4</v>
      </c>
      <c r="H1853" s="2" t="s">
        <v>3047</v>
      </c>
      <c r="I1853" s="1"/>
      <c r="J1853" s="1"/>
      <c r="K1853" s="1"/>
      <c r="L1853" s="1"/>
      <c r="M1853" s="1">
        <v>0</v>
      </c>
      <c r="N1853" s="2"/>
      <c r="O1853" s="2" t="s">
        <v>249</v>
      </c>
      <c r="P1853" s="2"/>
      <c r="Q1853" s="3">
        <f t="shared" si="31"/>
        <v>0</v>
      </c>
      <c r="R1853" s="1">
        <v>0</v>
      </c>
      <c r="S1853" s="1">
        <v>0</v>
      </c>
      <c r="T1853" s="1">
        <v>0</v>
      </c>
      <c r="U1853" s="2"/>
      <c r="V1853" s="1">
        <v>0</v>
      </c>
      <c r="W1853" s="1">
        <v>0</v>
      </c>
      <c r="X1853" s="2"/>
      <c r="Y1853" s="1">
        <f t="shared" si="30"/>
        <v>0</v>
      </c>
      <c r="Z1853" s="1">
        <v>0</v>
      </c>
      <c r="AA1853" s="2"/>
      <c r="AB1853" s="1">
        <v>0</v>
      </c>
      <c r="AC1853" s="1">
        <v>0</v>
      </c>
      <c r="AD1853" s="2"/>
      <c r="AE1853" s="1">
        <v>0</v>
      </c>
    </row>
    <row r="1854" spans="1:31" x14ac:dyDescent="0.25">
      <c r="A1854" s="2" t="s">
        <v>152</v>
      </c>
      <c r="B1854" s="51">
        <v>43989</v>
      </c>
      <c r="C1854" s="2" t="s">
        <v>8</v>
      </c>
      <c r="D1854" s="2" t="s">
        <v>44</v>
      </c>
      <c r="E1854" s="2" t="s">
        <v>516</v>
      </c>
      <c r="F1854" s="2" t="s">
        <v>1499</v>
      </c>
      <c r="G1854" s="2" t="s">
        <v>4</v>
      </c>
      <c r="H1854" s="2" t="s">
        <v>3287</v>
      </c>
      <c r="I1854" s="1" t="s">
        <v>1</v>
      </c>
      <c r="J1854" s="1" t="s">
        <v>1</v>
      </c>
      <c r="K1854" s="1" t="s">
        <v>1</v>
      </c>
      <c r="L1854" s="1" t="s">
        <v>1</v>
      </c>
      <c r="M1854" s="1">
        <v>0</v>
      </c>
      <c r="N1854" s="2" t="s">
        <v>1</v>
      </c>
      <c r="O1854" s="2" t="s">
        <v>2</v>
      </c>
      <c r="P1854" s="2"/>
      <c r="Q1854" s="3">
        <f t="shared" si="31"/>
        <v>134754526.65039998</v>
      </c>
      <c r="R1854" s="1">
        <v>0</v>
      </c>
      <c r="S1854" s="1">
        <v>88511005.209999993</v>
      </c>
      <c r="T1854" s="1">
        <v>0</v>
      </c>
      <c r="U1854" s="2" t="s">
        <v>0</v>
      </c>
      <c r="V1854" s="1">
        <v>0</v>
      </c>
      <c r="W1854" s="1">
        <v>39865104.689999998</v>
      </c>
      <c r="X1854" s="2" t="s">
        <v>0</v>
      </c>
      <c r="Y1854" s="1">
        <f t="shared" ref="Y1854:Y1861" si="32">+W1854*0.16</f>
        <v>6378416.7503999993</v>
      </c>
      <c r="Z1854" s="1">
        <v>0</v>
      </c>
      <c r="AA1854" s="2" t="s">
        <v>0</v>
      </c>
      <c r="AB1854" s="1">
        <v>0</v>
      </c>
      <c r="AC1854" s="1">
        <v>0</v>
      </c>
      <c r="AD1854" s="2" t="s">
        <v>0</v>
      </c>
      <c r="AE1854" s="1">
        <v>0</v>
      </c>
    </row>
    <row r="1855" spans="1:31" x14ac:dyDescent="0.25">
      <c r="A1855" s="2" t="s">
        <v>150</v>
      </c>
      <c r="B1855" s="51">
        <v>43989</v>
      </c>
      <c r="C1855" s="2" t="s">
        <v>8</v>
      </c>
      <c r="D1855" s="2" t="s">
        <v>40</v>
      </c>
      <c r="E1855" s="2" t="s">
        <v>500</v>
      </c>
      <c r="F1855" s="2" t="s">
        <v>217</v>
      </c>
      <c r="G1855" s="2" t="s">
        <v>4</v>
      </c>
      <c r="H1855" s="2" t="s">
        <v>3288</v>
      </c>
      <c r="I1855" s="1" t="s">
        <v>1</v>
      </c>
      <c r="J1855" s="1" t="s">
        <v>1</v>
      </c>
      <c r="K1855" s="1" t="s">
        <v>1</v>
      </c>
      <c r="L1855" s="1" t="s">
        <v>1</v>
      </c>
      <c r="M1855" s="1">
        <v>0</v>
      </c>
      <c r="N1855" s="2" t="s">
        <v>1</v>
      </c>
      <c r="O1855" s="2" t="s">
        <v>2</v>
      </c>
      <c r="P1855" s="2"/>
      <c r="Q1855" s="3">
        <f t="shared" si="31"/>
        <v>50621290.893600002</v>
      </c>
      <c r="R1855" s="1">
        <v>0</v>
      </c>
      <c r="S1855" s="1">
        <v>35056472.420000002</v>
      </c>
      <c r="T1855" s="1">
        <v>0</v>
      </c>
      <c r="U1855" s="2" t="s">
        <v>0</v>
      </c>
      <c r="V1855" s="1">
        <v>0</v>
      </c>
      <c r="W1855" s="1">
        <v>13417946.960000001</v>
      </c>
      <c r="X1855" s="2" t="s">
        <v>0</v>
      </c>
      <c r="Y1855" s="1">
        <f t="shared" si="32"/>
        <v>2146871.5136000002</v>
      </c>
      <c r="Z1855" s="1">
        <v>0</v>
      </c>
      <c r="AA1855" s="2" t="s">
        <v>0</v>
      </c>
      <c r="AB1855" s="1">
        <v>0</v>
      </c>
      <c r="AC1855" s="1">
        <v>0</v>
      </c>
      <c r="AD1855" s="2" t="s">
        <v>0</v>
      </c>
      <c r="AE1855" s="1">
        <v>0</v>
      </c>
    </row>
    <row r="1856" spans="1:31" x14ac:dyDescent="0.25">
      <c r="A1856" s="2" t="s">
        <v>147</v>
      </c>
      <c r="B1856" s="51">
        <v>43989</v>
      </c>
      <c r="C1856" s="2" t="s">
        <v>8</v>
      </c>
      <c r="D1856" s="2" t="s">
        <v>36</v>
      </c>
      <c r="E1856" s="2" t="s">
        <v>497</v>
      </c>
      <c r="F1856" s="2" t="s">
        <v>515</v>
      </c>
      <c r="G1856" s="2" t="s">
        <v>4</v>
      </c>
      <c r="H1856" s="2" t="s">
        <v>3289</v>
      </c>
      <c r="I1856" s="1" t="s">
        <v>1</v>
      </c>
      <c r="J1856" s="1" t="s">
        <v>1</v>
      </c>
      <c r="K1856" s="1" t="s">
        <v>1</v>
      </c>
      <c r="L1856" s="1" t="s">
        <v>1</v>
      </c>
      <c r="M1856" s="1">
        <v>0</v>
      </c>
      <c r="N1856" s="2" t="s">
        <v>1</v>
      </c>
      <c r="O1856" s="2" t="s">
        <v>2</v>
      </c>
      <c r="P1856" s="2"/>
      <c r="Q1856" s="3">
        <f t="shared" si="31"/>
        <v>88533361.376800001</v>
      </c>
      <c r="R1856" s="1">
        <v>0</v>
      </c>
      <c r="S1856" s="1">
        <v>58061757.850000001</v>
      </c>
      <c r="T1856" s="1">
        <v>0</v>
      </c>
      <c r="U1856" s="2" t="s">
        <v>0</v>
      </c>
      <c r="V1856" s="1">
        <v>0</v>
      </c>
      <c r="W1856" s="1">
        <v>26268623.73</v>
      </c>
      <c r="X1856" s="2" t="s">
        <v>0</v>
      </c>
      <c r="Y1856" s="1">
        <f t="shared" si="32"/>
        <v>4202979.7968000006</v>
      </c>
      <c r="Z1856" s="1">
        <v>0</v>
      </c>
      <c r="AA1856" s="2" t="s">
        <v>0</v>
      </c>
      <c r="AB1856" s="1">
        <v>0</v>
      </c>
      <c r="AC1856" s="1">
        <v>0</v>
      </c>
      <c r="AD1856" s="2" t="s">
        <v>0</v>
      </c>
      <c r="AE1856" s="1">
        <v>0</v>
      </c>
    </row>
    <row r="1857" spans="1:32" x14ac:dyDescent="0.25">
      <c r="A1857" s="2" t="s">
        <v>144</v>
      </c>
      <c r="B1857" s="51">
        <v>43989</v>
      </c>
      <c r="C1857" s="2" t="s">
        <v>8</v>
      </c>
      <c r="D1857" s="2" t="s">
        <v>32</v>
      </c>
      <c r="E1857" s="2" t="s">
        <v>493</v>
      </c>
      <c r="F1857" s="2" t="s">
        <v>3290</v>
      </c>
      <c r="G1857" s="2" t="s">
        <v>4</v>
      </c>
      <c r="H1857" s="2" t="s">
        <v>3291</v>
      </c>
      <c r="I1857" s="1" t="s">
        <v>1</v>
      </c>
      <c r="J1857" s="1" t="s">
        <v>1</v>
      </c>
      <c r="K1857" s="1" t="s">
        <v>1</v>
      </c>
      <c r="L1857" s="1" t="s">
        <v>1</v>
      </c>
      <c r="M1857" s="1">
        <v>0</v>
      </c>
      <c r="N1857" s="2" t="s">
        <v>1</v>
      </c>
      <c r="O1857" s="2" t="s">
        <v>2</v>
      </c>
      <c r="P1857" s="2"/>
      <c r="Q1857" s="3">
        <f t="shared" si="31"/>
        <v>60125313.225599997</v>
      </c>
      <c r="R1857" s="1">
        <v>0</v>
      </c>
      <c r="S1857" s="1">
        <v>37006218.109999999</v>
      </c>
      <c r="T1857" s="1">
        <v>0</v>
      </c>
      <c r="U1857" s="2" t="s">
        <v>0</v>
      </c>
      <c r="V1857" s="1">
        <v>0</v>
      </c>
      <c r="W1857" s="1">
        <v>19930254.41</v>
      </c>
      <c r="X1857" s="2" t="s">
        <v>0</v>
      </c>
      <c r="Y1857" s="1">
        <f t="shared" si="32"/>
        <v>3188840.7056</v>
      </c>
      <c r="Z1857" s="1">
        <v>0</v>
      </c>
      <c r="AA1857" s="2" t="s">
        <v>0</v>
      </c>
      <c r="AB1857" s="1">
        <v>0</v>
      </c>
      <c r="AC1857" s="1">
        <v>0</v>
      </c>
      <c r="AD1857" s="2" t="s">
        <v>0</v>
      </c>
      <c r="AE1857" s="1">
        <v>0</v>
      </c>
    </row>
    <row r="1858" spans="1:32" x14ac:dyDescent="0.25">
      <c r="A1858" s="2" t="s">
        <v>141</v>
      </c>
      <c r="B1858" s="51">
        <v>43989</v>
      </c>
      <c r="C1858" s="2" t="s">
        <v>8</v>
      </c>
      <c r="D1858" s="2" t="s">
        <v>26</v>
      </c>
      <c r="E1858" s="2" t="s">
        <v>489</v>
      </c>
      <c r="F1858" s="2" t="s">
        <v>3292</v>
      </c>
      <c r="G1858" s="2" t="s">
        <v>3293</v>
      </c>
      <c r="H1858" s="2" t="s">
        <v>3294</v>
      </c>
      <c r="I1858" s="1"/>
      <c r="J1858" s="1"/>
      <c r="K1858" s="1"/>
      <c r="L1858" s="1"/>
      <c r="M1858" s="1">
        <v>0</v>
      </c>
      <c r="N1858" s="2"/>
      <c r="O1858" s="2" t="s">
        <v>2</v>
      </c>
      <c r="P1858" s="2"/>
      <c r="Q1858" s="3">
        <f t="shared" si="31"/>
        <v>28801683.502800003</v>
      </c>
      <c r="R1858" s="1"/>
      <c r="S1858" s="1">
        <v>23833727.34</v>
      </c>
      <c r="T1858" s="1"/>
      <c r="U1858" s="2"/>
      <c r="V1858" s="1"/>
      <c r="W1858" s="1">
        <v>4282720.83</v>
      </c>
      <c r="X1858" s="2"/>
      <c r="Y1858" s="1">
        <f t="shared" si="32"/>
        <v>685235.33279999997</v>
      </c>
      <c r="Z1858" s="1"/>
      <c r="AA1858" s="2"/>
      <c r="AB1858" s="1"/>
      <c r="AC1858" s="1"/>
      <c r="AD1858" s="2"/>
      <c r="AE1858" s="1"/>
    </row>
    <row r="1859" spans="1:32" x14ac:dyDescent="0.25">
      <c r="A1859" s="2" t="s">
        <v>138</v>
      </c>
      <c r="B1859" s="51">
        <v>43989</v>
      </c>
      <c r="C1859" s="2" t="s">
        <v>8</v>
      </c>
      <c r="D1859" s="2" t="s">
        <v>1048</v>
      </c>
      <c r="E1859" s="2" t="s">
        <v>538</v>
      </c>
      <c r="F1859" s="2" t="s">
        <v>1520</v>
      </c>
      <c r="G1859" s="2" t="s">
        <v>4</v>
      </c>
      <c r="H1859" s="2" t="s">
        <v>3295</v>
      </c>
      <c r="I1859" s="1"/>
      <c r="J1859" s="1"/>
      <c r="K1859" s="1"/>
      <c r="L1859" s="1"/>
      <c r="M1859" s="1">
        <v>0</v>
      </c>
      <c r="N1859" s="2"/>
      <c r="O1859" s="2" t="s">
        <v>2</v>
      </c>
      <c r="P1859" s="2"/>
      <c r="Q1859" s="3">
        <f t="shared" ref="Q1859:Q1861" si="33">SUM(R1859:AE1859)</f>
        <v>13774827.575200001</v>
      </c>
      <c r="R1859" s="1">
        <v>0</v>
      </c>
      <c r="S1859" s="1">
        <v>11359427.18</v>
      </c>
      <c r="T1859" s="1"/>
      <c r="U1859" s="2"/>
      <c r="V1859" s="1"/>
      <c r="W1859" s="1">
        <v>2082241.72</v>
      </c>
      <c r="X1859" s="2"/>
      <c r="Y1859" s="1">
        <f t="shared" si="32"/>
        <v>333158.6752</v>
      </c>
      <c r="Z1859" s="1"/>
      <c r="AA1859" s="2"/>
      <c r="AB1859" s="1"/>
      <c r="AC1859" s="1"/>
      <c r="AD1859" s="2"/>
      <c r="AE1859" s="1"/>
    </row>
    <row r="1860" spans="1:32" x14ac:dyDescent="0.25">
      <c r="A1860" s="2" t="s">
        <v>135</v>
      </c>
      <c r="B1860" s="51">
        <v>43989</v>
      </c>
      <c r="C1860" s="2" t="s">
        <v>8</v>
      </c>
      <c r="D1860" s="2" t="s">
        <v>11</v>
      </c>
      <c r="E1860" s="2" t="s">
        <v>476</v>
      </c>
      <c r="F1860" s="2" t="s">
        <v>3296</v>
      </c>
      <c r="G1860" s="2" t="s">
        <v>4</v>
      </c>
      <c r="H1860" s="2" t="s">
        <v>3297</v>
      </c>
      <c r="I1860" s="1" t="s">
        <v>1</v>
      </c>
      <c r="J1860" s="1" t="s">
        <v>1</v>
      </c>
      <c r="K1860" s="1" t="s">
        <v>1</v>
      </c>
      <c r="L1860" s="1" t="s">
        <v>1</v>
      </c>
      <c r="M1860" s="1">
        <v>0</v>
      </c>
      <c r="N1860" s="2" t="s">
        <v>1</v>
      </c>
      <c r="O1860" s="2" t="s">
        <v>2</v>
      </c>
      <c r="P1860" s="2"/>
      <c r="Q1860" s="3">
        <f t="shared" si="33"/>
        <v>13222409.999200001</v>
      </c>
      <c r="R1860" s="1">
        <v>0</v>
      </c>
      <c r="S1860" s="1">
        <v>7535210</v>
      </c>
      <c r="T1860" s="1">
        <v>0</v>
      </c>
      <c r="U1860" s="2" t="s">
        <v>0</v>
      </c>
      <c r="V1860" s="1">
        <v>0</v>
      </c>
      <c r="W1860" s="1">
        <v>4902758.62</v>
      </c>
      <c r="X1860" s="2" t="s">
        <v>0</v>
      </c>
      <c r="Y1860" s="1">
        <f t="shared" si="32"/>
        <v>784441.37920000008</v>
      </c>
      <c r="Z1860" s="1">
        <v>0</v>
      </c>
      <c r="AA1860" s="2" t="s">
        <v>0</v>
      </c>
      <c r="AB1860" s="1">
        <v>0</v>
      </c>
      <c r="AC1860" s="1">
        <v>0</v>
      </c>
      <c r="AD1860" s="2" t="s">
        <v>0</v>
      </c>
      <c r="AE1860" s="1">
        <v>0</v>
      </c>
    </row>
    <row r="1861" spans="1:32" x14ac:dyDescent="0.25">
      <c r="A1861" s="2" t="s">
        <v>132</v>
      </c>
      <c r="B1861" s="51">
        <v>43989</v>
      </c>
      <c r="C1861" s="2" t="s">
        <v>8</v>
      </c>
      <c r="D1861" s="2" t="s">
        <v>7</v>
      </c>
      <c r="E1861" s="2" t="s">
        <v>471</v>
      </c>
      <c r="F1861" s="2" t="s">
        <v>2184</v>
      </c>
      <c r="G1861" s="2" t="s">
        <v>4</v>
      </c>
      <c r="H1861" s="2" t="s">
        <v>3298</v>
      </c>
      <c r="I1861" s="1" t="s">
        <v>1</v>
      </c>
      <c r="J1861" s="1" t="s">
        <v>1</v>
      </c>
      <c r="K1861" s="1" t="s">
        <v>1</v>
      </c>
      <c r="L1861" s="1" t="s">
        <v>1</v>
      </c>
      <c r="M1861" s="1">
        <v>0</v>
      </c>
      <c r="N1861" s="2" t="s">
        <v>1</v>
      </c>
      <c r="O1861" s="2" t="s">
        <v>2</v>
      </c>
      <c r="P1861" s="2"/>
      <c r="Q1861" s="3">
        <f t="shared" si="33"/>
        <v>34639651.928800002</v>
      </c>
      <c r="R1861" s="1">
        <v>0</v>
      </c>
      <c r="S1861" s="1">
        <v>26749192.809999999</v>
      </c>
      <c r="T1861" s="1">
        <v>0</v>
      </c>
      <c r="U1861" s="2" t="s">
        <v>0</v>
      </c>
      <c r="V1861" s="1">
        <v>0</v>
      </c>
      <c r="W1861" s="1">
        <v>6802119.9299999997</v>
      </c>
      <c r="X1861" s="2" t="s">
        <v>0</v>
      </c>
      <c r="Y1861" s="1">
        <f t="shared" si="32"/>
        <v>1088339.1887999999</v>
      </c>
      <c r="Z1861" s="1">
        <v>0</v>
      </c>
      <c r="AA1861" s="2" t="s">
        <v>0</v>
      </c>
      <c r="AB1861" s="1">
        <v>0</v>
      </c>
      <c r="AC1861" s="1">
        <v>0</v>
      </c>
      <c r="AD1861" s="2" t="s">
        <v>0</v>
      </c>
      <c r="AE1861" s="1">
        <v>0</v>
      </c>
    </row>
    <row r="1862" spans="1:32" hidden="1" x14ac:dyDescent="0.25">
      <c r="A1862" s="2" t="s">
        <v>719</v>
      </c>
      <c r="B1862" s="52">
        <v>43990</v>
      </c>
      <c r="C1862" s="2" t="s">
        <v>8</v>
      </c>
      <c r="D1862" s="2" t="s">
        <v>107</v>
      </c>
      <c r="E1862" s="2" t="s">
        <v>596</v>
      </c>
      <c r="F1862" s="2" t="s">
        <v>2361</v>
      </c>
      <c r="G1862" s="2" t="s">
        <v>4</v>
      </c>
      <c r="H1862" s="2" t="s">
        <v>3299</v>
      </c>
      <c r="I1862" s="1" t="s">
        <v>1</v>
      </c>
      <c r="J1862" s="1" t="s">
        <v>1</v>
      </c>
      <c r="K1862" s="1" t="s">
        <v>1</v>
      </c>
      <c r="L1862" s="1" t="s">
        <v>1</v>
      </c>
      <c r="M1862" s="1">
        <v>0</v>
      </c>
      <c r="N1862" s="2" t="s">
        <v>1</v>
      </c>
      <c r="O1862" s="2" t="s">
        <v>2</v>
      </c>
      <c r="P1862" s="2" t="s">
        <v>1</v>
      </c>
      <c r="Q1862" s="1">
        <v>60830674.34314999</v>
      </c>
      <c r="R1862" s="1">
        <v>0</v>
      </c>
      <c r="S1862" s="1">
        <v>50845194.011149988</v>
      </c>
      <c r="T1862" s="1">
        <v>0</v>
      </c>
      <c r="U1862" s="2" t="s">
        <v>0</v>
      </c>
      <c r="V1862" s="1">
        <v>0</v>
      </c>
      <c r="W1862" s="1">
        <v>8608172.6999999993</v>
      </c>
      <c r="X1862" s="2" t="s">
        <v>0</v>
      </c>
      <c r="Y1862" s="1">
        <v>1377307.632</v>
      </c>
      <c r="Z1862" s="1">
        <v>0</v>
      </c>
      <c r="AA1862" s="2" t="s">
        <v>0</v>
      </c>
      <c r="AB1862" s="1">
        <v>0</v>
      </c>
      <c r="AC1862" s="1">
        <v>0</v>
      </c>
      <c r="AD1862" s="2" t="s">
        <v>0</v>
      </c>
      <c r="AE1862" s="1">
        <v>0</v>
      </c>
      <c r="AF1862" s="2">
        <v>0</v>
      </c>
    </row>
    <row r="1863" spans="1:32" hidden="1" x14ac:dyDescent="0.25">
      <c r="A1863" s="2" t="s">
        <v>717</v>
      </c>
      <c r="B1863" s="52">
        <v>43990</v>
      </c>
      <c r="C1863" s="2" t="s">
        <v>53</v>
      </c>
      <c r="D1863" s="2" t="s">
        <v>107</v>
      </c>
      <c r="E1863" s="2" t="s">
        <v>572</v>
      </c>
      <c r="F1863" s="2" t="s">
        <v>3276</v>
      </c>
      <c r="G1863" s="2" t="s">
        <v>4</v>
      </c>
      <c r="H1863" s="2" t="s">
        <v>3300</v>
      </c>
      <c r="I1863" s="1" t="s">
        <v>1</v>
      </c>
      <c r="J1863" s="1" t="s">
        <v>1</v>
      </c>
      <c r="K1863" s="1" t="s">
        <v>1</v>
      </c>
      <c r="L1863" s="1" t="s">
        <v>1</v>
      </c>
      <c r="M1863" s="1">
        <v>0</v>
      </c>
      <c r="N1863" s="2" t="s">
        <v>1</v>
      </c>
      <c r="O1863" s="2" t="s">
        <v>2</v>
      </c>
      <c r="P1863" s="2" t="s">
        <v>1</v>
      </c>
      <c r="Q1863" s="1">
        <v>38027285.832249999</v>
      </c>
      <c r="R1863" s="1">
        <v>0</v>
      </c>
      <c r="S1863" s="1">
        <v>26781903.74825</v>
      </c>
      <c r="T1863" s="1">
        <v>0</v>
      </c>
      <c r="U1863" s="2" t="s">
        <v>0</v>
      </c>
      <c r="V1863" s="1">
        <v>0</v>
      </c>
      <c r="W1863" s="1">
        <v>9694294.8999999985</v>
      </c>
      <c r="X1863" s="2" t="s">
        <v>13</v>
      </c>
      <c r="Y1863" s="1">
        <v>1551087.1839999999</v>
      </c>
      <c r="Z1863" s="1">
        <v>0</v>
      </c>
      <c r="AA1863" s="2" t="s">
        <v>0</v>
      </c>
      <c r="AB1863" s="1">
        <v>0</v>
      </c>
      <c r="AC1863" s="1">
        <v>0</v>
      </c>
      <c r="AD1863" s="2" t="s">
        <v>0</v>
      </c>
      <c r="AE1863" s="1">
        <v>0</v>
      </c>
      <c r="AF1863" s="2">
        <v>0</v>
      </c>
    </row>
    <row r="1864" spans="1:32" hidden="1" x14ac:dyDescent="0.25">
      <c r="A1864" s="2" t="s">
        <v>713</v>
      </c>
      <c r="B1864" s="52">
        <v>43990</v>
      </c>
      <c r="C1864" s="2" t="s">
        <v>53</v>
      </c>
      <c r="D1864" s="2" t="s">
        <v>107</v>
      </c>
      <c r="E1864" s="2" t="s">
        <v>572</v>
      </c>
      <c r="F1864" s="2" t="s">
        <v>3276</v>
      </c>
      <c r="G1864" s="2" t="s">
        <v>4</v>
      </c>
      <c r="H1864" s="2" t="s">
        <v>3301</v>
      </c>
      <c r="I1864" s="1" t="s">
        <v>1</v>
      </c>
      <c r="J1864" s="1" t="s">
        <v>1</v>
      </c>
      <c r="K1864" s="1" t="s">
        <v>1</v>
      </c>
      <c r="L1864" s="1" t="s">
        <v>1</v>
      </c>
      <c r="M1864" s="1">
        <v>0</v>
      </c>
      <c r="N1864" s="2" t="s">
        <v>1</v>
      </c>
      <c r="O1864" s="2" t="s">
        <v>2</v>
      </c>
      <c r="P1864" s="2" t="s">
        <v>1</v>
      </c>
      <c r="Q1864" s="1">
        <v>5209280</v>
      </c>
      <c r="R1864" s="1">
        <v>0</v>
      </c>
      <c r="S1864" s="1">
        <v>4968000</v>
      </c>
      <c r="T1864" s="1">
        <v>0</v>
      </c>
      <c r="U1864" s="2" t="s">
        <v>0</v>
      </c>
      <c r="V1864" s="1">
        <v>0</v>
      </c>
      <c r="W1864" s="1">
        <v>208000</v>
      </c>
      <c r="X1864" s="2" t="s">
        <v>0</v>
      </c>
      <c r="Y1864" s="1">
        <v>33280</v>
      </c>
      <c r="Z1864" s="1">
        <v>0</v>
      </c>
      <c r="AA1864" s="2" t="s">
        <v>0</v>
      </c>
      <c r="AB1864" s="1">
        <v>0</v>
      </c>
      <c r="AC1864" s="1">
        <v>0</v>
      </c>
      <c r="AD1864" s="2" t="s">
        <v>0</v>
      </c>
      <c r="AE1864" s="1">
        <v>0</v>
      </c>
      <c r="AF1864" s="2">
        <v>0</v>
      </c>
    </row>
    <row r="1865" spans="1:32" hidden="1" x14ac:dyDescent="0.25">
      <c r="A1865" s="2" t="s">
        <v>710</v>
      </c>
      <c r="B1865" s="52">
        <v>43990</v>
      </c>
      <c r="C1865" s="2" t="s">
        <v>53</v>
      </c>
      <c r="D1865" s="2" t="s">
        <v>107</v>
      </c>
      <c r="E1865" s="2" t="s">
        <v>572</v>
      </c>
      <c r="F1865" s="2" t="s">
        <v>3276</v>
      </c>
      <c r="G1865" s="2" t="s">
        <v>4</v>
      </c>
      <c r="H1865" s="2" t="s">
        <v>3302</v>
      </c>
      <c r="I1865" s="1" t="s">
        <v>1</v>
      </c>
      <c r="J1865" s="1" t="s">
        <v>1</v>
      </c>
      <c r="K1865" s="1" t="s">
        <v>1</v>
      </c>
      <c r="L1865" s="1" t="s">
        <v>1</v>
      </c>
      <c r="M1865" s="1">
        <v>0</v>
      </c>
      <c r="N1865" s="2" t="s">
        <v>1</v>
      </c>
      <c r="O1865" s="2" t="s">
        <v>1537</v>
      </c>
      <c r="P1865" s="2" t="s">
        <v>1538</v>
      </c>
      <c r="Q1865" s="1">
        <v>1024339.08445</v>
      </c>
      <c r="R1865" s="1">
        <v>0</v>
      </c>
      <c r="S1865" s="1">
        <v>469859.08444999997</v>
      </c>
      <c r="T1865" s="1">
        <v>478000</v>
      </c>
      <c r="U1865" s="2" t="s">
        <v>13</v>
      </c>
      <c r="V1865" s="1">
        <v>76480</v>
      </c>
      <c r="W1865" s="1">
        <v>0</v>
      </c>
      <c r="X1865" s="2" t="s">
        <v>0</v>
      </c>
      <c r="Y1865" s="1">
        <v>0</v>
      </c>
      <c r="Z1865" s="1">
        <v>0</v>
      </c>
      <c r="AA1865" s="2" t="s">
        <v>0</v>
      </c>
      <c r="AB1865" s="1">
        <v>0</v>
      </c>
      <c r="AC1865" s="1">
        <v>0</v>
      </c>
      <c r="AD1865" s="2" t="s">
        <v>0</v>
      </c>
      <c r="AE1865" s="1">
        <v>0</v>
      </c>
      <c r="AF1865" s="2">
        <v>0</v>
      </c>
    </row>
    <row r="1866" spans="1:32" hidden="1" x14ac:dyDescent="0.25">
      <c r="A1866" s="2" t="s">
        <v>708</v>
      </c>
      <c r="B1866" s="52">
        <v>43990</v>
      </c>
      <c r="C1866" s="2" t="s">
        <v>53</v>
      </c>
      <c r="D1866" s="2" t="s">
        <v>107</v>
      </c>
      <c r="E1866" s="2" t="s">
        <v>572</v>
      </c>
      <c r="F1866" s="2" t="s">
        <v>3276</v>
      </c>
      <c r="G1866" s="2" t="s">
        <v>4</v>
      </c>
      <c r="H1866" s="2" t="s">
        <v>3303</v>
      </c>
      <c r="I1866" s="1" t="s">
        <v>1</v>
      </c>
      <c r="J1866" s="1" t="s">
        <v>1</v>
      </c>
      <c r="K1866" s="1" t="s">
        <v>1</v>
      </c>
      <c r="L1866" s="1" t="s">
        <v>1</v>
      </c>
      <c r="M1866" s="1">
        <v>0</v>
      </c>
      <c r="N1866" s="2" t="s">
        <v>1</v>
      </c>
      <c r="O1866" s="2" t="s">
        <v>2</v>
      </c>
      <c r="P1866" s="2" t="s">
        <v>1</v>
      </c>
      <c r="Q1866" s="1">
        <v>2441552.58</v>
      </c>
      <c r="R1866" s="1">
        <v>0</v>
      </c>
      <c r="S1866" s="1">
        <v>1418432.58</v>
      </c>
      <c r="T1866" s="1">
        <v>0</v>
      </c>
      <c r="U1866" s="2" t="s">
        <v>0</v>
      </c>
      <c r="V1866" s="1">
        <v>0</v>
      </c>
      <c r="W1866" s="1">
        <v>882000</v>
      </c>
      <c r="X1866" s="2" t="s">
        <v>0</v>
      </c>
      <c r="Y1866" s="1">
        <v>141120</v>
      </c>
      <c r="Z1866" s="1">
        <v>0</v>
      </c>
      <c r="AA1866" s="2" t="s">
        <v>0</v>
      </c>
      <c r="AB1866" s="1">
        <v>0</v>
      </c>
      <c r="AC1866" s="1">
        <v>0</v>
      </c>
      <c r="AD1866" s="2" t="s">
        <v>0</v>
      </c>
      <c r="AE1866" s="1">
        <v>0</v>
      </c>
      <c r="AF1866" s="2">
        <v>0</v>
      </c>
    </row>
    <row r="1867" spans="1:32" hidden="1" x14ac:dyDescent="0.25">
      <c r="A1867" s="2" t="s">
        <v>705</v>
      </c>
      <c r="B1867" s="52">
        <v>43990</v>
      </c>
      <c r="C1867" s="2" t="s">
        <v>53</v>
      </c>
      <c r="D1867" s="2" t="s">
        <v>107</v>
      </c>
      <c r="E1867" s="2" t="s">
        <v>572</v>
      </c>
      <c r="F1867" s="2" t="s">
        <v>3276</v>
      </c>
      <c r="G1867" s="2" t="s">
        <v>4</v>
      </c>
      <c r="H1867" s="2" t="s">
        <v>3304</v>
      </c>
      <c r="I1867" s="1" t="s">
        <v>1</v>
      </c>
      <c r="J1867" s="1" t="s">
        <v>1</v>
      </c>
      <c r="K1867" s="1" t="s">
        <v>1</v>
      </c>
      <c r="L1867" s="1" t="s">
        <v>1</v>
      </c>
      <c r="M1867" s="1">
        <v>0</v>
      </c>
      <c r="N1867" s="2" t="s">
        <v>1</v>
      </c>
      <c r="O1867" s="2" t="s">
        <v>2</v>
      </c>
      <c r="P1867" s="2" t="s">
        <v>1</v>
      </c>
      <c r="Q1867" s="1">
        <v>10118405.28435</v>
      </c>
      <c r="R1867" s="1">
        <v>0</v>
      </c>
      <c r="S1867" s="1">
        <v>9363386.0155500006</v>
      </c>
      <c r="T1867" s="1">
        <v>0</v>
      </c>
      <c r="U1867" s="2" t="s">
        <v>0</v>
      </c>
      <c r="V1867" s="1">
        <v>0</v>
      </c>
      <c r="W1867" s="1">
        <v>650878.67999999993</v>
      </c>
      <c r="X1867" s="2" t="s">
        <v>0</v>
      </c>
      <c r="Y1867" s="1">
        <v>104140.5888</v>
      </c>
      <c r="Z1867" s="1">
        <v>0</v>
      </c>
      <c r="AA1867" s="2" t="s">
        <v>0</v>
      </c>
      <c r="AB1867" s="1">
        <v>0</v>
      </c>
      <c r="AC1867" s="1">
        <v>0</v>
      </c>
      <c r="AD1867" s="2" t="s">
        <v>0</v>
      </c>
      <c r="AE1867" s="1">
        <v>0</v>
      </c>
      <c r="AF1867" s="2">
        <v>0</v>
      </c>
    </row>
    <row r="1868" spans="1:32" hidden="1" x14ac:dyDescent="0.25">
      <c r="A1868" s="2" t="s">
        <v>701</v>
      </c>
      <c r="B1868" s="52">
        <v>43990</v>
      </c>
      <c r="C1868" s="2" t="s">
        <v>8</v>
      </c>
      <c r="D1868" s="2" t="s">
        <v>88</v>
      </c>
      <c r="E1868" s="2" t="s">
        <v>569</v>
      </c>
      <c r="F1868" s="2" t="s">
        <v>140</v>
      </c>
      <c r="G1868" s="2" t="s">
        <v>4</v>
      </c>
      <c r="H1868" s="2" t="s">
        <v>3305</v>
      </c>
      <c r="I1868" s="1" t="s">
        <v>1</v>
      </c>
      <c r="J1868" s="1" t="s">
        <v>1</v>
      </c>
      <c r="K1868" s="1" t="s">
        <v>1</v>
      </c>
      <c r="L1868" s="1" t="s">
        <v>1</v>
      </c>
      <c r="M1868" s="1">
        <v>0</v>
      </c>
      <c r="N1868" s="2" t="s">
        <v>1</v>
      </c>
      <c r="O1868" s="2" t="s">
        <v>2</v>
      </c>
      <c r="P1868" s="2" t="s">
        <v>1</v>
      </c>
      <c r="Q1868" s="1">
        <v>13701188.102590563</v>
      </c>
      <c r="R1868" s="1">
        <v>0</v>
      </c>
      <c r="S1868" s="1">
        <v>11556332.745100003</v>
      </c>
      <c r="T1868" s="1">
        <v>0</v>
      </c>
      <c r="U1868" s="2" t="s">
        <v>0</v>
      </c>
      <c r="V1868" s="1">
        <v>0</v>
      </c>
      <c r="W1868" s="1">
        <v>1849013.2392160005</v>
      </c>
      <c r="X1868" s="2" t="s">
        <v>13</v>
      </c>
      <c r="Y1868" s="1">
        <v>295842.11827456008</v>
      </c>
      <c r="Z1868" s="1">
        <v>0</v>
      </c>
      <c r="AA1868" s="2" t="s">
        <v>0</v>
      </c>
      <c r="AB1868" s="1">
        <v>0</v>
      </c>
      <c r="AC1868" s="1">
        <v>0</v>
      </c>
      <c r="AD1868" s="2" t="s">
        <v>0</v>
      </c>
      <c r="AE1868" s="1">
        <v>0</v>
      </c>
      <c r="AF1868" s="2">
        <v>0</v>
      </c>
    </row>
    <row r="1869" spans="1:32" s="62" customFormat="1" hidden="1" x14ac:dyDescent="0.25">
      <c r="A1869" s="2" t="s">
        <v>699</v>
      </c>
      <c r="B1869" s="52">
        <v>43990</v>
      </c>
      <c r="C1869" s="2" t="s">
        <v>8</v>
      </c>
      <c r="D1869" s="2" t="s">
        <v>88</v>
      </c>
      <c r="E1869" s="2" t="s">
        <v>563</v>
      </c>
      <c r="F1869" s="2" t="s">
        <v>1121</v>
      </c>
      <c r="G1869" s="2" t="s">
        <v>4</v>
      </c>
      <c r="H1869" s="2" t="s">
        <v>3306</v>
      </c>
      <c r="I1869" s="1" t="s">
        <v>1</v>
      </c>
      <c r="J1869" s="1" t="s">
        <v>1</v>
      </c>
      <c r="K1869" s="1" t="s">
        <v>1</v>
      </c>
      <c r="L1869" s="1" t="s">
        <v>1</v>
      </c>
      <c r="M1869" s="1">
        <v>0</v>
      </c>
      <c r="N1869" s="2" t="s">
        <v>1</v>
      </c>
      <c r="O1869" s="2" t="s">
        <v>2</v>
      </c>
      <c r="P1869" s="2" t="s">
        <v>1</v>
      </c>
      <c r="Q1869" s="1">
        <v>12331784.42</v>
      </c>
      <c r="R1869" s="1">
        <v>0</v>
      </c>
      <c r="S1869" s="1">
        <v>12331784.42</v>
      </c>
      <c r="T1869" s="1">
        <v>0</v>
      </c>
      <c r="U1869" s="2" t="s">
        <v>0</v>
      </c>
      <c r="V1869" s="1">
        <v>0</v>
      </c>
      <c r="W1869" s="1"/>
      <c r="X1869" s="2" t="s">
        <v>0</v>
      </c>
      <c r="Y1869" s="1">
        <v>0</v>
      </c>
      <c r="Z1869" s="1">
        <v>0</v>
      </c>
      <c r="AA1869" s="2" t="s">
        <v>0</v>
      </c>
      <c r="AB1869" s="1">
        <v>0</v>
      </c>
      <c r="AC1869" s="1">
        <v>0</v>
      </c>
      <c r="AD1869" s="2" t="s">
        <v>0</v>
      </c>
      <c r="AE1869" s="1">
        <v>0</v>
      </c>
      <c r="AF1869" s="2">
        <v>0</v>
      </c>
    </row>
    <row r="1870" spans="1:32" hidden="1" x14ac:dyDescent="0.25">
      <c r="A1870" s="2" t="s">
        <v>697</v>
      </c>
      <c r="B1870" s="52">
        <v>43990</v>
      </c>
      <c r="C1870" s="2" t="s">
        <v>71</v>
      </c>
      <c r="D1870" s="2" t="s">
        <v>88</v>
      </c>
      <c r="E1870" s="2" t="s">
        <v>566</v>
      </c>
      <c r="F1870" s="2" t="s">
        <v>3307</v>
      </c>
      <c r="G1870" s="2" t="s">
        <v>4</v>
      </c>
      <c r="H1870" s="2" t="s">
        <v>3308</v>
      </c>
      <c r="I1870" s="1" t="s">
        <v>1</v>
      </c>
      <c r="J1870" s="1" t="s">
        <v>1</v>
      </c>
      <c r="K1870" s="1" t="s">
        <v>1</v>
      </c>
      <c r="L1870" s="1" t="s">
        <v>1</v>
      </c>
      <c r="M1870" s="1">
        <v>0</v>
      </c>
      <c r="N1870" s="2" t="s">
        <v>1</v>
      </c>
      <c r="O1870" s="2" t="s">
        <v>2</v>
      </c>
      <c r="P1870" s="2" t="s">
        <v>1</v>
      </c>
      <c r="Q1870" s="1">
        <v>23788933.736499991</v>
      </c>
      <c r="R1870" s="1">
        <v>0</v>
      </c>
      <c r="S1870" s="1">
        <v>21066645.736499991</v>
      </c>
      <c r="T1870" s="1">
        <v>0</v>
      </c>
      <c r="U1870" s="2" t="s">
        <v>0</v>
      </c>
      <c r="V1870" s="1">
        <v>0</v>
      </c>
      <c r="W1870" s="1">
        <v>2346800</v>
      </c>
      <c r="X1870" s="2" t="s">
        <v>0</v>
      </c>
      <c r="Y1870" s="1">
        <v>375488</v>
      </c>
      <c r="Z1870" s="1">
        <v>0</v>
      </c>
      <c r="AA1870" s="2" t="s">
        <v>0</v>
      </c>
      <c r="AB1870" s="1">
        <v>0</v>
      </c>
      <c r="AC1870" s="1">
        <v>0</v>
      </c>
      <c r="AD1870" s="2" t="s">
        <v>0</v>
      </c>
      <c r="AE1870" s="1">
        <v>0</v>
      </c>
      <c r="AF1870" s="2">
        <v>0</v>
      </c>
    </row>
    <row r="1871" spans="1:32" hidden="1" x14ac:dyDescent="0.25">
      <c r="A1871" s="2" t="s">
        <v>695</v>
      </c>
      <c r="B1871" s="52">
        <v>43990</v>
      </c>
      <c r="C1871" s="2" t="s">
        <v>53</v>
      </c>
      <c r="D1871" s="2" t="s">
        <v>88</v>
      </c>
      <c r="E1871" s="2" t="s">
        <v>558</v>
      </c>
      <c r="F1871" s="2" t="s">
        <v>3309</v>
      </c>
      <c r="G1871" s="2" t="s">
        <v>4</v>
      </c>
      <c r="H1871" s="2" t="s">
        <v>3310</v>
      </c>
      <c r="I1871" s="1"/>
      <c r="J1871" s="1"/>
      <c r="K1871" s="1"/>
      <c r="L1871" s="1"/>
      <c r="M1871" s="1">
        <v>0</v>
      </c>
      <c r="N1871" s="2"/>
      <c r="O1871" s="2" t="s">
        <v>249</v>
      </c>
      <c r="P1871" s="2"/>
      <c r="Q1871" s="1">
        <v>0</v>
      </c>
      <c r="R1871" s="1"/>
      <c r="S1871" s="1"/>
      <c r="T1871" s="1"/>
      <c r="U1871" s="2"/>
      <c r="V1871" s="1"/>
      <c r="W1871" s="1"/>
      <c r="X1871" s="2"/>
      <c r="Y1871" s="1">
        <v>0</v>
      </c>
      <c r="Z1871" s="1"/>
      <c r="AA1871" s="2"/>
      <c r="AB1871" s="1"/>
      <c r="AC1871" s="1"/>
      <c r="AD1871" s="2"/>
      <c r="AE1871" s="1"/>
      <c r="AF1871" s="2"/>
    </row>
    <row r="1872" spans="1:32" hidden="1" x14ac:dyDescent="0.25">
      <c r="A1872" s="2" t="s">
        <v>691</v>
      </c>
      <c r="B1872" s="52">
        <v>43990</v>
      </c>
      <c r="C1872" s="2" t="s">
        <v>8</v>
      </c>
      <c r="D1872" s="2" t="s">
        <v>78</v>
      </c>
      <c r="E1872" s="2" t="s">
        <v>555</v>
      </c>
      <c r="F1872" s="2" t="s">
        <v>3311</v>
      </c>
      <c r="G1872" s="2" t="s">
        <v>4</v>
      </c>
      <c r="H1872" s="2" t="s">
        <v>3312</v>
      </c>
      <c r="I1872" s="1" t="s">
        <v>1</v>
      </c>
      <c r="J1872" s="1" t="s">
        <v>1</v>
      </c>
      <c r="K1872" s="1" t="s">
        <v>1</v>
      </c>
      <c r="L1872" s="1" t="s">
        <v>1</v>
      </c>
      <c r="M1872" s="1">
        <v>0</v>
      </c>
      <c r="N1872" s="2" t="s">
        <v>1</v>
      </c>
      <c r="O1872" s="2" t="s">
        <v>2</v>
      </c>
      <c r="P1872" s="2" t="s">
        <v>1</v>
      </c>
      <c r="Q1872" s="1">
        <v>28592416.611049999</v>
      </c>
      <c r="R1872" s="1">
        <v>0</v>
      </c>
      <c r="S1872" s="1">
        <v>21203650.543850001</v>
      </c>
      <c r="T1872" s="1">
        <v>0</v>
      </c>
      <c r="U1872" s="2" t="s">
        <v>0</v>
      </c>
      <c r="V1872" s="1">
        <v>0</v>
      </c>
      <c r="W1872" s="1">
        <v>6369625.919999999</v>
      </c>
      <c r="X1872" s="2" t="s">
        <v>13</v>
      </c>
      <c r="Y1872" s="1">
        <v>1019140.1471999999</v>
      </c>
      <c r="Z1872" s="1">
        <v>0</v>
      </c>
      <c r="AA1872" s="2" t="s">
        <v>0</v>
      </c>
      <c r="AB1872" s="1">
        <v>0</v>
      </c>
      <c r="AC1872" s="1">
        <v>0</v>
      </c>
      <c r="AD1872" s="2" t="s">
        <v>0</v>
      </c>
      <c r="AE1872" s="1">
        <v>0</v>
      </c>
      <c r="AF1872" s="2">
        <v>0</v>
      </c>
    </row>
    <row r="1873" spans="1:32" hidden="1" x14ac:dyDescent="0.25">
      <c r="A1873" s="2" t="s">
        <v>689</v>
      </c>
      <c r="B1873" s="52">
        <v>43990</v>
      </c>
      <c r="C1873" s="2" t="s">
        <v>71</v>
      </c>
      <c r="D1873" s="2" t="s">
        <v>78</v>
      </c>
      <c r="E1873" s="2" t="s">
        <v>551</v>
      </c>
      <c r="F1873" s="2" t="s">
        <v>3107</v>
      </c>
      <c r="G1873" s="2" t="s">
        <v>4</v>
      </c>
      <c r="H1873" s="2" t="s">
        <v>3313</v>
      </c>
      <c r="I1873" s="1" t="s">
        <v>1</v>
      </c>
      <c r="J1873" s="1" t="s">
        <v>1</v>
      </c>
      <c r="K1873" s="1" t="s">
        <v>1</v>
      </c>
      <c r="L1873" s="1" t="s">
        <v>1</v>
      </c>
      <c r="M1873" s="1">
        <v>0</v>
      </c>
      <c r="N1873" s="2" t="s">
        <v>1</v>
      </c>
      <c r="O1873" s="2" t="s">
        <v>2</v>
      </c>
      <c r="P1873" s="2" t="s">
        <v>1</v>
      </c>
      <c r="Q1873" s="1">
        <v>26795377.119099986</v>
      </c>
      <c r="R1873" s="1">
        <v>0</v>
      </c>
      <c r="S1873" s="1">
        <v>25479937.119099986</v>
      </c>
      <c r="T1873" s="1">
        <v>0</v>
      </c>
      <c r="U1873" s="2" t="s">
        <v>0</v>
      </c>
      <c r="V1873" s="1">
        <v>0</v>
      </c>
      <c r="W1873" s="1">
        <v>1134000</v>
      </c>
      <c r="X1873" s="2" t="s">
        <v>0</v>
      </c>
      <c r="Y1873" s="1">
        <v>181440</v>
      </c>
      <c r="Z1873" s="1">
        <v>0</v>
      </c>
      <c r="AA1873" s="2" t="s">
        <v>0</v>
      </c>
      <c r="AB1873" s="1">
        <v>0</v>
      </c>
      <c r="AC1873" s="1">
        <v>0</v>
      </c>
      <c r="AD1873" s="2" t="s">
        <v>0</v>
      </c>
      <c r="AE1873" s="1">
        <v>0</v>
      </c>
      <c r="AF1873" s="2">
        <v>0</v>
      </c>
    </row>
    <row r="1874" spans="1:32" hidden="1" x14ac:dyDescent="0.25">
      <c r="A1874" s="2" t="s">
        <v>687</v>
      </c>
      <c r="B1874" s="52">
        <v>43990</v>
      </c>
      <c r="C1874" s="2" t="s">
        <v>53</v>
      </c>
      <c r="D1874" s="2" t="s">
        <v>78</v>
      </c>
      <c r="E1874" s="2" t="s">
        <v>6</v>
      </c>
      <c r="F1874" s="2" t="s">
        <v>3276</v>
      </c>
      <c r="G1874" s="2" t="s">
        <v>4</v>
      </c>
      <c r="H1874" s="2" t="s">
        <v>3314</v>
      </c>
      <c r="I1874" s="1" t="s">
        <v>1</v>
      </c>
      <c r="J1874" s="1" t="s">
        <v>1</v>
      </c>
      <c r="K1874" s="1" t="s">
        <v>1</v>
      </c>
      <c r="L1874" s="1" t="s">
        <v>1</v>
      </c>
      <c r="M1874" s="1">
        <v>0</v>
      </c>
      <c r="N1874" s="2" t="s">
        <v>1</v>
      </c>
      <c r="O1874" s="2" t="s">
        <v>2</v>
      </c>
      <c r="P1874" s="2" t="s">
        <v>1</v>
      </c>
      <c r="Q1874" s="1">
        <v>18613907.992150001</v>
      </c>
      <c r="R1874" s="1">
        <v>0</v>
      </c>
      <c r="S1874" s="1">
        <v>8399877.6741500013</v>
      </c>
      <c r="T1874" s="1">
        <v>0</v>
      </c>
      <c r="U1874" s="2" t="s">
        <v>0</v>
      </c>
      <c r="V1874" s="1">
        <v>0</v>
      </c>
      <c r="W1874" s="1">
        <v>8805198.5500000007</v>
      </c>
      <c r="X1874" s="2" t="s">
        <v>13</v>
      </c>
      <c r="Y1874" s="1">
        <v>1408831.7680000002</v>
      </c>
      <c r="Z1874" s="1">
        <v>0</v>
      </c>
      <c r="AA1874" s="2" t="s">
        <v>0</v>
      </c>
      <c r="AB1874" s="1">
        <v>0</v>
      </c>
      <c r="AC1874" s="1">
        <v>0</v>
      </c>
      <c r="AD1874" s="2" t="s">
        <v>0</v>
      </c>
      <c r="AE1874" s="1">
        <v>0</v>
      </c>
      <c r="AF1874" s="2">
        <v>0</v>
      </c>
    </row>
    <row r="1875" spans="1:32" hidden="1" x14ac:dyDescent="0.25">
      <c r="A1875" s="2" t="s">
        <v>685</v>
      </c>
      <c r="B1875" s="52">
        <v>43990</v>
      </c>
      <c r="C1875" s="2" t="s">
        <v>8</v>
      </c>
      <c r="D1875" s="2" t="s">
        <v>67</v>
      </c>
      <c r="E1875" s="2" t="s">
        <v>542</v>
      </c>
      <c r="F1875" s="2" t="s">
        <v>1271</v>
      </c>
      <c r="G1875" s="2" t="s">
        <v>4</v>
      </c>
      <c r="H1875" s="2" t="s">
        <v>3315</v>
      </c>
      <c r="I1875" s="1" t="s">
        <v>1</v>
      </c>
      <c r="J1875" s="1" t="s">
        <v>1</v>
      </c>
      <c r="K1875" s="1" t="s">
        <v>1</v>
      </c>
      <c r="L1875" s="1" t="s">
        <v>1</v>
      </c>
      <c r="M1875" s="1">
        <v>0</v>
      </c>
      <c r="N1875" s="2" t="s">
        <v>1</v>
      </c>
      <c r="O1875" s="2" t="s">
        <v>2</v>
      </c>
      <c r="P1875" s="2" t="s">
        <v>1</v>
      </c>
      <c r="Q1875" s="1">
        <v>49263249.923449993</v>
      </c>
      <c r="R1875" s="1">
        <v>0</v>
      </c>
      <c r="S1875" s="1">
        <v>33326386.007049993</v>
      </c>
      <c r="T1875" s="1">
        <v>0</v>
      </c>
      <c r="U1875" s="2" t="s">
        <v>0</v>
      </c>
      <c r="V1875" s="1">
        <v>0</v>
      </c>
      <c r="W1875" s="1">
        <v>13738675.789999999</v>
      </c>
      <c r="X1875" s="2" t="s">
        <v>0</v>
      </c>
      <c r="Y1875" s="1">
        <v>2198188.1264</v>
      </c>
      <c r="Z1875" s="1">
        <v>0</v>
      </c>
      <c r="AA1875" s="2" t="s">
        <v>0</v>
      </c>
      <c r="AB1875" s="1">
        <v>0</v>
      </c>
      <c r="AC1875" s="1">
        <v>0</v>
      </c>
      <c r="AD1875" s="2" t="s">
        <v>0</v>
      </c>
      <c r="AE1875" s="1">
        <v>0</v>
      </c>
      <c r="AF1875" s="2">
        <v>0</v>
      </c>
    </row>
    <row r="1876" spans="1:32" hidden="1" x14ac:dyDescent="0.25">
      <c r="A1876" s="2" t="s">
        <v>683</v>
      </c>
      <c r="B1876" s="52">
        <v>43990</v>
      </c>
      <c r="C1876" s="2" t="s">
        <v>71</v>
      </c>
      <c r="D1876" s="2" t="s">
        <v>67</v>
      </c>
      <c r="E1876" s="2" t="s">
        <v>538</v>
      </c>
      <c r="F1876" s="2" t="s">
        <v>1569</v>
      </c>
      <c r="G1876" s="2" t="s">
        <v>4</v>
      </c>
      <c r="H1876" s="2" t="s">
        <v>3316</v>
      </c>
      <c r="I1876" s="1" t="s">
        <v>1</v>
      </c>
      <c r="J1876" s="1" t="s">
        <v>1</v>
      </c>
      <c r="K1876" s="1" t="s">
        <v>1</v>
      </c>
      <c r="L1876" s="1" t="s">
        <v>1</v>
      </c>
      <c r="M1876" s="1">
        <v>0</v>
      </c>
      <c r="N1876" s="2" t="s">
        <v>1</v>
      </c>
      <c r="O1876" s="2" t="s">
        <v>2</v>
      </c>
      <c r="P1876" s="2" t="s">
        <v>1</v>
      </c>
      <c r="Q1876" s="1">
        <v>17167025.570149999</v>
      </c>
      <c r="R1876" s="1">
        <v>0</v>
      </c>
      <c r="S1876" s="1">
        <v>14241505.570149999</v>
      </c>
      <c r="T1876" s="1">
        <v>0</v>
      </c>
      <c r="U1876" s="2" t="s">
        <v>0</v>
      </c>
      <c r="V1876" s="1">
        <v>0</v>
      </c>
      <c r="W1876" s="1">
        <v>2522000</v>
      </c>
      <c r="X1876" s="2" t="s">
        <v>0</v>
      </c>
      <c r="Y1876" s="1">
        <v>403520</v>
      </c>
      <c r="Z1876" s="1">
        <v>0</v>
      </c>
      <c r="AA1876" s="2" t="s">
        <v>0</v>
      </c>
      <c r="AB1876" s="1">
        <v>0</v>
      </c>
      <c r="AC1876" s="1">
        <v>0</v>
      </c>
      <c r="AD1876" s="2" t="s">
        <v>0</v>
      </c>
      <c r="AE1876" s="1">
        <v>0</v>
      </c>
      <c r="AF1876" s="2">
        <v>0</v>
      </c>
    </row>
    <row r="1877" spans="1:32" s="62" customFormat="1" hidden="1" x14ac:dyDescent="0.25">
      <c r="A1877" s="2" t="s">
        <v>13</v>
      </c>
      <c r="B1877" s="52">
        <v>43990</v>
      </c>
      <c r="C1877" s="2" t="s">
        <v>53</v>
      </c>
      <c r="D1877" s="2" t="s">
        <v>67</v>
      </c>
      <c r="E1877" s="2" t="s">
        <v>66</v>
      </c>
      <c r="F1877" s="2" t="s">
        <v>3210</v>
      </c>
      <c r="G1877" s="2" t="s">
        <v>4</v>
      </c>
      <c r="H1877" s="2" t="s">
        <v>3317</v>
      </c>
      <c r="I1877" s="1" t="s">
        <v>1</v>
      </c>
      <c r="J1877" s="1" t="s">
        <v>1</v>
      </c>
      <c r="K1877" s="1" t="s">
        <v>1</v>
      </c>
      <c r="L1877" s="1" t="s">
        <v>1</v>
      </c>
      <c r="M1877" s="1">
        <v>0</v>
      </c>
      <c r="N1877" s="2" t="s">
        <v>1</v>
      </c>
      <c r="O1877" s="2" t="s">
        <v>2</v>
      </c>
      <c r="P1877" s="2" t="s">
        <v>1</v>
      </c>
      <c r="Q1877" s="1">
        <v>32779198.7674</v>
      </c>
      <c r="R1877" s="1">
        <v>0</v>
      </c>
      <c r="S1877" s="1">
        <v>27525568.766600002</v>
      </c>
      <c r="T1877" s="1">
        <v>0</v>
      </c>
      <c r="U1877" s="2" t="s">
        <v>0</v>
      </c>
      <c r="V1877" s="1">
        <v>0</v>
      </c>
      <c r="W1877" s="1">
        <v>4528991.38</v>
      </c>
      <c r="X1877" s="2" t="s">
        <v>13</v>
      </c>
      <c r="Y1877" s="1">
        <v>724638.62080000003</v>
      </c>
      <c r="Z1877" s="1">
        <v>0</v>
      </c>
      <c r="AA1877" s="2" t="s">
        <v>0</v>
      </c>
      <c r="AB1877" s="1">
        <v>0</v>
      </c>
      <c r="AC1877" s="1">
        <v>0</v>
      </c>
      <c r="AD1877" s="2" t="s">
        <v>0</v>
      </c>
      <c r="AE1877" s="1">
        <v>0</v>
      </c>
      <c r="AF1877" s="2">
        <v>0</v>
      </c>
    </row>
    <row r="1878" spans="1:32" hidden="1" x14ac:dyDescent="0.25">
      <c r="A1878" s="2" t="s">
        <v>678</v>
      </c>
      <c r="B1878" s="52">
        <v>43990</v>
      </c>
      <c r="C1878" s="2" t="s">
        <v>53</v>
      </c>
      <c r="D1878" s="2" t="s">
        <v>67</v>
      </c>
      <c r="E1878" s="2" t="s">
        <v>66</v>
      </c>
      <c r="F1878" s="2" t="s">
        <v>3210</v>
      </c>
      <c r="G1878" s="2" t="s">
        <v>4</v>
      </c>
      <c r="H1878" s="2" t="s">
        <v>3318</v>
      </c>
      <c r="I1878" s="1" t="s">
        <v>1</v>
      </c>
      <c r="J1878" s="1" t="s">
        <v>1</v>
      </c>
      <c r="K1878" s="1" t="s">
        <v>1</v>
      </c>
      <c r="L1878" s="1" t="s">
        <v>1</v>
      </c>
      <c r="M1878" s="1">
        <v>0</v>
      </c>
      <c r="N1878" s="2" t="s">
        <v>1</v>
      </c>
      <c r="O1878" s="2" t="s">
        <v>2</v>
      </c>
      <c r="P1878" s="2" t="s">
        <v>1</v>
      </c>
      <c r="Q1878" s="1">
        <v>1938351.56</v>
      </c>
      <c r="R1878" s="1">
        <v>0</v>
      </c>
      <c r="S1878" s="1">
        <v>492991.56000000006</v>
      </c>
      <c r="T1878" s="1">
        <v>0</v>
      </c>
      <c r="U1878" s="2" t="s">
        <v>0</v>
      </c>
      <c r="V1878" s="1">
        <v>0</v>
      </c>
      <c r="W1878" s="1">
        <v>1246000</v>
      </c>
      <c r="X1878" s="2" t="s">
        <v>13</v>
      </c>
      <c r="Y1878" s="1">
        <v>199360</v>
      </c>
      <c r="Z1878" s="1">
        <v>0</v>
      </c>
      <c r="AA1878" s="2" t="s">
        <v>0</v>
      </c>
      <c r="AB1878" s="1">
        <v>0</v>
      </c>
      <c r="AC1878" s="1">
        <v>0</v>
      </c>
      <c r="AD1878" s="2" t="s">
        <v>0</v>
      </c>
      <c r="AE1878" s="1">
        <v>0</v>
      </c>
      <c r="AF1878" s="2">
        <v>0</v>
      </c>
    </row>
    <row r="1879" spans="1:32" hidden="1" x14ac:dyDescent="0.25">
      <c r="A1879" s="2" t="s">
        <v>676</v>
      </c>
      <c r="B1879" s="52">
        <v>43990</v>
      </c>
      <c r="C1879" s="2" t="s">
        <v>53</v>
      </c>
      <c r="D1879" s="2" t="s">
        <v>67</v>
      </c>
      <c r="E1879" s="2" t="s">
        <v>66</v>
      </c>
      <c r="F1879" s="2" t="s">
        <v>3210</v>
      </c>
      <c r="G1879" s="2" t="s">
        <v>4</v>
      </c>
      <c r="H1879" s="2" t="s">
        <v>3319</v>
      </c>
      <c r="I1879" s="1" t="s">
        <v>1</v>
      </c>
      <c r="J1879" s="1" t="s">
        <v>1</v>
      </c>
      <c r="K1879" s="1" t="s">
        <v>1</v>
      </c>
      <c r="L1879" s="1" t="s">
        <v>1</v>
      </c>
      <c r="M1879" s="1">
        <v>0</v>
      </c>
      <c r="N1879" s="2" t="s">
        <v>1</v>
      </c>
      <c r="O1879" s="2" t="s">
        <v>2</v>
      </c>
      <c r="P1879" s="2" t="s">
        <v>1</v>
      </c>
      <c r="Q1879" s="1">
        <v>32149243.638149995</v>
      </c>
      <c r="R1879" s="1">
        <v>0</v>
      </c>
      <c r="S1879" s="1">
        <v>23455679.967749998</v>
      </c>
      <c r="T1879" s="1">
        <v>0</v>
      </c>
      <c r="U1879" s="2" t="s">
        <v>0</v>
      </c>
      <c r="V1879" s="1">
        <v>0</v>
      </c>
      <c r="W1879" s="1">
        <v>7494451.4399999995</v>
      </c>
      <c r="X1879" s="2" t="s">
        <v>13</v>
      </c>
      <c r="Y1879" s="1">
        <v>1199112.2304</v>
      </c>
      <c r="Z1879" s="1">
        <v>0</v>
      </c>
      <c r="AA1879" s="2" t="s">
        <v>0</v>
      </c>
      <c r="AB1879" s="1">
        <v>0</v>
      </c>
      <c r="AC1879" s="1">
        <v>0</v>
      </c>
      <c r="AD1879" s="2" t="s">
        <v>0</v>
      </c>
      <c r="AE1879" s="1">
        <v>0</v>
      </c>
      <c r="AF1879" s="2">
        <v>0</v>
      </c>
    </row>
    <row r="1880" spans="1:32" hidden="1" x14ac:dyDescent="0.25">
      <c r="A1880" s="2" t="s">
        <v>673</v>
      </c>
      <c r="B1880" s="52">
        <v>43990</v>
      </c>
      <c r="C1880" s="2" t="s">
        <v>8</v>
      </c>
      <c r="D1880" s="2" t="s">
        <v>52</v>
      </c>
      <c r="E1880" s="2" t="s">
        <v>530</v>
      </c>
      <c r="F1880" s="2" t="s">
        <v>2873</v>
      </c>
      <c r="G1880" s="2" t="s">
        <v>4</v>
      </c>
      <c r="H1880" s="2" t="s">
        <v>3320</v>
      </c>
      <c r="I1880" s="1" t="s">
        <v>1</v>
      </c>
      <c r="J1880" s="1" t="s">
        <v>1</v>
      </c>
      <c r="K1880" s="1" t="s">
        <v>1</v>
      </c>
      <c r="L1880" s="1" t="s">
        <v>1</v>
      </c>
      <c r="M1880" s="1">
        <v>0</v>
      </c>
      <c r="N1880" s="2" t="s">
        <v>1</v>
      </c>
      <c r="O1880" s="2" t="s">
        <v>2</v>
      </c>
      <c r="P1880" s="2" t="s">
        <v>1</v>
      </c>
      <c r="Q1880" s="1">
        <v>65093975.135400012</v>
      </c>
      <c r="R1880" s="1">
        <v>0</v>
      </c>
      <c r="S1880" s="1">
        <v>44091848.769400015</v>
      </c>
      <c r="T1880" s="1">
        <v>0</v>
      </c>
      <c r="U1880" s="2" t="s">
        <v>0</v>
      </c>
      <c r="V1880" s="1">
        <v>0</v>
      </c>
      <c r="W1880" s="1">
        <v>18105281.349999998</v>
      </c>
      <c r="X1880" s="2" t="s">
        <v>13</v>
      </c>
      <c r="Y1880" s="1">
        <v>2896845.0159999998</v>
      </c>
      <c r="Z1880" s="1">
        <v>0</v>
      </c>
      <c r="AA1880" s="2" t="s">
        <v>0</v>
      </c>
      <c r="AB1880" s="1">
        <v>0</v>
      </c>
      <c r="AC1880" s="1">
        <v>0</v>
      </c>
      <c r="AD1880" s="2" t="s">
        <v>0</v>
      </c>
      <c r="AE1880" s="1">
        <v>0</v>
      </c>
      <c r="AF1880" s="2">
        <v>0</v>
      </c>
    </row>
    <row r="1881" spans="1:32" hidden="1" x14ac:dyDescent="0.25">
      <c r="A1881" s="2" t="s">
        <v>670</v>
      </c>
      <c r="B1881" s="52">
        <v>43990</v>
      </c>
      <c r="C1881" s="2" t="s">
        <v>53</v>
      </c>
      <c r="D1881" s="2" t="s">
        <v>52</v>
      </c>
      <c r="E1881" s="2" t="s">
        <v>651</v>
      </c>
      <c r="F1881" s="2" t="s">
        <v>3033</v>
      </c>
      <c r="G1881" s="2" t="s">
        <v>4</v>
      </c>
      <c r="H1881" s="2" t="s">
        <v>3321</v>
      </c>
      <c r="I1881" s="1"/>
      <c r="J1881" s="1"/>
      <c r="K1881" s="1"/>
      <c r="L1881" s="1"/>
      <c r="M1881" s="1">
        <v>0</v>
      </c>
      <c r="N1881" s="2"/>
      <c r="O1881" s="2" t="s">
        <v>249</v>
      </c>
      <c r="P1881" s="2"/>
      <c r="Q1881" s="1">
        <v>0</v>
      </c>
      <c r="R1881" s="1"/>
      <c r="S1881" s="1"/>
      <c r="T1881" s="1"/>
      <c r="U1881" s="2"/>
      <c r="V1881" s="1"/>
      <c r="W1881" s="1"/>
      <c r="X1881" s="2"/>
      <c r="Y1881" s="1">
        <v>0</v>
      </c>
      <c r="Z1881" s="1"/>
      <c r="AA1881" s="2"/>
      <c r="AB1881" s="1"/>
      <c r="AC1881" s="1"/>
      <c r="AD1881" s="2"/>
      <c r="AE1881" s="1"/>
      <c r="AF1881" s="2"/>
    </row>
    <row r="1882" spans="1:32" hidden="1" x14ac:dyDescent="0.25">
      <c r="A1882" s="2" t="s">
        <v>667</v>
      </c>
      <c r="B1882" s="52">
        <v>43990</v>
      </c>
      <c r="C1882" s="2" t="s">
        <v>8</v>
      </c>
      <c r="D1882" s="2" t="s">
        <v>48</v>
      </c>
      <c r="E1882" s="2" t="s">
        <v>520</v>
      </c>
      <c r="F1882" s="2" t="s">
        <v>1058</v>
      </c>
      <c r="G1882" s="2" t="s">
        <v>4</v>
      </c>
      <c r="H1882" s="2" t="s">
        <v>3322</v>
      </c>
      <c r="I1882" s="1" t="s">
        <v>1</v>
      </c>
      <c r="J1882" s="1" t="s">
        <v>1</v>
      </c>
      <c r="K1882" s="1" t="s">
        <v>1</v>
      </c>
      <c r="L1882" s="1" t="s">
        <v>1</v>
      </c>
      <c r="M1882" s="1">
        <v>0</v>
      </c>
      <c r="N1882" s="2" t="s">
        <v>1</v>
      </c>
      <c r="O1882" s="2" t="s">
        <v>2</v>
      </c>
      <c r="P1882" s="2" t="s">
        <v>1</v>
      </c>
      <c r="Q1882" s="1">
        <v>29326111.184500001</v>
      </c>
      <c r="R1882" s="1">
        <v>0</v>
      </c>
      <c r="S1882" s="1">
        <v>20727871.987300005</v>
      </c>
      <c r="T1882" s="1">
        <v>0</v>
      </c>
      <c r="U1882" s="2" t="s">
        <v>0</v>
      </c>
      <c r="V1882" s="1">
        <v>0</v>
      </c>
      <c r="W1882" s="1">
        <v>7412275.169999999</v>
      </c>
      <c r="X1882" s="2" t="s">
        <v>13</v>
      </c>
      <c r="Y1882" s="1">
        <v>1185964.0271999999</v>
      </c>
      <c r="Z1882" s="1">
        <v>0</v>
      </c>
      <c r="AA1882" s="2" t="s">
        <v>0</v>
      </c>
      <c r="AB1882" s="1">
        <v>0</v>
      </c>
      <c r="AC1882" s="1">
        <v>0</v>
      </c>
      <c r="AD1882" s="2" t="s">
        <v>0</v>
      </c>
      <c r="AE1882" s="1">
        <v>0</v>
      </c>
      <c r="AF1882" s="2">
        <v>0</v>
      </c>
    </row>
    <row r="1883" spans="1:32" hidden="1" x14ac:dyDescent="0.25">
      <c r="A1883" s="2" t="s">
        <v>665</v>
      </c>
      <c r="B1883" s="52">
        <v>43990</v>
      </c>
      <c r="C1883" s="2" t="s">
        <v>53</v>
      </c>
      <c r="D1883" s="2" t="s">
        <v>48</v>
      </c>
      <c r="E1883" s="2" t="s">
        <v>1830</v>
      </c>
      <c r="F1883" s="2" t="s">
        <v>2200</v>
      </c>
      <c r="G1883" s="2" t="s">
        <v>4</v>
      </c>
      <c r="H1883" s="2" t="s">
        <v>3047</v>
      </c>
      <c r="I1883" s="1"/>
      <c r="J1883" s="1"/>
      <c r="K1883" s="1"/>
      <c r="L1883" s="1"/>
      <c r="M1883" s="1">
        <v>0</v>
      </c>
      <c r="N1883" s="2"/>
      <c r="O1883" s="2" t="s">
        <v>249</v>
      </c>
      <c r="P1883" s="2"/>
      <c r="Q1883" s="1">
        <v>0</v>
      </c>
      <c r="R1883" s="1">
        <v>0</v>
      </c>
      <c r="S1883" s="1">
        <v>0</v>
      </c>
      <c r="T1883" s="1"/>
      <c r="U1883" s="2"/>
      <c r="V1883" s="1"/>
      <c r="W1883" s="1"/>
      <c r="X1883" s="2"/>
      <c r="Y1883" s="1">
        <v>0</v>
      </c>
      <c r="Z1883" s="1"/>
      <c r="AA1883" s="2"/>
      <c r="AB1883" s="1"/>
      <c r="AC1883" s="1"/>
      <c r="AD1883" s="2"/>
      <c r="AE1883" s="1"/>
      <c r="AF1883" s="2"/>
    </row>
    <row r="1884" spans="1:32" hidden="1" x14ac:dyDescent="0.25">
      <c r="A1884" s="2" t="s">
        <v>662</v>
      </c>
      <c r="B1884" s="52">
        <v>43990</v>
      </c>
      <c r="C1884" s="2" t="s">
        <v>8</v>
      </c>
      <c r="D1884" s="2" t="s">
        <v>44</v>
      </c>
      <c r="E1884" s="2" t="s">
        <v>516</v>
      </c>
      <c r="F1884" s="2" t="s">
        <v>1554</v>
      </c>
      <c r="G1884" s="2" t="s">
        <v>4</v>
      </c>
      <c r="H1884" s="2" t="s">
        <v>3323</v>
      </c>
      <c r="I1884" s="1" t="s">
        <v>1</v>
      </c>
      <c r="J1884" s="1" t="s">
        <v>1</v>
      </c>
      <c r="K1884" s="1" t="s">
        <v>1</v>
      </c>
      <c r="L1884" s="1" t="s">
        <v>1</v>
      </c>
      <c r="M1884" s="1">
        <v>0</v>
      </c>
      <c r="N1884" s="2" t="s">
        <v>1</v>
      </c>
      <c r="O1884" s="2" t="s">
        <v>2</v>
      </c>
      <c r="P1884" s="2" t="s">
        <v>1</v>
      </c>
      <c r="Q1884" s="1">
        <v>21921516.986699998</v>
      </c>
      <c r="R1884" s="1">
        <v>0</v>
      </c>
      <c r="S1884" s="1">
        <v>15331084.6347</v>
      </c>
      <c r="T1884" s="1">
        <v>0</v>
      </c>
      <c r="U1884" s="2" t="s">
        <v>0</v>
      </c>
      <c r="V1884" s="1">
        <v>0</v>
      </c>
      <c r="W1884" s="1">
        <v>5681407.2000000002</v>
      </c>
      <c r="X1884" s="2" t="s">
        <v>13</v>
      </c>
      <c r="Y1884" s="1">
        <v>909025.152</v>
      </c>
      <c r="Z1884" s="1">
        <v>0</v>
      </c>
      <c r="AA1884" s="2" t="s">
        <v>0</v>
      </c>
      <c r="AB1884" s="1">
        <v>0</v>
      </c>
      <c r="AC1884" s="1">
        <v>0</v>
      </c>
      <c r="AD1884" s="2" t="s">
        <v>0</v>
      </c>
      <c r="AE1884" s="1">
        <v>0</v>
      </c>
      <c r="AF1884" s="2">
        <v>0</v>
      </c>
    </row>
    <row r="1885" spans="1:32" s="62" customFormat="1" hidden="1" x14ac:dyDescent="0.25">
      <c r="A1885" s="2" t="s">
        <v>660</v>
      </c>
      <c r="B1885" s="52">
        <v>43990</v>
      </c>
      <c r="C1885" s="2" t="s">
        <v>8</v>
      </c>
      <c r="D1885" s="2" t="s">
        <v>40</v>
      </c>
      <c r="E1885" s="2" t="s">
        <v>500</v>
      </c>
      <c r="F1885" s="2" t="s">
        <v>140</v>
      </c>
      <c r="G1885" s="2" t="s">
        <v>4</v>
      </c>
      <c r="H1885" s="2" t="s">
        <v>3324</v>
      </c>
      <c r="I1885" s="1" t="s">
        <v>1</v>
      </c>
      <c r="J1885" s="1" t="s">
        <v>1</v>
      </c>
      <c r="K1885" s="1" t="s">
        <v>1</v>
      </c>
      <c r="L1885" s="1" t="s">
        <v>1</v>
      </c>
      <c r="M1885" s="1">
        <v>0</v>
      </c>
      <c r="N1885" s="2" t="s">
        <v>1</v>
      </c>
      <c r="O1885" s="2" t="s">
        <v>2</v>
      </c>
      <c r="P1885" s="2" t="s">
        <v>1</v>
      </c>
      <c r="Q1885" s="1">
        <v>64337091.083099991</v>
      </c>
      <c r="R1885" s="1">
        <v>0</v>
      </c>
      <c r="S1885" s="1">
        <v>45871643.970699988</v>
      </c>
      <c r="T1885" s="1">
        <v>0</v>
      </c>
      <c r="U1885" s="2" t="s">
        <v>0</v>
      </c>
      <c r="V1885" s="1">
        <v>0</v>
      </c>
      <c r="W1885" s="1">
        <v>15918488.889999999</v>
      </c>
      <c r="X1885" s="2" t="s">
        <v>13</v>
      </c>
      <c r="Y1885" s="1">
        <v>2546958.2223999999</v>
      </c>
      <c r="Z1885" s="1">
        <v>0</v>
      </c>
      <c r="AA1885" s="2" t="s">
        <v>0</v>
      </c>
      <c r="AB1885" s="1">
        <v>0</v>
      </c>
      <c r="AC1885" s="1">
        <v>0</v>
      </c>
      <c r="AD1885" s="2" t="s">
        <v>0</v>
      </c>
      <c r="AE1885" s="1">
        <v>0</v>
      </c>
      <c r="AF1885" s="2">
        <v>0</v>
      </c>
    </row>
    <row r="1886" spans="1:32" hidden="1" x14ac:dyDescent="0.25">
      <c r="A1886" s="2" t="s">
        <v>656</v>
      </c>
      <c r="B1886" s="52">
        <v>43990</v>
      </c>
      <c r="C1886" s="2" t="s">
        <v>8</v>
      </c>
      <c r="D1886" s="2" t="s">
        <v>40</v>
      </c>
      <c r="E1886" s="2" t="s">
        <v>500</v>
      </c>
      <c r="F1886" s="2" t="s">
        <v>140</v>
      </c>
      <c r="G1886" s="2" t="s">
        <v>24</v>
      </c>
      <c r="H1886" s="2" t="s">
        <v>1</v>
      </c>
      <c r="I1886" s="1" t="s">
        <v>3325</v>
      </c>
      <c r="J1886" s="1" t="s">
        <v>1</v>
      </c>
      <c r="K1886" s="1" t="s">
        <v>3326</v>
      </c>
      <c r="L1886" s="1" t="s">
        <v>3327</v>
      </c>
      <c r="M1886" s="1">
        <v>100000</v>
      </c>
      <c r="N1886" s="2" t="s">
        <v>20</v>
      </c>
      <c r="O1886" s="2" t="s">
        <v>3328</v>
      </c>
      <c r="P1886" s="2" t="s">
        <v>3329</v>
      </c>
      <c r="Q1886" s="1">
        <v>-100000</v>
      </c>
      <c r="R1886" s="1">
        <v>0</v>
      </c>
      <c r="S1886" s="1">
        <v>-100000</v>
      </c>
      <c r="T1886" s="1">
        <v>0</v>
      </c>
      <c r="U1886" s="2" t="s">
        <v>0</v>
      </c>
      <c r="V1886" s="1">
        <v>0</v>
      </c>
      <c r="W1886" s="1">
        <v>0</v>
      </c>
      <c r="X1886" s="2" t="s">
        <v>0</v>
      </c>
      <c r="Y1886" s="1">
        <v>0</v>
      </c>
      <c r="Z1886" s="1">
        <v>0</v>
      </c>
      <c r="AA1886" s="2" t="s">
        <v>0</v>
      </c>
      <c r="AB1886" s="1">
        <v>0</v>
      </c>
      <c r="AC1886" s="1">
        <v>0</v>
      </c>
      <c r="AD1886" s="2" t="s">
        <v>0</v>
      </c>
      <c r="AE1886" s="1">
        <v>0</v>
      </c>
      <c r="AF1886" s="2">
        <v>0</v>
      </c>
    </row>
    <row r="1887" spans="1:32" hidden="1" x14ac:dyDescent="0.25">
      <c r="A1887" s="2" t="s">
        <v>654</v>
      </c>
      <c r="B1887" s="52">
        <v>43990</v>
      </c>
      <c r="C1887" s="2" t="s">
        <v>8</v>
      </c>
      <c r="D1887" s="2" t="s">
        <v>36</v>
      </c>
      <c r="E1887" s="2" t="s">
        <v>497</v>
      </c>
      <c r="F1887" s="2" t="s">
        <v>413</v>
      </c>
      <c r="G1887" s="2" t="s">
        <v>4</v>
      </c>
      <c r="H1887" s="2" t="s">
        <v>3330</v>
      </c>
      <c r="I1887" s="1" t="s">
        <v>1</v>
      </c>
      <c r="J1887" s="1" t="s">
        <v>1</v>
      </c>
      <c r="K1887" s="1" t="s">
        <v>1</v>
      </c>
      <c r="L1887" s="1" t="s">
        <v>1</v>
      </c>
      <c r="M1887" s="1">
        <v>0</v>
      </c>
      <c r="N1887" s="2" t="s">
        <v>1</v>
      </c>
      <c r="O1887" s="2" t="s">
        <v>2</v>
      </c>
      <c r="P1887" s="2" t="s">
        <v>1</v>
      </c>
      <c r="Q1887" s="1">
        <v>14309428.17905</v>
      </c>
      <c r="R1887" s="1">
        <v>0</v>
      </c>
      <c r="S1887" s="1">
        <v>10064154.579849999</v>
      </c>
      <c r="T1887" s="1">
        <v>0</v>
      </c>
      <c r="U1887" s="2" t="s">
        <v>0</v>
      </c>
      <c r="V1887" s="1">
        <v>0</v>
      </c>
      <c r="W1887" s="1">
        <v>3659718.62</v>
      </c>
      <c r="X1887" s="2" t="s">
        <v>13</v>
      </c>
      <c r="Y1887" s="1">
        <v>585554.97920000006</v>
      </c>
      <c r="Z1887" s="1">
        <v>0</v>
      </c>
      <c r="AA1887" s="2" t="s">
        <v>0</v>
      </c>
      <c r="AB1887" s="1">
        <v>0</v>
      </c>
      <c r="AC1887" s="1">
        <v>0</v>
      </c>
      <c r="AD1887" s="2" t="s">
        <v>0</v>
      </c>
      <c r="AE1887" s="1">
        <v>0</v>
      </c>
      <c r="AF1887" s="2">
        <v>0</v>
      </c>
    </row>
    <row r="1888" spans="1:32" hidden="1" x14ac:dyDescent="0.25">
      <c r="A1888" s="2" t="s">
        <v>652</v>
      </c>
      <c r="B1888" s="52">
        <v>43990</v>
      </c>
      <c r="C1888" s="2" t="s">
        <v>8</v>
      </c>
      <c r="D1888" s="2" t="s">
        <v>32</v>
      </c>
      <c r="E1888" s="2" t="s">
        <v>493</v>
      </c>
      <c r="F1888" s="2" t="s">
        <v>3331</v>
      </c>
      <c r="G1888" s="2" t="s">
        <v>4</v>
      </c>
      <c r="H1888" s="2" t="s">
        <v>3332</v>
      </c>
      <c r="I1888" s="1" t="s">
        <v>1</v>
      </c>
      <c r="J1888" s="1" t="s">
        <v>1</v>
      </c>
      <c r="K1888" s="1" t="s">
        <v>1</v>
      </c>
      <c r="L1888" s="1" t="s">
        <v>1</v>
      </c>
      <c r="M1888" s="1">
        <v>0</v>
      </c>
      <c r="N1888" s="2" t="s">
        <v>1</v>
      </c>
      <c r="O1888" s="2" t="s">
        <v>249</v>
      </c>
      <c r="P1888" s="2" t="s">
        <v>1</v>
      </c>
      <c r="Q1888" s="1">
        <v>0</v>
      </c>
      <c r="R1888" s="1">
        <v>0</v>
      </c>
      <c r="S1888" s="1">
        <v>0</v>
      </c>
      <c r="T1888" s="1">
        <v>0</v>
      </c>
      <c r="U1888" s="2" t="s">
        <v>0</v>
      </c>
      <c r="V1888" s="1">
        <v>0</v>
      </c>
      <c r="W1888" s="1">
        <v>0</v>
      </c>
      <c r="X1888" s="2" t="s">
        <v>0</v>
      </c>
      <c r="Y1888" s="1">
        <v>0</v>
      </c>
      <c r="Z1888" s="1">
        <v>0</v>
      </c>
      <c r="AA1888" s="2" t="s">
        <v>0</v>
      </c>
      <c r="AB1888" s="1">
        <v>0</v>
      </c>
      <c r="AC1888" s="1">
        <v>0</v>
      </c>
      <c r="AD1888" s="2" t="s">
        <v>0</v>
      </c>
      <c r="AE1888" s="1">
        <v>0</v>
      </c>
      <c r="AF1888" s="2">
        <v>0</v>
      </c>
    </row>
    <row r="1889" spans="1:32" hidden="1" x14ac:dyDescent="0.25">
      <c r="A1889" s="2" t="s">
        <v>648</v>
      </c>
      <c r="B1889" s="52">
        <v>43990</v>
      </c>
      <c r="C1889" s="2" t="s">
        <v>8</v>
      </c>
      <c r="D1889" s="2" t="s">
        <v>26</v>
      </c>
      <c r="E1889" s="2" t="s">
        <v>489</v>
      </c>
      <c r="F1889" s="2" t="s">
        <v>3333</v>
      </c>
      <c r="G1889" s="2" t="s">
        <v>4</v>
      </c>
      <c r="H1889" s="2" t="s">
        <v>3334</v>
      </c>
      <c r="I1889" s="1" t="s">
        <v>1</v>
      </c>
      <c r="J1889" s="1" t="s">
        <v>1</v>
      </c>
      <c r="K1889" s="1" t="s">
        <v>1</v>
      </c>
      <c r="L1889" s="1" t="s">
        <v>1</v>
      </c>
      <c r="M1889" s="1">
        <v>0</v>
      </c>
      <c r="N1889" s="2" t="s">
        <v>1</v>
      </c>
      <c r="O1889" s="2" t="s">
        <v>2</v>
      </c>
      <c r="P1889" s="2" t="s">
        <v>1</v>
      </c>
      <c r="Q1889" s="1">
        <v>33830974.179299995</v>
      </c>
      <c r="R1889" s="1">
        <v>0</v>
      </c>
      <c r="S1889" s="1">
        <v>30896638.179299999</v>
      </c>
      <c r="T1889" s="1">
        <v>0</v>
      </c>
      <c r="U1889" s="2" t="s">
        <v>0</v>
      </c>
      <c r="V1889" s="1">
        <v>0</v>
      </c>
      <c r="W1889" s="1">
        <v>2529600</v>
      </c>
      <c r="X1889" s="2" t="s">
        <v>13</v>
      </c>
      <c r="Y1889" s="1">
        <v>404736</v>
      </c>
      <c r="Z1889" s="1">
        <v>0</v>
      </c>
      <c r="AA1889" s="2" t="s">
        <v>0</v>
      </c>
      <c r="AB1889" s="1">
        <v>0</v>
      </c>
      <c r="AC1889" s="1">
        <v>0</v>
      </c>
      <c r="AD1889" s="2" t="s">
        <v>0</v>
      </c>
      <c r="AE1889" s="1">
        <v>0</v>
      </c>
      <c r="AF1889" s="2">
        <v>0</v>
      </c>
    </row>
    <row r="1890" spans="1:32" hidden="1" x14ac:dyDescent="0.25">
      <c r="A1890" s="2" t="s">
        <v>645</v>
      </c>
      <c r="B1890" s="52">
        <v>43990</v>
      </c>
      <c r="C1890" s="2" t="s">
        <v>8</v>
      </c>
      <c r="D1890" s="2" t="s">
        <v>11</v>
      </c>
      <c r="E1890" s="2" t="s">
        <v>476</v>
      </c>
      <c r="F1890" s="2" t="s">
        <v>3335</v>
      </c>
      <c r="G1890" s="2" t="s">
        <v>4</v>
      </c>
      <c r="H1890" s="2" t="s">
        <v>3336</v>
      </c>
      <c r="I1890" s="1" t="s">
        <v>1</v>
      </c>
      <c r="J1890" s="1" t="s">
        <v>1</v>
      </c>
      <c r="K1890" s="1" t="s">
        <v>1</v>
      </c>
      <c r="L1890" s="1" t="s">
        <v>1</v>
      </c>
      <c r="M1890" s="1">
        <v>0</v>
      </c>
      <c r="N1890" s="2" t="s">
        <v>1</v>
      </c>
      <c r="O1890" s="2" t="s">
        <v>2</v>
      </c>
      <c r="P1890" s="2" t="s">
        <v>1</v>
      </c>
      <c r="Q1890" s="1">
        <v>3961680</v>
      </c>
      <c r="R1890" s="1">
        <v>0</v>
      </c>
      <c r="S1890" s="1">
        <v>2804000</v>
      </c>
      <c r="T1890" s="1">
        <v>0</v>
      </c>
      <c r="U1890" s="2" t="s">
        <v>0</v>
      </c>
      <c r="V1890" s="1">
        <v>0</v>
      </c>
      <c r="W1890" s="1">
        <v>998000</v>
      </c>
      <c r="X1890" s="2" t="s">
        <v>0</v>
      </c>
      <c r="Y1890" s="1">
        <v>159680</v>
      </c>
      <c r="Z1890" s="1">
        <v>0</v>
      </c>
      <c r="AA1890" s="2" t="s">
        <v>0</v>
      </c>
      <c r="AB1890" s="1">
        <v>0</v>
      </c>
      <c r="AC1890" s="1">
        <v>0</v>
      </c>
      <c r="AD1890" s="2" t="s">
        <v>0</v>
      </c>
      <c r="AE1890" s="1">
        <v>0</v>
      </c>
      <c r="AF1890" s="2">
        <v>0</v>
      </c>
    </row>
    <row r="1891" spans="1:32" hidden="1" x14ac:dyDescent="0.25">
      <c r="A1891" s="2" t="s">
        <v>642</v>
      </c>
      <c r="B1891" s="52">
        <v>43990</v>
      </c>
      <c r="C1891" s="2" t="s">
        <v>8</v>
      </c>
      <c r="D1891" s="2" t="s">
        <v>7</v>
      </c>
      <c r="E1891" s="2" t="s">
        <v>471</v>
      </c>
      <c r="F1891" s="2" t="s">
        <v>2217</v>
      </c>
      <c r="G1891" s="2" t="s">
        <v>4</v>
      </c>
      <c r="H1891" s="2" t="s">
        <v>3337</v>
      </c>
      <c r="I1891" s="1" t="s">
        <v>1</v>
      </c>
      <c r="J1891" s="1" t="s">
        <v>1</v>
      </c>
      <c r="K1891" s="1" t="s">
        <v>1</v>
      </c>
      <c r="L1891" s="1" t="s">
        <v>1</v>
      </c>
      <c r="M1891" s="1">
        <v>0</v>
      </c>
      <c r="N1891" s="2" t="s">
        <v>1</v>
      </c>
      <c r="O1891" s="2" t="s">
        <v>2</v>
      </c>
      <c r="P1891" s="2" t="s">
        <v>1</v>
      </c>
      <c r="Q1891" s="1">
        <v>26942056.632550001</v>
      </c>
      <c r="R1891" s="1">
        <v>0</v>
      </c>
      <c r="S1891" s="1">
        <v>19193720.632550001</v>
      </c>
      <c r="T1891" s="1">
        <v>0</v>
      </c>
      <c r="U1891" s="2" t="s">
        <v>0</v>
      </c>
      <c r="V1891" s="1">
        <v>0</v>
      </c>
      <c r="W1891" s="1">
        <v>6679600</v>
      </c>
      <c r="X1891" s="2" t="s">
        <v>0</v>
      </c>
      <c r="Y1891" s="1">
        <v>1068736</v>
      </c>
      <c r="Z1891" s="1">
        <v>0</v>
      </c>
      <c r="AA1891" s="2" t="s">
        <v>0</v>
      </c>
      <c r="AB1891" s="1">
        <v>0</v>
      </c>
      <c r="AC1891" s="1">
        <v>0</v>
      </c>
      <c r="AD1891" s="2" t="s">
        <v>0</v>
      </c>
      <c r="AE1891" s="1">
        <v>0</v>
      </c>
      <c r="AF1891" s="2">
        <v>0</v>
      </c>
    </row>
    <row r="1892" spans="1:32" hidden="1" x14ac:dyDescent="0.25">
      <c r="A1892" s="2" t="s">
        <v>640</v>
      </c>
      <c r="B1892" s="52">
        <v>43991</v>
      </c>
      <c r="C1892" s="2" t="s">
        <v>8</v>
      </c>
      <c r="D1892" s="2" t="s">
        <v>107</v>
      </c>
      <c r="E1892" s="2" t="s">
        <v>596</v>
      </c>
      <c r="F1892" s="2" t="s">
        <v>2388</v>
      </c>
      <c r="G1892" s="2" t="s">
        <v>4</v>
      </c>
      <c r="H1892" s="2" t="s">
        <v>3338</v>
      </c>
      <c r="I1892" s="1" t="s">
        <v>1</v>
      </c>
      <c r="J1892" s="1" t="s">
        <v>1</v>
      </c>
      <c r="K1892" s="1" t="s">
        <v>1</v>
      </c>
      <c r="L1892" s="1" t="s">
        <v>1</v>
      </c>
      <c r="M1892" s="1">
        <v>0</v>
      </c>
      <c r="N1892" s="2" t="s">
        <v>1</v>
      </c>
      <c r="O1892" s="2" t="s">
        <v>2</v>
      </c>
      <c r="P1892" s="2" t="s">
        <v>1</v>
      </c>
      <c r="Q1892" s="1">
        <v>38911795.062399998</v>
      </c>
      <c r="R1892" s="1">
        <v>0</v>
      </c>
      <c r="S1892" s="1">
        <v>29572850.66</v>
      </c>
      <c r="T1892" s="1">
        <v>0</v>
      </c>
      <c r="U1892" s="2" t="s">
        <v>0</v>
      </c>
      <c r="V1892" s="1">
        <v>0</v>
      </c>
      <c r="W1892" s="1">
        <v>8050814.1399999997</v>
      </c>
      <c r="X1892" s="2" t="s">
        <v>0</v>
      </c>
      <c r="Y1892" s="1">
        <v>1288130.2623999999</v>
      </c>
      <c r="Z1892" s="1">
        <v>0</v>
      </c>
      <c r="AA1892" s="2" t="s">
        <v>0</v>
      </c>
      <c r="AB1892" s="1">
        <v>0</v>
      </c>
      <c r="AC1892" s="1">
        <v>0</v>
      </c>
      <c r="AD1892" s="2" t="s">
        <v>0</v>
      </c>
      <c r="AE1892" s="1">
        <v>0</v>
      </c>
      <c r="AF1892" s="2">
        <v>0</v>
      </c>
    </row>
    <row r="1893" spans="1:32" s="62" customFormat="1" hidden="1" x14ac:dyDescent="0.25">
      <c r="A1893" s="2" t="s">
        <v>637</v>
      </c>
      <c r="B1893" s="52">
        <v>43991</v>
      </c>
      <c r="C1893" s="2" t="s">
        <v>53</v>
      </c>
      <c r="D1893" s="2" t="s">
        <v>107</v>
      </c>
      <c r="E1893" s="2" t="s">
        <v>572</v>
      </c>
      <c r="F1893" s="2" t="s">
        <v>3309</v>
      </c>
      <c r="G1893" s="2" t="s">
        <v>4</v>
      </c>
      <c r="H1893" s="2" t="s">
        <v>3339</v>
      </c>
      <c r="I1893" s="1" t="s">
        <v>1</v>
      </c>
      <c r="J1893" s="1" t="s">
        <v>1</v>
      </c>
      <c r="K1893" s="1" t="s">
        <v>1</v>
      </c>
      <c r="L1893" s="1" t="s">
        <v>1</v>
      </c>
      <c r="M1893" s="1">
        <v>0</v>
      </c>
      <c r="N1893" s="2" t="s">
        <v>1</v>
      </c>
      <c r="O1893" s="2" t="s">
        <v>2</v>
      </c>
      <c r="P1893" s="2" t="s">
        <v>1</v>
      </c>
      <c r="Q1893" s="1">
        <v>37989886.962900005</v>
      </c>
      <c r="R1893" s="1">
        <v>0</v>
      </c>
      <c r="S1893" s="1">
        <v>26435610.636500008</v>
      </c>
      <c r="T1893" s="1">
        <v>0</v>
      </c>
      <c r="U1893" s="2" t="s">
        <v>0</v>
      </c>
      <c r="V1893" s="1">
        <v>0</v>
      </c>
      <c r="W1893" s="1">
        <v>9960583.040000001</v>
      </c>
      <c r="X1893" s="2" t="s">
        <v>0</v>
      </c>
      <c r="Y1893" s="1">
        <v>1593693.2864000001</v>
      </c>
      <c r="Z1893" s="1">
        <v>0</v>
      </c>
      <c r="AA1893" s="2" t="s">
        <v>0</v>
      </c>
      <c r="AB1893" s="1">
        <v>0</v>
      </c>
      <c r="AC1893" s="1">
        <v>0</v>
      </c>
      <c r="AD1893" s="2" t="s">
        <v>0</v>
      </c>
      <c r="AE1893" s="1">
        <v>0</v>
      </c>
      <c r="AF1893" s="2">
        <v>0</v>
      </c>
    </row>
    <row r="1894" spans="1:32" hidden="1" x14ac:dyDescent="0.25">
      <c r="A1894" s="2" t="s">
        <v>635</v>
      </c>
      <c r="B1894" s="52">
        <v>43991</v>
      </c>
      <c r="C1894" s="2" t="s">
        <v>8</v>
      </c>
      <c r="D1894" s="2" t="s">
        <v>88</v>
      </c>
      <c r="E1894" s="2" t="s">
        <v>569</v>
      </c>
      <c r="F1894" s="2" t="s">
        <v>43</v>
      </c>
      <c r="G1894" s="2" t="s">
        <v>4</v>
      </c>
      <c r="H1894" s="2" t="s">
        <v>3340</v>
      </c>
      <c r="I1894" s="1" t="s">
        <v>1</v>
      </c>
      <c r="J1894" s="1" t="s">
        <v>1</v>
      </c>
      <c r="K1894" s="1" t="s">
        <v>1</v>
      </c>
      <c r="L1894" s="1" t="s">
        <v>1</v>
      </c>
      <c r="M1894" s="1">
        <v>0</v>
      </c>
      <c r="N1894" s="2" t="s">
        <v>1</v>
      </c>
      <c r="O1894" s="2" t="s">
        <v>2</v>
      </c>
      <c r="P1894" s="2" t="s">
        <v>1</v>
      </c>
      <c r="Q1894" s="1">
        <v>47262542.836399995</v>
      </c>
      <c r="R1894" s="1">
        <v>0</v>
      </c>
      <c r="S1894" s="1">
        <v>36494301.359999999</v>
      </c>
      <c r="T1894" s="1">
        <v>0</v>
      </c>
      <c r="U1894" s="2" t="s">
        <v>0</v>
      </c>
      <c r="V1894" s="1">
        <v>0</v>
      </c>
      <c r="W1894" s="1">
        <v>9282966.7899999991</v>
      </c>
      <c r="X1894" s="2" t="s">
        <v>0</v>
      </c>
      <c r="Y1894" s="1">
        <v>1485274.6863999998</v>
      </c>
      <c r="Z1894" s="1">
        <v>0</v>
      </c>
      <c r="AA1894" s="2" t="s">
        <v>0</v>
      </c>
      <c r="AB1894" s="1">
        <v>0</v>
      </c>
      <c r="AC1894" s="1">
        <v>0</v>
      </c>
      <c r="AD1894" s="2" t="s">
        <v>0</v>
      </c>
      <c r="AE1894" s="1">
        <v>0</v>
      </c>
      <c r="AF1894" s="2">
        <v>0</v>
      </c>
    </row>
    <row r="1895" spans="1:32" hidden="1" x14ac:dyDescent="0.25">
      <c r="A1895" s="2" t="s">
        <v>633</v>
      </c>
      <c r="B1895" s="52">
        <v>43991</v>
      </c>
      <c r="C1895" s="2" t="s">
        <v>8</v>
      </c>
      <c r="D1895" s="2" t="s">
        <v>88</v>
      </c>
      <c r="E1895" s="2" t="s">
        <v>563</v>
      </c>
      <c r="F1895" s="2" t="s">
        <v>1060</v>
      </c>
      <c r="G1895" s="2" t="s">
        <v>4</v>
      </c>
      <c r="H1895" s="2" t="s">
        <v>3341</v>
      </c>
      <c r="I1895" s="1" t="s">
        <v>1</v>
      </c>
      <c r="J1895" s="1" t="s">
        <v>1</v>
      </c>
      <c r="K1895" s="1" t="s">
        <v>1</v>
      </c>
      <c r="L1895" s="1" t="s">
        <v>1</v>
      </c>
      <c r="M1895" s="1">
        <v>0</v>
      </c>
      <c r="N1895" s="2" t="s">
        <v>1</v>
      </c>
      <c r="O1895" s="2" t="s">
        <v>2</v>
      </c>
      <c r="P1895" s="2" t="s">
        <v>1</v>
      </c>
      <c r="Q1895" s="1">
        <v>27269386.18</v>
      </c>
      <c r="R1895" s="1">
        <v>0</v>
      </c>
      <c r="S1895" s="1">
        <v>27269386.18</v>
      </c>
      <c r="T1895" s="1">
        <v>0</v>
      </c>
      <c r="U1895" s="2" t="s">
        <v>0</v>
      </c>
      <c r="V1895" s="1">
        <v>0</v>
      </c>
      <c r="W1895" s="1"/>
      <c r="X1895" s="2" t="s">
        <v>0</v>
      </c>
      <c r="Y1895" s="1">
        <v>0</v>
      </c>
      <c r="Z1895" s="1">
        <v>0</v>
      </c>
      <c r="AA1895" s="2" t="s">
        <v>0</v>
      </c>
      <c r="AB1895" s="1">
        <v>0</v>
      </c>
      <c r="AC1895" s="1">
        <v>0</v>
      </c>
      <c r="AD1895" s="2" t="s">
        <v>0</v>
      </c>
      <c r="AE1895" s="1">
        <v>0</v>
      </c>
      <c r="AF1895" s="2">
        <v>0</v>
      </c>
    </row>
    <row r="1896" spans="1:32" hidden="1" x14ac:dyDescent="0.25">
      <c r="A1896" s="2" t="s">
        <v>631</v>
      </c>
      <c r="B1896" s="52">
        <v>43991</v>
      </c>
      <c r="C1896" s="2" t="s">
        <v>71</v>
      </c>
      <c r="D1896" s="2" t="s">
        <v>88</v>
      </c>
      <c r="E1896" s="2" t="s">
        <v>566</v>
      </c>
      <c r="F1896" s="2" t="s">
        <v>3342</v>
      </c>
      <c r="G1896" s="2" t="s">
        <v>4</v>
      </c>
      <c r="H1896" s="2" t="s">
        <v>3343</v>
      </c>
      <c r="I1896" s="1" t="s">
        <v>1</v>
      </c>
      <c r="J1896" s="1" t="s">
        <v>1</v>
      </c>
      <c r="K1896" s="1" t="s">
        <v>1</v>
      </c>
      <c r="L1896" s="1" t="s">
        <v>1</v>
      </c>
      <c r="M1896" s="1">
        <v>0</v>
      </c>
      <c r="N1896" s="2" t="s">
        <v>1</v>
      </c>
      <c r="O1896" s="2" t="s">
        <v>2</v>
      </c>
      <c r="P1896" s="2" t="s">
        <v>1</v>
      </c>
      <c r="Q1896" s="1">
        <v>32767951.851199985</v>
      </c>
      <c r="R1896" s="1">
        <v>0</v>
      </c>
      <c r="S1896" s="1">
        <v>29515775.851199985</v>
      </c>
      <c r="T1896" s="1">
        <v>0</v>
      </c>
      <c r="U1896" s="2" t="s">
        <v>0</v>
      </c>
      <c r="V1896" s="1">
        <v>0</v>
      </c>
      <c r="W1896" s="1">
        <v>2803600</v>
      </c>
      <c r="X1896" s="2" t="s">
        <v>0</v>
      </c>
      <c r="Y1896" s="1">
        <v>448576</v>
      </c>
      <c r="Z1896" s="1">
        <v>0</v>
      </c>
      <c r="AA1896" s="2" t="s">
        <v>0</v>
      </c>
      <c r="AB1896" s="1">
        <v>0</v>
      </c>
      <c r="AC1896" s="1">
        <v>0</v>
      </c>
      <c r="AD1896" s="2" t="s">
        <v>0</v>
      </c>
      <c r="AE1896" s="1">
        <v>0</v>
      </c>
      <c r="AF1896" s="2">
        <v>0</v>
      </c>
    </row>
    <row r="1897" spans="1:32" hidden="1" x14ac:dyDescent="0.25">
      <c r="A1897" s="2" t="s">
        <v>627</v>
      </c>
      <c r="B1897" s="52">
        <v>43991</v>
      </c>
      <c r="C1897" s="2" t="s">
        <v>53</v>
      </c>
      <c r="D1897" s="2" t="s">
        <v>88</v>
      </c>
      <c r="E1897" s="2" t="s">
        <v>558</v>
      </c>
      <c r="F1897" s="2" t="s">
        <v>3344</v>
      </c>
      <c r="G1897" s="2" t="s">
        <v>4</v>
      </c>
      <c r="H1897" s="2" t="s">
        <v>3310</v>
      </c>
      <c r="I1897" s="1"/>
      <c r="J1897" s="1"/>
      <c r="K1897" s="1"/>
      <c r="L1897" s="1"/>
      <c r="M1897" s="1">
        <v>0</v>
      </c>
      <c r="N1897" s="2"/>
      <c r="O1897" s="2" t="s">
        <v>249</v>
      </c>
      <c r="P1897" s="2"/>
      <c r="Q1897" s="1">
        <v>0</v>
      </c>
      <c r="R1897" s="1"/>
      <c r="S1897" s="1"/>
      <c r="T1897" s="1"/>
      <c r="U1897" s="2"/>
      <c r="V1897" s="1"/>
      <c r="W1897" s="1"/>
      <c r="X1897" s="2"/>
      <c r="Y1897" s="1">
        <v>0</v>
      </c>
      <c r="Z1897" s="1"/>
      <c r="AA1897" s="2"/>
      <c r="AB1897" s="1"/>
      <c r="AC1897" s="1"/>
      <c r="AD1897" s="2"/>
      <c r="AE1897" s="1"/>
      <c r="AF1897" s="2"/>
    </row>
    <row r="1898" spans="1:32" hidden="1" x14ac:dyDescent="0.25">
      <c r="A1898" s="2" t="s">
        <v>625</v>
      </c>
      <c r="B1898" s="52">
        <v>43991</v>
      </c>
      <c r="C1898" s="2" t="s">
        <v>8</v>
      </c>
      <c r="D1898" s="2" t="s">
        <v>78</v>
      </c>
      <c r="E1898" s="2" t="s">
        <v>555</v>
      </c>
      <c r="F1898" s="2" t="s">
        <v>3345</v>
      </c>
      <c r="G1898" s="2" t="s">
        <v>4</v>
      </c>
      <c r="H1898" s="2" t="s">
        <v>3346</v>
      </c>
      <c r="I1898" s="1" t="s">
        <v>1</v>
      </c>
      <c r="J1898" s="1" t="s">
        <v>1</v>
      </c>
      <c r="K1898" s="1" t="s">
        <v>1</v>
      </c>
      <c r="L1898" s="1" t="s">
        <v>1</v>
      </c>
      <c r="M1898" s="1">
        <v>0</v>
      </c>
      <c r="N1898" s="2" t="s">
        <v>1</v>
      </c>
      <c r="O1898" s="2" t="s">
        <v>2</v>
      </c>
      <c r="P1898" s="2" t="s">
        <v>1</v>
      </c>
      <c r="Q1898" s="1">
        <v>63001868.527200006</v>
      </c>
      <c r="R1898" s="1">
        <v>0</v>
      </c>
      <c r="S1898" s="1">
        <v>41561519.600000001</v>
      </c>
      <c r="T1898" s="1">
        <v>0</v>
      </c>
      <c r="U1898" s="2" t="s">
        <v>0</v>
      </c>
      <c r="V1898" s="1">
        <v>0</v>
      </c>
      <c r="W1898" s="1">
        <v>18483059.420000002</v>
      </c>
      <c r="X1898" s="2" t="s">
        <v>0</v>
      </c>
      <c r="Y1898" s="1">
        <v>2957289.5072000003</v>
      </c>
      <c r="Z1898" s="1">
        <v>0</v>
      </c>
      <c r="AA1898" s="2" t="s">
        <v>0</v>
      </c>
      <c r="AB1898" s="1">
        <v>0</v>
      </c>
      <c r="AC1898" s="1">
        <v>0</v>
      </c>
      <c r="AD1898" s="2" t="s">
        <v>0</v>
      </c>
      <c r="AE1898" s="1">
        <v>0</v>
      </c>
      <c r="AF1898" s="2">
        <v>0</v>
      </c>
    </row>
    <row r="1899" spans="1:32" hidden="1" x14ac:dyDescent="0.25">
      <c r="A1899" s="2" t="s">
        <v>623</v>
      </c>
      <c r="B1899" s="52">
        <v>43991</v>
      </c>
      <c r="C1899" s="2" t="s">
        <v>71</v>
      </c>
      <c r="D1899" s="2" t="s">
        <v>78</v>
      </c>
      <c r="E1899" s="2" t="s">
        <v>551</v>
      </c>
      <c r="F1899" s="2" t="s">
        <v>3159</v>
      </c>
      <c r="G1899" s="2" t="s">
        <v>4</v>
      </c>
      <c r="H1899" s="2" t="s">
        <v>3347</v>
      </c>
      <c r="I1899" s="1" t="s">
        <v>1</v>
      </c>
      <c r="J1899" s="1" t="s">
        <v>1</v>
      </c>
      <c r="K1899" s="1" t="s">
        <v>1</v>
      </c>
      <c r="L1899" s="1" t="s">
        <v>1</v>
      </c>
      <c r="M1899" s="1">
        <v>0</v>
      </c>
      <c r="N1899" s="2" t="s">
        <v>1</v>
      </c>
      <c r="O1899" s="2" t="s">
        <v>2</v>
      </c>
      <c r="P1899" s="2" t="s">
        <v>1</v>
      </c>
      <c r="Q1899" s="1">
        <v>20755245.104999997</v>
      </c>
      <c r="R1899" s="1">
        <v>0</v>
      </c>
      <c r="S1899" s="1">
        <v>19553485.104999997</v>
      </c>
      <c r="T1899" s="1">
        <v>0</v>
      </c>
      <c r="U1899" s="2" t="s">
        <v>0</v>
      </c>
      <c r="V1899" s="1">
        <v>0</v>
      </c>
      <c r="W1899" s="1">
        <v>1036000</v>
      </c>
      <c r="X1899" s="2" t="s">
        <v>0</v>
      </c>
      <c r="Y1899" s="1">
        <v>165760</v>
      </c>
      <c r="Z1899" s="1">
        <v>0</v>
      </c>
      <c r="AA1899" s="2" t="s">
        <v>0</v>
      </c>
      <c r="AB1899" s="1">
        <v>0</v>
      </c>
      <c r="AC1899" s="1">
        <v>0</v>
      </c>
      <c r="AD1899" s="2" t="s">
        <v>0</v>
      </c>
      <c r="AE1899" s="1">
        <v>0</v>
      </c>
      <c r="AF1899" s="2">
        <v>0</v>
      </c>
    </row>
    <row r="1900" spans="1:32" hidden="1" x14ac:dyDescent="0.25">
      <c r="A1900" s="2" t="s">
        <v>619</v>
      </c>
      <c r="B1900" s="52">
        <v>43991</v>
      </c>
      <c r="C1900" s="2" t="s">
        <v>53</v>
      </c>
      <c r="D1900" s="2" t="s">
        <v>78</v>
      </c>
      <c r="E1900" s="2" t="s">
        <v>6</v>
      </c>
      <c r="F1900" s="2" t="s">
        <v>3309</v>
      </c>
      <c r="G1900" s="2" t="s">
        <v>4</v>
      </c>
      <c r="H1900" s="2" t="s">
        <v>3348</v>
      </c>
      <c r="I1900" s="1" t="s">
        <v>1</v>
      </c>
      <c r="J1900" s="1" t="s">
        <v>1</v>
      </c>
      <c r="K1900" s="1" t="s">
        <v>1</v>
      </c>
      <c r="L1900" s="1" t="s">
        <v>1</v>
      </c>
      <c r="M1900" s="1">
        <v>0</v>
      </c>
      <c r="N1900" s="2" t="s">
        <v>1</v>
      </c>
      <c r="O1900" s="2" t="s">
        <v>2</v>
      </c>
      <c r="P1900" s="2" t="s">
        <v>1</v>
      </c>
      <c r="Q1900" s="1">
        <v>11560026.890250001</v>
      </c>
      <c r="R1900" s="1">
        <v>0</v>
      </c>
      <c r="S1900" s="1">
        <v>9836266.8902500011</v>
      </c>
      <c r="T1900" s="1">
        <v>0</v>
      </c>
      <c r="U1900" s="2" t="s">
        <v>0</v>
      </c>
      <c r="V1900" s="1">
        <v>0</v>
      </c>
      <c r="W1900" s="1">
        <v>1486000</v>
      </c>
      <c r="X1900" s="2" t="s">
        <v>0</v>
      </c>
      <c r="Y1900" s="1">
        <v>237760</v>
      </c>
      <c r="Z1900" s="1">
        <v>0</v>
      </c>
      <c r="AA1900" s="2" t="s">
        <v>0</v>
      </c>
      <c r="AB1900" s="1">
        <v>0</v>
      </c>
      <c r="AC1900" s="1">
        <v>0</v>
      </c>
      <c r="AD1900" s="2" t="s">
        <v>0</v>
      </c>
      <c r="AE1900" s="1">
        <v>0</v>
      </c>
      <c r="AF1900" s="2">
        <v>0</v>
      </c>
    </row>
    <row r="1901" spans="1:32" s="62" customFormat="1" hidden="1" x14ac:dyDescent="0.25">
      <c r="A1901" s="2" t="s">
        <v>616</v>
      </c>
      <c r="B1901" s="52">
        <v>43991</v>
      </c>
      <c r="C1901" s="2" t="s">
        <v>53</v>
      </c>
      <c r="D1901" s="2" t="s">
        <v>78</v>
      </c>
      <c r="E1901" s="2" t="s">
        <v>6</v>
      </c>
      <c r="F1901" s="2" t="s">
        <v>3309</v>
      </c>
      <c r="G1901" s="2" t="s">
        <v>4</v>
      </c>
      <c r="H1901" s="2" t="s">
        <v>3349</v>
      </c>
      <c r="I1901" s="1" t="s">
        <v>1</v>
      </c>
      <c r="J1901" s="1" t="s">
        <v>1</v>
      </c>
      <c r="K1901" s="1" t="s">
        <v>1</v>
      </c>
      <c r="L1901" s="1" t="s">
        <v>1</v>
      </c>
      <c r="M1901" s="1">
        <v>0</v>
      </c>
      <c r="N1901" s="2" t="s">
        <v>1</v>
      </c>
      <c r="O1901" s="2" t="s">
        <v>188</v>
      </c>
      <c r="P1901" s="2" t="s">
        <v>187</v>
      </c>
      <c r="Q1901" s="1">
        <v>987410.52</v>
      </c>
      <c r="R1901" s="1">
        <v>0</v>
      </c>
      <c r="S1901" s="1">
        <v>924770.52</v>
      </c>
      <c r="T1901" s="1">
        <v>54000</v>
      </c>
      <c r="U1901" s="2" t="s">
        <v>13</v>
      </c>
      <c r="V1901" s="1">
        <v>8640</v>
      </c>
      <c r="W1901" s="1">
        <v>0</v>
      </c>
      <c r="X1901" s="2" t="s">
        <v>0</v>
      </c>
      <c r="Y1901" s="1">
        <v>0</v>
      </c>
      <c r="Z1901" s="1">
        <v>0</v>
      </c>
      <c r="AA1901" s="2" t="s">
        <v>0</v>
      </c>
      <c r="AB1901" s="1">
        <v>0</v>
      </c>
      <c r="AC1901" s="1">
        <v>0</v>
      </c>
      <c r="AD1901" s="2" t="s">
        <v>0</v>
      </c>
      <c r="AE1901" s="1">
        <v>0</v>
      </c>
      <c r="AF1901" s="2">
        <v>0</v>
      </c>
    </row>
    <row r="1902" spans="1:32" hidden="1" x14ac:dyDescent="0.25">
      <c r="A1902" s="2" t="s">
        <v>614</v>
      </c>
      <c r="B1902" s="52">
        <v>43991</v>
      </c>
      <c r="C1902" s="2" t="s">
        <v>53</v>
      </c>
      <c r="D1902" s="2" t="s">
        <v>78</v>
      </c>
      <c r="E1902" s="2" t="s">
        <v>6</v>
      </c>
      <c r="F1902" s="2" t="s">
        <v>3309</v>
      </c>
      <c r="G1902" s="2" t="s">
        <v>4</v>
      </c>
      <c r="H1902" s="2" t="s">
        <v>3350</v>
      </c>
      <c r="I1902" s="1" t="s">
        <v>1</v>
      </c>
      <c r="J1902" s="1" t="s">
        <v>1</v>
      </c>
      <c r="K1902" s="1" t="s">
        <v>1</v>
      </c>
      <c r="L1902" s="1" t="s">
        <v>1</v>
      </c>
      <c r="M1902" s="1">
        <v>0</v>
      </c>
      <c r="N1902" s="2" t="s">
        <v>1</v>
      </c>
      <c r="O1902" s="2" t="s">
        <v>2</v>
      </c>
      <c r="P1902" s="2" t="s">
        <v>1</v>
      </c>
      <c r="Q1902" s="1">
        <v>398593.75</v>
      </c>
      <c r="R1902" s="1">
        <v>0</v>
      </c>
      <c r="S1902" s="1">
        <v>398593.75</v>
      </c>
      <c r="T1902" s="1">
        <v>0</v>
      </c>
      <c r="U1902" s="2" t="s">
        <v>0</v>
      </c>
      <c r="V1902" s="1">
        <v>0</v>
      </c>
      <c r="W1902" s="1">
        <v>0</v>
      </c>
      <c r="X1902" s="2" t="s">
        <v>0</v>
      </c>
      <c r="Y1902" s="1">
        <v>0</v>
      </c>
      <c r="Z1902" s="1">
        <v>0</v>
      </c>
      <c r="AA1902" s="2" t="s">
        <v>0</v>
      </c>
      <c r="AB1902" s="1">
        <v>0</v>
      </c>
      <c r="AC1902" s="1">
        <v>0</v>
      </c>
      <c r="AD1902" s="2" t="s">
        <v>0</v>
      </c>
      <c r="AE1902" s="1">
        <v>0</v>
      </c>
      <c r="AF1902" s="2">
        <v>0</v>
      </c>
    </row>
    <row r="1903" spans="1:32" hidden="1" x14ac:dyDescent="0.25">
      <c r="A1903" s="2" t="s">
        <v>610</v>
      </c>
      <c r="B1903" s="52">
        <v>43991</v>
      </c>
      <c r="C1903" s="2" t="s">
        <v>53</v>
      </c>
      <c r="D1903" s="2" t="s">
        <v>78</v>
      </c>
      <c r="E1903" s="2" t="s">
        <v>6</v>
      </c>
      <c r="F1903" s="2" t="s">
        <v>3309</v>
      </c>
      <c r="G1903" s="2" t="s">
        <v>4</v>
      </c>
      <c r="H1903" s="2" t="s">
        <v>3351</v>
      </c>
      <c r="I1903" s="1" t="s">
        <v>1</v>
      </c>
      <c r="J1903" s="1" t="s">
        <v>1</v>
      </c>
      <c r="K1903" s="1" t="s">
        <v>1</v>
      </c>
      <c r="L1903" s="1" t="s">
        <v>1</v>
      </c>
      <c r="M1903" s="1">
        <v>0</v>
      </c>
      <c r="N1903" s="2" t="s">
        <v>1</v>
      </c>
      <c r="O1903" s="2" t="s">
        <v>188</v>
      </c>
      <c r="P1903" s="2" t="s">
        <v>187</v>
      </c>
      <c r="Q1903" s="1">
        <v>208000</v>
      </c>
      <c r="R1903" s="1">
        <v>0</v>
      </c>
      <c r="S1903" s="1">
        <v>208000</v>
      </c>
      <c r="T1903" s="1">
        <v>0</v>
      </c>
      <c r="U1903" s="2" t="s">
        <v>0</v>
      </c>
      <c r="V1903" s="1">
        <v>0</v>
      </c>
      <c r="W1903" s="1">
        <v>0</v>
      </c>
      <c r="X1903" s="2" t="s">
        <v>0</v>
      </c>
      <c r="Y1903" s="1">
        <v>0</v>
      </c>
      <c r="Z1903" s="1">
        <v>0</v>
      </c>
      <c r="AA1903" s="2" t="s">
        <v>0</v>
      </c>
      <c r="AB1903" s="1">
        <v>0</v>
      </c>
      <c r="AC1903" s="1">
        <v>0</v>
      </c>
      <c r="AD1903" s="2" t="s">
        <v>0</v>
      </c>
      <c r="AE1903" s="1">
        <v>0</v>
      </c>
      <c r="AF1903" s="2">
        <v>0</v>
      </c>
    </row>
    <row r="1904" spans="1:32" hidden="1" x14ac:dyDescent="0.25">
      <c r="A1904" s="2" t="s">
        <v>607</v>
      </c>
      <c r="B1904" s="52">
        <v>43991</v>
      </c>
      <c r="C1904" s="2" t="s">
        <v>53</v>
      </c>
      <c r="D1904" s="2" t="s">
        <v>78</v>
      </c>
      <c r="E1904" s="2" t="s">
        <v>6</v>
      </c>
      <c r="F1904" s="2" t="s">
        <v>3309</v>
      </c>
      <c r="G1904" s="2" t="s">
        <v>4</v>
      </c>
      <c r="H1904" s="2" t="s">
        <v>3352</v>
      </c>
      <c r="I1904" s="1" t="s">
        <v>1</v>
      </c>
      <c r="J1904" s="1" t="s">
        <v>1</v>
      </c>
      <c r="K1904" s="1" t="s">
        <v>1</v>
      </c>
      <c r="L1904" s="1" t="s">
        <v>1</v>
      </c>
      <c r="M1904" s="1">
        <v>0</v>
      </c>
      <c r="N1904" s="2" t="s">
        <v>1</v>
      </c>
      <c r="O1904" s="2" t="s">
        <v>2</v>
      </c>
      <c r="P1904" s="2" t="s">
        <v>1</v>
      </c>
      <c r="Q1904" s="1">
        <v>38622513.214100003</v>
      </c>
      <c r="R1904" s="1">
        <v>0</v>
      </c>
      <c r="S1904" s="1">
        <v>29677394.878500003</v>
      </c>
      <c r="T1904" s="1">
        <v>0</v>
      </c>
      <c r="U1904" s="2" t="s">
        <v>0</v>
      </c>
      <c r="V1904" s="1">
        <v>0</v>
      </c>
      <c r="W1904" s="1">
        <v>7711308.9100000001</v>
      </c>
      <c r="X1904" s="2" t="s">
        <v>0</v>
      </c>
      <c r="Y1904" s="1">
        <v>1233809.4256</v>
      </c>
      <c r="Z1904" s="1">
        <v>0</v>
      </c>
      <c r="AA1904" s="2" t="s">
        <v>0</v>
      </c>
      <c r="AB1904" s="1">
        <v>0</v>
      </c>
      <c r="AC1904" s="1">
        <v>0</v>
      </c>
      <c r="AD1904" s="2" t="s">
        <v>0</v>
      </c>
      <c r="AE1904" s="1">
        <v>0</v>
      </c>
      <c r="AF1904" s="2">
        <v>0</v>
      </c>
    </row>
    <row r="1905" spans="1:32" hidden="1" x14ac:dyDescent="0.25">
      <c r="A1905" s="2" t="s">
        <v>605</v>
      </c>
      <c r="B1905" s="52">
        <v>43991</v>
      </c>
      <c r="C1905" s="2" t="s">
        <v>8</v>
      </c>
      <c r="D1905" s="2" t="s">
        <v>67</v>
      </c>
      <c r="E1905" s="2" t="s">
        <v>542</v>
      </c>
      <c r="F1905" s="2" t="s">
        <v>1209</v>
      </c>
      <c r="G1905" s="2" t="s">
        <v>4</v>
      </c>
      <c r="H1905" s="2" t="s">
        <v>3353</v>
      </c>
      <c r="I1905" s="1" t="s">
        <v>1</v>
      </c>
      <c r="J1905" s="1" t="s">
        <v>1</v>
      </c>
      <c r="K1905" s="1" t="s">
        <v>1</v>
      </c>
      <c r="L1905" s="1" t="s">
        <v>1</v>
      </c>
      <c r="M1905" s="1">
        <v>0</v>
      </c>
      <c r="N1905" s="2" t="s">
        <v>1</v>
      </c>
      <c r="O1905" s="2" t="s">
        <v>2</v>
      </c>
      <c r="P1905" s="2" t="s">
        <v>1</v>
      </c>
      <c r="Q1905" s="1">
        <v>60914638.445199996</v>
      </c>
      <c r="R1905" s="1">
        <v>0</v>
      </c>
      <c r="S1905" s="1">
        <v>42081570.710000001</v>
      </c>
      <c r="T1905" s="1">
        <v>0</v>
      </c>
      <c r="U1905" s="2" t="s">
        <v>0</v>
      </c>
      <c r="V1905" s="1">
        <v>0</v>
      </c>
      <c r="W1905" s="1">
        <v>16235403.220000001</v>
      </c>
      <c r="X1905" s="2" t="s">
        <v>13</v>
      </c>
      <c r="Y1905" s="1">
        <v>2597664.5152000003</v>
      </c>
      <c r="Z1905" s="1">
        <v>0</v>
      </c>
      <c r="AA1905" s="2" t="s">
        <v>0</v>
      </c>
      <c r="AB1905" s="1">
        <v>0</v>
      </c>
      <c r="AC1905" s="1">
        <v>0</v>
      </c>
      <c r="AD1905" s="2" t="s">
        <v>0</v>
      </c>
      <c r="AE1905" s="1">
        <v>0</v>
      </c>
      <c r="AF1905" s="2">
        <v>0</v>
      </c>
    </row>
    <row r="1906" spans="1:32" hidden="1" x14ac:dyDescent="0.25">
      <c r="A1906" s="2" t="s">
        <v>603</v>
      </c>
      <c r="B1906" s="52">
        <v>43991</v>
      </c>
      <c r="C1906" s="2" t="s">
        <v>71</v>
      </c>
      <c r="D1906" s="2" t="s">
        <v>67</v>
      </c>
      <c r="E1906" s="2" t="s">
        <v>538</v>
      </c>
      <c r="F1906" s="2" t="s">
        <v>1612</v>
      </c>
      <c r="G1906" s="2" t="s">
        <v>4</v>
      </c>
      <c r="H1906" s="2" t="s">
        <v>3354</v>
      </c>
      <c r="I1906" s="1" t="s">
        <v>1</v>
      </c>
      <c r="J1906" s="1" t="s">
        <v>1</v>
      </c>
      <c r="K1906" s="1" t="s">
        <v>1</v>
      </c>
      <c r="L1906" s="1" t="s">
        <v>1</v>
      </c>
      <c r="M1906" s="1">
        <v>0</v>
      </c>
      <c r="N1906" s="2" t="s">
        <v>1</v>
      </c>
      <c r="O1906" s="2" t="s">
        <v>2</v>
      </c>
      <c r="P1906" s="2" t="s">
        <v>1</v>
      </c>
      <c r="Q1906" s="1">
        <v>3573835.64</v>
      </c>
      <c r="R1906" s="1">
        <v>0</v>
      </c>
      <c r="S1906" s="1">
        <v>3541355.64</v>
      </c>
      <c r="T1906" s="1">
        <v>0</v>
      </c>
      <c r="U1906" s="2" t="s">
        <v>0</v>
      </c>
      <c r="V1906" s="1">
        <v>0</v>
      </c>
      <c r="W1906" s="1">
        <v>28000</v>
      </c>
      <c r="X1906" s="2" t="s">
        <v>0</v>
      </c>
      <c r="Y1906" s="1">
        <v>4480</v>
      </c>
      <c r="Z1906" s="1">
        <v>0</v>
      </c>
      <c r="AA1906" s="2" t="s">
        <v>0</v>
      </c>
      <c r="AB1906" s="1">
        <v>0</v>
      </c>
      <c r="AC1906" s="1">
        <v>0</v>
      </c>
      <c r="AD1906" s="2" t="s">
        <v>0</v>
      </c>
      <c r="AE1906" s="1">
        <v>0</v>
      </c>
      <c r="AF1906" s="2">
        <v>0</v>
      </c>
    </row>
    <row r="1907" spans="1:32" hidden="1" x14ac:dyDescent="0.25">
      <c r="A1907" s="2" t="s">
        <v>600</v>
      </c>
      <c r="B1907" s="52">
        <v>43991</v>
      </c>
      <c r="C1907" s="2" t="s">
        <v>53</v>
      </c>
      <c r="D1907" s="2" t="s">
        <v>67</v>
      </c>
      <c r="E1907" s="2" t="s">
        <v>66</v>
      </c>
      <c r="F1907" s="2" t="s">
        <v>3244</v>
      </c>
      <c r="G1907" s="2" t="s">
        <v>4</v>
      </c>
      <c r="H1907" s="2" t="s">
        <v>3355</v>
      </c>
      <c r="I1907" s="1" t="s">
        <v>1</v>
      </c>
      <c r="J1907" s="1" t="s">
        <v>1</v>
      </c>
      <c r="K1907" s="1" t="s">
        <v>1</v>
      </c>
      <c r="L1907" s="1" t="s">
        <v>1</v>
      </c>
      <c r="M1907" s="1">
        <v>0</v>
      </c>
      <c r="N1907" s="2" t="s">
        <v>1</v>
      </c>
      <c r="O1907" s="2" t="s">
        <v>2</v>
      </c>
      <c r="P1907" s="2" t="s">
        <v>1</v>
      </c>
      <c r="Q1907" s="1">
        <v>17971172.8462</v>
      </c>
      <c r="R1907" s="1">
        <v>0</v>
      </c>
      <c r="S1907" s="1">
        <v>11517931.234999999</v>
      </c>
      <c r="T1907" s="1">
        <v>0</v>
      </c>
      <c r="U1907" s="2" t="s">
        <v>0</v>
      </c>
      <c r="V1907" s="1">
        <v>0</v>
      </c>
      <c r="W1907" s="1">
        <v>5563139.3199999994</v>
      </c>
      <c r="X1907" s="2" t="s">
        <v>0</v>
      </c>
      <c r="Y1907" s="1">
        <v>890102.29119999986</v>
      </c>
      <c r="Z1907" s="1">
        <v>0</v>
      </c>
      <c r="AA1907" s="2" t="s">
        <v>0</v>
      </c>
      <c r="AB1907" s="1">
        <v>0</v>
      </c>
      <c r="AC1907" s="1">
        <v>0</v>
      </c>
      <c r="AD1907" s="2" t="s">
        <v>0</v>
      </c>
      <c r="AE1907" s="1">
        <v>0</v>
      </c>
      <c r="AF1907" s="2">
        <v>0</v>
      </c>
    </row>
    <row r="1908" spans="1:32" hidden="1" x14ac:dyDescent="0.25">
      <c r="A1908" s="2" t="s">
        <v>597</v>
      </c>
      <c r="B1908" s="52">
        <v>43991</v>
      </c>
      <c r="C1908" s="2" t="s">
        <v>8</v>
      </c>
      <c r="D1908" s="2" t="s">
        <v>52</v>
      </c>
      <c r="E1908" s="2" t="s">
        <v>530</v>
      </c>
      <c r="F1908" s="2" t="s">
        <v>2894</v>
      </c>
      <c r="G1908" s="2" t="s">
        <v>4</v>
      </c>
      <c r="H1908" s="2" t="s">
        <v>3356</v>
      </c>
      <c r="I1908" s="1" t="s">
        <v>1</v>
      </c>
      <c r="J1908" s="1" t="s">
        <v>1</v>
      </c>
      <c r="K1908" s="1" t="s">
        <v>1</v>
      </c>
      <c r="L1908" s="1" t="s">
        <v>1</v>
      </c>
      <c r="M1908" s="1">
        <v>0</v>
      </c>
      <c r="N1908" s="2" t="s">
        <v>1</v>
      </c>
      <c r="O1908" s="2" t="s">
        <v>2</v>
      </c>
      <c r="P1908" s="2" t="s">
        <v>1</v>
      </c>
      <c r="Q1908" s="1">
        <v>32552669.863999996</v>
      </c>
      <c r="R1908" s="1">
        <v>0</v>
      </c>
      <c r="S1908" s="1">
        <v>28031259.969999999</v>
      </c>
      <c r="T1908" s="1">
        <v>0</v>
      </c>
      <c r="U1908" s="2" t="s">
        <v>0</v>
      </c>
      <c r="V1908" s="1">
        <v>0</v>
      </c>
      <c r="W1908" s="1">
        <v>3897767.15</v>
      </c>
      <c r="X1908" s="2" t="s">
        <v>0</v>
      </c>
      <c r="Y1908" s="1">
        <v>623642.74399999995</v>
      </c>
      <c r="Z1908" s="1">
        <v>0</v>
      </c>
      <c r="AA1908" s="2" t="s">
        <v>0</v>
      </c>
      <c r="AB1908" s="1">
        <v>0</v>
      </c>
      <c r="AC1908" s="1">
        <v>0</v>
      </c>
      <c r="AD1908" s="2" t="s">
        <v>0</v>
      </c>
      <c r="AE1908" s="1">
        <v>0</v>
      </c>
      <c r="AF1908" s="2">
        <v>0</v>
      </c>
    </row>
    <row r="1909" spans="1:32" s="62" customFormat="1" hidden="1" x14ac:dyDescent="0.25">
      <c r="A1909" s="2" t="s">
        <v>593</v>
      </c>
      <c r="B1909" s="52">
        <v>43991</v>
      </c>
      <c r="C1909" s="2" t="s">
        <v>53</v>
      </c>
      <c r="D1909" s="2" t="s">
        <v>52</v>
      </c>
      <c r="E1909" s="2" t="s">
        <v>651</v>
      </c>
      <c r="F1909" s="2" t="s">
        <v>3075</v>
      </c>
      <c r="G1909" s="2" t="s">
        <v>4</v>
      </c>
      <c r="H1909" s="2" t="s">
        <v>3357</v>
      </c>
      <c r="I1909" s="1" t="s">
        <v>1</v>
      </c>
      <c r="J1909" s="1" t="s">
        <v>1</v>
      </c>
      <c r="K1909" s="1" t="s">
        <v>1</v>
      </c>
      <c r="L1909" s="1" t="s">
        <v>1</v>
      </c>
      <c r="M1909" s="1">
        <v>0</v>
      </c>
      <c r="N1909" s="2" t="s">
        <v>1</v>
      </c>
      <c r="O1909" s="2" t="s">
        <v>2</v>
      </c>
      <c r="P1909" s="2" t="s">
        <v>1</v>
      </c>
      <c r="Q1909" s="1">
        <v>13242294.035699999</v>
      </c>
      <c r="R1909" s="1">
        <v>0</v>
      </c>
      <c r="S1909" s="1">
        <v>10800964.067699999</v>
      </c>
      <c r="T1909" s="1">
        <v>0</v>
      </c>
      <c r="U1909" s="2" t="s">
        <v>0</v>
      </c>
      <c r="V1909" s="1">
        <v>0</v>
      </c>
      <c r="W1909" s="1">
        <v>2104594.7999999998</v>
      </c>
      <c r="X1909" s="2" t="s">
        <v>0</v>
      </c>
      <c r="Y1909" s="1">
        <v>336735.16800000001</v>
      </c>
      <c r="Z1909" s="1">
        <v>0</v>
      </c>
      <c r="AA1909" s="2" t="s">
        <v>0</v>
      </c>
      <c r="AB1909" s="1">
        <v>0</v>
      </c>
      <c r="AC1909" s="1">
        <v>0</v>
      </c>
      <c r="AD1909" s="2" t="s">
        <v>0</v>
      </c>
      <c r="AE1909" s="1">
        <v>0</v>
      </c>
      <c r="AF1909" s="2">
        <v>0</v>
      </c>
    </row>
    <row r="1910" spans="1:32" hidden="1" x14ac:dyDescent="0.25">
      <c r="A1910" s="2" t="s">
        <v>591</v>
      </c>
      <c r="B1910" s="52">
        <v>43991</v>
      </c>
      <c r="C1910" s="2" t="s">
        <v>53</v>
      </c>
      <c r="D1910" s="2" t="s">
        <v>52</v>
      </c>
      <c r="E1910" s="2" t="s">
        <v>651</v>
      </c>
      <c r="F1910" s="2" t="s">
        <v>3075</v>
      </c>
      <c r="G1910" s="2" t="s">
        <v>4</v>
      </c>
      <c r="H1910" s="2" t="s">
        <v>3358</v>
      </c>
      <c r="I1910" s="1" t="s">
        <v>1</v>
      </c>
      <c r="J1910" s="1" t="s">
        <v>1</v>
      </c>
      <c r="K1910" s="1" t="s">
        <v>1</v>
      </c>
      <c r="L1910" s="1" t="s">
        <v>1</v>
      </c>
      <c r="M1910" s="1">
        <v>0</v>
      </c>
      <c r="N1910" s="2" t="s">
        <v>1</v>
      </c>
      <c r="O1910" s="2" t="s">
        <v>2995</v>
      </c>
      <c r="P1910" s="2" t="s">
        <v>2996</v>
      </c>
      <c r="Q1910" s="1">
        <v>5791804.2004000004</v>
      </c>
      <c r="R1910" s="1">
        <v>0</v>
      </c>
      <c r="S1910" s="1">
        <v>2617852.0000000005</v>
      </c>
      <c r="T1910" s="1">
        <v>2736165.69</v>
      </c>
      <c r="U1910" s="2" t="s">
        <v>13</v>
      </c>
      <c r="V1910" s="1">
        <v>437786.51040000003</v>
      </c>
      <c r="W1910" s="1">
        <v>0</v>
      </c>
      <c r="X1910" s="2" t="s">
        <v>0</v>
      </c>
      <c r="Y1910" s="1">
        <v>0</v>
      </c>
      <c r="Z1910" s="1">
        <v>0</v>
      </c>
      <c r="AA1910" s="2" t="s">
        <v>0</v>
      </c>
      <c r="AB1910" s="1">
        <v>0</v>
      </c>
      <c r="AC1910" s="1">
        <v>0</v>
      </c>
      <c r="AD1910" s="2" t="s">
        <v>0</v>
      </c>
      <c r="AE1910" s="1">
        <v>0</v>
      </c>
      <c r="AF1910" s="2">
        <v>0</v>
      </c>
    </row>
    <row r="1911" spans="1:32" hidden="1" x14ac:dyDescent="0.25">
      <c r="A1911" s="2" t="s">
        <v>587</v>
      </c>
      <c r="B1911" s="52">
        <v>43991</v>
      </c>
      <c r="C1911" s="2" t="s">
        <v>53</v>
      </c>
      <c r="D1911" s="2" t="s">
        <v>52</v>
      </c>
      <c r="E1911" s="2" t="s">
        <v>651</v>
      </c>
      <c r="F1911" s="2" t="s">
        <v>3075</v>
      </c>
      <c r="G1911" s="2" t="s">
        <v>4</v>
      </c>
      <c r="H1911" s="2" t="s">
        <v>3359</v>
      </c>
      <c r="I1911" s="1" t="s">
        <v>1</v>
      </c>
      <c r="J1911" s="1" t="s">
        <v>1</v>
      </c>
      <c r="K1911" s="1" t="s">
        <v>1</v>
      </c>
      <c r="L1911" s="1" t="s">
        <v>1</v>
      </c>
      <c r="M1911" s="1">
        <v>0</v>
      </c>
      <c r="N1911" s="2" t="s">
        <v>1</v>
      </c>
      <c r="O1911" s="2" t="s">
        <v>2</v>
      </c>
      <c r="P1911" s="2" t="s">
        <v>1</v>
      </c>
      <c r="Q1911" s="1">
        <v>64084857.564999998</v>
      </c>
      <c r="R1911" s="1">
        <v>0</v>
      </c>
      <c r="S1911" s="1">
        <v>39021391.515000001</v>
      </c>
      <c r="T1911" s="1">
        <v>0</v>
      </c>
      <c r="U1911" s="2" t="s">
        <v>0</v>
      </c>
      <c r="V1911" s="1">
        <v>0</v>
      </c>
      <c r="W1911" s="1">
        <v>21606436.25</v>
      </c>
      <c r="X1911" s="2" t="s">
        <v>13</v>
      </c>
      <c r="Y1911" s="1">
        <v>3457029.8000000003</v>
      </c>
      <c r="Z1911" s="1">
        <v>0</v>
      </c>
      <c r="AA1911" s="2" t="s">
        <v>0</v>
      </c>
      <c r="AB1911" s="1">
        <v>0</v>
      </c>
      <c r="AC1911" s="1">
        <v>0</v>
      </c>
      <c r="AD1911" s="2" t="s">
        <v>0</v>
      </c>
      <c r="AE1911" s="1">
        <v>0</v>
      </c>
      <c r="AF1911" s="2">
        <v>0</v>
      </c>
    </row>
    <row r="1912" spans="1:32" hidden="1" x14ac:dyDescent="0.25">
      <c r="A1912" s="2" t="s">
        <v>585</v>
      </c>
      <c r="B1912" s="52">
        <v>43991</v>
      </c>
      <c r="C1912" s="2" t="s">
        <v>53</v>
      </c>
      <c r="D1912" s="2" t="s">
        <v>52</v>
      </c>
      <c r="E1912" s="2" t="s">
        <v>651</v>
      </c>
      <c r="F1912" s="2" t="s">
        <v>3075</v>
      </c>
      <c r="G1912" s="2" t="s">
        <v>4</v>
      </c>
      <c r="H1912" s="2" t="s">
        <v>3360</v>
      </c>
      <c r="I1912" s="1" t="s">
        <v>1</v>
      </c>
      <c r="J1912" s="1" t="s">
        <v>1</v>
      </c>
      <c r="K1912" s="1" t="s">
        <v>1</v>
      </c>
      <c r="L1912" s="1" t="s">
        <v>1</v>
      </c>
      <c r="M1912" s="1">
        <v>0</v>
      </c>
      <c r="N1912" s="2" t="s">
        <v>1</v>
      </c>
      <c r="O1912" s="2" t="s">
        <v>2097</v>
      </c>
      <c r="P1912" s="2" t="s">
        <v>2098</v>
      </c>
      <c r="Q1912" s="1">
        <v>2040720</v>
      </c>
      <c r="R1912" s="1">
        <v>0</v>
      </c>
      <c r="S1912" s="1">
        <v>542000</v>
      </c>
      <c r="T1912" s="1">
        <v>1292000</v>
      </c>
      <c r="U1912" s="2" t="s">
        <v>13</v>
      </c>
      <c r="V1912" s="1">
        <v>206720</v>
      </c>
      <c r="W1912" s="1">
        <v>0</v>
      </c>
      <c r="X1912" s="2" t="s">
        <v>0</v>
      </c>
      <c r="Y1912" s="1">
        <v>0</v>
      </c>
      <c r="Z1912" s="1">
        <v>0</v>
      </c>
      <c r="AA1912" s="2" t="s">
        <v>0</v>
      </c>
      <c r="AB1912" s="1">
        <v>0</v>
      </c>
      <c r="AC1912" s="1">
        <v>0</v>
      </c>
      <c r="AD1912" s="2" t="s">
        <v>0</v>
      </c>
      <c r="AE1912" s="1">
        <v>0</v>
      </c>
      <c r="AF1912" s="2">
        <v>0</v>
      </c>
    </row>
    <row r="1913" spans="1:32" hidden="1" x14ac:dyDescent="0.25">
      <c r="A1913" s="2" t="s">
        <v>581</v>
      </c>
      <c r="B1913" s="52">
        <v>43991</v>
      </c>
      <c r="C1913" s="2" t="s">
        <v>53</v>
      </c>
      <c r="D1913" s="2" t="s">
        <v>52</v>
      </c>
      <c r="E1913" s="2" t="s">
        <v>651</v>
      </c>
      <c r="F1913" s="2" t="s">
        <v>3075</v>
      </c>
      <c r="G1913" s="2" t="s">
        <v>4</v>
      </c>
      <c r="H1913" s="2" t="s">
        <v>3361</v>
      </c>
      <c r="I1913" s="1" t="s">
        <v>1</v>
      </c>
      <c r="J1913" s="1" t="s">
        <v>1</v>
      </c>
      <c r="K1913" s="1" t="s">
        <v>1</v>
      </c>
      <c r="L1913" s="1" t="s">
        <v>1</v>
      </c>
      <c r="M1913" s="1">
        <v>0</v>
      </c>
      <c r="N1913" s="2" t="s">
        <v>1</v>
      </c>
      <c r="O1913" s="2" t="s">
        <v>3362</v>
      </c>
      <c r="P1913" s="2" t="s">
        <v>3363</v>
      </c>
      <c r="Q1913" s="1">
        <v>668776.73</v>
      </c>
      <c r="R1913" s="1">
        <v>0</v>
      </c>
      <c r="S1913" s="1">
        <v>418216.73</v>
      </c>
      <c r="T1913" s="1">
        <v>0</v>
      </c>
      <c r="U1913" s="2" t="s">
        <v>0</v>
      </c>
      <c r="V1913" s="1">
        <v>0</v>
      </c>
      <c r="W1913" s="1">
        <v>216000</v>
      </c>
      <c r="X1913" s="2" t="s">
        <v>13</v>
      </c>
      <c r="Y1913" s="1">
        <v>34560</v>
      </c>
      <c r="Z1913" s="1">
        <v>0</v>
      </c>
      <c r="AA1913" s="2" t="s">
        <v>0</v>
      </c>
      <c r="AB1913" s="1">
        <v>0</v>
      </c>
      <c r="AC1913" s="1">
        <v>0</v>
      </c>
      <c r="AD1913" s="2" t="s">
        <v>0</v>
      </c>
      <c r="AE1913" s="1">
        <v>0</v>
      </c>
      <c r="AF1913" s="2">
        <v>0</v>
      </c>
    </row>
    <row r="1914" spans="1:32" hidden="1" x14ac:dyDescent="0.25">
      <c r="A1914" s="2" t="s">
        <v>579</v>
      </c>
      <c r="B1914" s="52">
        <v>43991</v>
      </c>
      <c r="C1914" s="2" t="s">
        <v>53</v>
      </c>
      <c r="D1914" s="2" t="s">
        <v>52</v>
      </c>
      <c r="E1914" s="2" t="s">
        <v>651</v>
      </c>
      <c r="F1914" s="2" t="s">
        <v>3075</v>
      </c>
      <c r="G1914" s="2" t="s">
        <v>24</v>
      </c>
      <c r="H1914" s="2" t="s">
        <v>1</v>
      </c>
      <c r="I1914" s="1" t="s">
        <v>3364</v>
      </c>
      <c r="J1914" s="1" t="s">
        <v>1</v>
      </c>
      <c r="K1914" s="1" t="s">
        <v>3365</v>
      </c>
      <c r="L1914" s="1" t="s">
        <v>3366</v>
      </c>
      <c r="M1914" s="1">
        <v>9.3800000000000008</v>
      </c>
      <c r="N1914" s="2" t="s">
        <v>20</v>
      </c>
      <c r="O1914" s="2" t="s">
        <v>3367</v>
      </c>
      <c r="P1914" s="2" t="s">
        <v>3368</v>
      </c>
      <c r="Q1914" s="1">
        <v>-622154.24919999996</v>
      </c>
      <c r="R1914" s="1">
        <v>0</v>
      </c>
      <c r="S1914" s="1">
        <v>0</v>
      </c>
      <c r="T1914" s="1">
        <v>0</v>
      </c>
      <c r="U1914" s="2" t="s">
        <v>0</v>
      </c>
      <c r="V1914" s="1">
        <v>0</v>
      </c>
      <c r="W1914" s="1">
        <v>-536339.87</v>
      </c>
      <c r="X1914" s="2" t="s">
        <v>13</v>
      </c>
      <c r="Y1914" s="1">
        <v>-85814.379199999996</v>
      </c>
      <c r="Z1914" s="1">
        <v>0</v>
      </c>
      <c r="AA1914" s="2" t="s">
        <v>0</v>
      </c>
      <c r="AB1914" s="1">
        <v>0</v>
      </c>
      <c r="AC1914" s="1">
        <v>0</v>
      </c>
      <c r="AD1914" s="2" t="s">
        <v>0</v>
      </c>
      <c r="AE1914" s="1">
        <v>0</v>
      </c>
      <c r="AF1914" s="2">
        <v>0</v>
      </c>
    </row>
    <row r="1915" spans="1:32" hidden="1" x14ac:dyDescent="0.25">
      <c r="A1915" s="2" t="s">
        <v>577</v>
      </c>
      <c r="B1915" s="52">
        <v>43991</v>
      </c>
      <c r="C1915" s="2" t="s">
        <v>8</v>
      </c>
      <c r="D1915" s="2" t="s">
        <v>48</v>
      </c>
      <c r="E1915" s="2" t="s">
        <v>520</v>
      </c>
      <c r="F1915" s="2" t="s">
        <v>1021</v>
      </c>
      <c r="G1915" s="2" t="s">
        <v>4</v>
      </c>
      <c r="H1915" s="2" t="s">
        <v>3369</v>
      </c>
      <c r="I1915" s="1" t="s">
        <v>1</v>
      </c>
      <c r="J1915" s="1" t="s">
        <v>1</v>
      </c>
      <c r="K1915" s="1" t="s">
        <v>1</v>
      </c>
      <c r="L1915" s="1" t="s">
        <v>1</v>
      </c>
      <c r="M1915" s="1">
        <v>0</v>
      </c>
      <c r="N1915" s="2" t="s">
        <v>1</v>
      </c>
      <c r="O1915" s="2" t="s">
        <v>2</v>
      </c>
      <c r="P1915" s="2" t="s">
        <v>1</v>
      </c>
      <c r="Q1915" s="1">
        <v>54138502.194800004</v>
      </c>
      <c r="R1915" s="1">
        <v>0</v>
      </c>
      <c r="S1915" s="1">
        <v>38298293.840000004</v>
      </c>
      <c r="T1915" s="1">
        <v>0</v>
      </c>
      <c r="U1915" s="2" t="s">
        <v>0</v>
      </c>
      <c r="V1915" s="1">
        <v>0</v>
      </c>
      <c r="W1915" s="1">
        <v>13655352.029999999</v>
      </c>
      <c r="X1915" s="2" t="s">
        <v>0</v>
      </c>
      <c r="Y1915" s="1">
        <v>2184856.3248000001</v>
      </c>
      <c r="Z1915" s="1">
        <v>0</v>
      </c>
      <c r="AA1915" s="2" t="s">
        <v>0</v>
      </c>
      <c r="AB1915" s="1">
        <v>0</v>
      </c>
      <c r="AC1915" s="1">
        <v>0</v>
      </c>
      <c r="AD1915" s="2" t="s">
        <v>0</v>
      </c>
      <c r="AE1915" s="1">
        <v>0</v>
      </c>
      <c r="AF1915" s="2">
        <v>0</v>
      </c>
    </row>
    <row r="1916" spans="1:32" hidden="1" x14ac:dyDescent="0.25">
      <c r="A1916" s="2" t="s">
        <v>573</v>
      </c>
      <c r="B1916" s="52">
        <v>43991</v>
      </c>
      <c r="C1916" s="2" t="s">
        <v>53</v>
      </c>
      <c r="D1916" s="2" t="s">
        <v>48</v>
      </c>
      <c r="E1916" s="2" t="s">
        <v>1830</v>
      </c>
      <c r="F1916" s="2" t="s">
        <v>2286</v>
      </c>
      <c r="G1916" s="2" t="s">
        <v>4</v>
      </c>
      <c r="H1916" s="2" t="s">
        <v>3047</v>
      </c>
      <c r="I1916" s="1"/>
      <c r="J1916" s="1"/>
      <c r="K1916" s="1"/>
      <c r="L1916" s="1"/>
      <c r="M1916" s="1">
        <v>0</v>
      </c>
      <c r="N1916" s="2"/>
      <c r="O1916" s="2" t="s">
        <v>249</v>
      </c>
      <c r="P1916" s="2"/>
      <c r="Q1916" s="1">
        <v>0</v>
      </c>
      <c r="R1916" s="1">
        <v>0</v>
      </c>
      <c r="S1916" s="1">
        <v>0</v>
      </c>
      <c r="T1916" s="1"/>
      <c r="U1916" s="2"/>
      <c r="V1916" s="1"/>
      <c r="W1916" s="1"/>
      <c r="X1916" s="2"/>
      <c r="Y1916" s="1">
        <v>0</v>
      </c>
      <c r="Z1916" s="1"/>
      <c r="AA1916" s="2"/>
      <c r="AB1916" s="1"/>
      <c r="AC1916" s="1"/>
      <c r="AD1916" s="2"/>
      <c r="AE1916" s="1"/>
      <c r="AF1916" s="2"/>
    </row>
    <row r="1917" spans="1:32" s="62" customFormat="1" hidden="1" x14ac:dyDescent="0.25">
      <c r="A1917" s="2" t="s">
        <v>570</v>
      </c>
      <c r="B1917" s="52">
        <v>43991</v>
      </c>
      <c r="C1917" s="2" t="s">
        <v>8</v>
      </c>
      <c r="D1917" s="2" t="s">
        <v>44</v>
      </c>
      <c r="E1917" s="2" t="s">
        <v>516</v>
      </c>
      <c r="F1917" s="2" t="s">
        <v>1597</v>
      </c>
      <c r="G1917" s="2" t="s">
        <v>4</v>
      </c>
      <c r="H1917" s="2" t="s">
        <v>3370</v>
      </c>
      <c r="I1917" s="1" t="s">
        <v>1</v>
      </c>
      <c r="J1917" s="1" t="s">
        <v>1</v>
      </c>
      <c r="K1917" s="1" t="s">
        <v>1</v>
      </c>
      <c r="L1917" s="1" t="s">
        <v>1</v>
      </c>
      <c r="M1917" s="1">
        <v>0</v>
      </c>
      <c r="N1917" s="2" t="s">
        <v>1</v>
      </c>
      <c r="O1917" s="2" t="s">
        <v>2</v>
      </c>
      <c r="P1917" s="2" t="s">
        <v>1</v>
      </c>
      <c r="Q1917" s="1">
        <v>37413002.6888</v>
      </c>
      <c r="R1917" s="1">
        <v>0</v>
      </c>
      <c r="S1917" s="1">
        <v>26006187.140000001</v>
      </c>
      <c r="T1917" s="1">
        <v>0</v>
      </c>
      <c r="U1917" s="2" t="s">
        <v>0</v>
      </c>
      <c r="V1917" s="1">
        <v>0</v>
      </c>
      <c r="W1917" s="1">
        <v>9833461.6799999997</v>
      </c>
      <c r="X1917" s="2" t="s">
        <v>13</v>
      </c>
      <c r="Y1917" s="1">
        <v>1573353.8688000001</v>
      </c>
      <c r="Z1917" s="1">
        <v>0</v>
      </c>
      <c r="AA1917" s="2" t="s">
        <v>0</v>
      </c>
      <c r="AB1917" s="1">
        <v>0</v>
      </c>
      <c r="AC1917" s="1">
        <v>0</v>
      </c>
      <c r="AD1917" s="2" t="s">
        <v>0</v>
      </c>
      <c r="AE1917" s="1">
        <v>0</v>
      </c>
      <c r="AF1917" s="2">
        <v>0</v>
      </c>
    </row>
    <row r="1918" spans="1:32" hidden="1" x14ac:dyDescent="0.25">
      <c r="A1918" s="2" t="s">
        <v>567</v>
      </c>
      <c r="B1918" s="52">
        <v>43991</v>
      </c>
      <c r="C1918" s="2" t="s">
        <v>8</v>
      </c>
      <c r="D1918" s="2" t="s">
        <v>40</v>
      </c>
      <c r="E1918" s="2" t="s">
        <v>500</v>
      </c>
      <c r="F1918" s="2" t="s">
        <v>43</v>
      </c>
      <c r="G1918" s="2" t="s">
        <v>4</v>
      </c>
      <c r="H1918" s="2" t="s">
        <v>3371</v>
      </c>
      <c r="I1918" s="1" t="s">
        <v>1</v>
      </c>
      <c r="J1918" s="1" t="s">
        <v>1</v>
      </c>
      <c r="K1918" s="1" t="s">
        <v>1</v>
      </c>
      <c r="L1918" s="1" t="s">
        <v>1</v>
      </c>
      <c r="M1918" s="1">
        <v>0</v>
      </c>
      <c r="N1918" s="2" t="s">
        <v>1</v>
      </c>
      <c r="O1918" s="2" t="s">
        <v>2</v>
      </c>
      <c r="P1918" s="2" t="s">
        <v>1</v>
      </c>
      <c r="Q1918" s="1">
        <v>74900</v>
      </c>
      <c r="R1918" s="1">
        <v>0</v>
      </c>
      <c r="S1918" s="1">
        <v>74900</v>
      </c>
      <c r="T1918" s="1">
        <v>0</v>
      </c>
      <c r="U1918" s="2" t="s">
        <v>0</v>
      </c>
      <c r="V1918" s="1">
        <v>0</v>
      </c>
      <c r="W1918" s="1"/>
      <c r="X1918" s="2" t="s">
        <v>13</v>
      </c>
      <c r="Y1918" s="1">
        <v>0</v>
      </c>
      <c r="Z1918" s="1">
        <v>0</v>
      </c>
      <c r="AA1918" s="2" t="s">
        <v>0</v>
      </c>
      <c r="AB1918" s="1">
        <v>0</v>
      </c>
      <c r="AC1918" s="1">
        <v>0</v>
      </c>
      <c r="AD1918" s="2" t="s">
        <v>0</v>
      </c>
      <c r="AE1918" s="1">
        <v>0</v>
      </c>
      <c r="AF1918" s="2">
        <v>0</v>
      </c>
    </row>
    <row r="1919" spans="1:32" hidden="1" x14ac:dyDescent="0.25">
      <c r="A1919" s="2" t="s">
        <v>564</v>
      </c>
      <c r="B1919" s="52">
        <v>43991</v>
      </c>
      <c r="C1919" s="2" t="s">
        <v>8</v>
      </c>
      <c r="D1919" s="2" t="s">
        <v>36</v>
      </c>
      <c r="E1919" s="2" t="s">
        <v>497</v>
      </c>
      <c r="F1919" s="2" t="s">
        <v>305</v>
      </c>
      <c r="G1919" s="2" t="s">
        <v>4</v>
      </c>
      <c r="H1919" s="2" t="s">
        <v>3372</v>
      </c>
      <c r="I1919" s="1" t="s">
        <v>1</v>
      </c>
      <c r="J1919" s="1" t="s">
        <v>1</v>
      </c>
      <c r="K1919" s="1" t="s">
        <v>1</v>
      </c>
      <c r="L1919" s="1" t="s">
        <v>1</v>
      </c>
      <c r="M1919" s="1">
        <v>0</v>
      </c>
      <c r="N1919" s="2" t="s">
        <v>1</v>
      </c>
      <c r="O1919" s="2" t="s">
        <v>2</v>
      </c>
      <c r="P1919" s="2" t="s">
        <v>1</v>
      </c>
      <c r="Q1919" s="1">
        <v>82413781.271599993</v>
      </c>
      <c r="R1919" s="1">
        <v>0</v>
      </c>
      <c r="S1919" s="1">
        <v>61952439.18</v>
      </c>
      <c r="T1919" s="1">
        <v>0</v>
      </c>
      <c r="U1919" s="2" t="s">
        <v>0</v>
      </c>
      <c r="V1919" s="1">
        <v>0</v>
      </c>
      <c r="W1919" s="1">
        <v>17639088.010000002</v>
      </c>
      <c r="X1919" s="2" t="s">
        <v>0</v>
      </c>
      <c r="Y1919" s="1">
        <v>2822254.0816000002</v>
      </c>
      <c r="Z1919" s="1">
        <v>0</v>
      </c>
      <c r="AA1919" s="2" t="s">
        <v>0</v>
      </c>
      <c r="AB1919" s="1">
        <v>0</v>
      </c>
      <c r="AC1919" s="1">
        <v>0</v>
      </c>
      <c r="AD1919" s="2" t="s">
        <v>0</v>
      </c>
      <c r="AE1919" s="1">
        <v>0</v>
      </c>
      <c r="AF1919" s="2">
        <v>0</v>
      </c>
    </row>
    <row r="1920" spans="1:32" hidden="1" x14ac:dyDescent="0.25">
      <c r="A1920" s="2" t="s">
        <v>561</v>
      </c>
      <c r="B1920" s="52">
        <v>43991</v>
      </c>
      <c r="C1920" s="2" t="s">
        <v>8</v>
      </c>
      <c r="D1920" s="2" t="s">
        <v>32</v>
      </c>
      <c r="E1920" s="2" t="s">
        <v>493</v>
      </c>
      <c r="F1920" s="2" t="s">
        <v>3373</v>
      </c>
      <c r="G1920" s="2" t="s">
        <v>4</v>
      </c>
      <c r="H1920" s="2" t="s">
        <v>3374</v>
      </c>
      <c r="I1920" s="1" t="s">
        <v>1</v>
      </c>
      <c r="J1920" s="1" t="s">
        <v>1</v>
      </c>
      <c r="K1920" s="1" t="s">
        <v>1</v>
      </c>
      <c r="L1920" s="1" t="s">
        <v>1</v>
      </c>
      <c r="M1920" s="1">
        <v>0</v>
      </c>
      <c r="N1920" s="2" t="s">
        <v>1</v>
      </c>
      <c r="O1920" s="2" t="s">
        <v>2</v>
      </c>
      <c r="P1920" s="2" t="s">
        <v>1</v>
      </c>
      <c r="Q1920" s="1">
        <v>14697173.9562</v>
      </c>
      <c r="R1920" s="1">
        <v>0</v>
      </c>
      <c r="S1920" s="1">
        <v>13008517.215</v>
      </c>
      <c r="T1920" s="1">
        <v>0</v>
      </c>
      <c r="U1920" s="2" t="s">
        <v>0</v>
      </c>
      <c r="V1920" s="1">
        <v>0</v>
      </c>
      <c r="W1920" s="1">
        <v>1455738.57</v>
      </c>
      <c r="X1920" s="2" t="s">
        <v>0</v>
      </c>
      <c r="Y1920" s="1">
        <v>232918.17120000001</v>
      </c>
      <c r="Z1920" s="1">
        <v>0</v>
      </c>
      <c r="AA1920" s="2" t="s">
        <v>0</v>
      </c>
      <c r="AB1920" s="1">
        <v>0</v>
      </c>
      <c r="AC1920" s="1">
        <v>0</v>
      </c>
      <c r="AD1920" s="2" t="s">
        <v>0</v>
      </c>
      <c r="AE1920" s="1">
        <v>0</v>
      </c>
      <c r="AF1920" s="2">
        <v>0</v>
      </c>
    </row>
    <row r="1921" spans="1:32" hidden="1" x14ac:dyDescent="0.25">
      <c r="A1921" s="2" t="s">
        <v>559</v>
      </c>
      <c r="B1921" s="52">
        <v>43991</v>
      </c>
      <c r="C1921" s="2" t="s">
        <v>8</v>
      </c>
      <c r="D1921" s="2" t="s">
        <v>26</v>
      </c>
      <c r="E1921" s="2" t="s">
        <v>489</v>
      </c>
      <c r="F1921" s="2" t="s">
        <v>3375</v>
      </c>
      <c r="G1921" s="2" t="s">
        <v>4</v>
      </c>
      <c r="H1921" s="2" t="s">
        <v>3376</v>
      </c>
      <c r="I1921" s="1" t="s">
        <v>1</v>
      </c>
      <c r="J1921" s="1" t="s">
        <v>1</v>
      </c>
      <c r="K1921" s="1" t="s">
        <v>1</v>
      </c>
      <c r="L1921" s="1" t="s">
        <v>1</v>
      </c>
      <c r="M1921" s="1">
        <v>0</v>
      </c>
      <c r="N1921" s="2" t="s">
        <v>1</v>
      </c>
      <c r="O1921" s="2" t="s">
        <v>2</v>
      </c>
      <c r="P1921" s="2" t="s">
        <v>1</v>
      </c>
      <c r="Q1921" s="1">
        <v>28843789.079249993</v>
      </c>
      <c r="R1921" s="1">
        <v>0</v>
      </c>
      <c r="S1921" s="1">
        <v>26746509.079249993</v>
      </c>
      <c r="T1921" s="1">
        <v>0</v>
      </c>
      <c r="U1921" s="2" t="s">
        <v>0</v>
      </c>
      <c r="V1921" s="1">
        <v>0</v>
      </c>
      <c r="W1921" s="1">
        <v>1808000</v>
      </c>
      <c r="X1921" s="2" t="s">
        <v>0</v>
      </c>
      <c r="Y1921" s="1">
        <v>289280</v>
      </c>
      <c r="Z1921" s="1">
        <v>0</v>
      </c>
      <c r="AA1921" s="2" t="s">
        <v>0</v>
      </c>
      <c r="AB1921" s="1">
        <v>0</v>
      </c>
      <c r="AC1921" s="1">
        <v>0</v>
      </c>
      <c r="AD1921" s="2" t="s">
        <v>0</v>
      </c>
      <c r="AE1921" s="1">
        <v>0</v>
      </c>
      <c r="AF1921" s="2">
        <v>0</v>
      </c>
    </row>
    <row r="1922" spans="1:32" hidden="1" x14ac:dyDescent="0.25">
      <c r="A1922" s="2" t="s">
        <v>556</v>
      </c>
      <c r="B1922" s="52">
        <v>43991</v>
      </c>
      <c r="C1922" s="2" t="s">
        <v>8</v>
      </c>
      <c r="D1922" s="2" t="s">
        <v>11</v>
      </c>
      <c r="E1922" s="2" t="s">
        <v>476</v>
      </c>
      <c r="F1922" s="2" t="s">
        <v>3377</v>
      </c>
      <c r="G1922" s="2" t="s">
        <v>4</v>
      </c>
      <c r="H1922" s="2" t="s">
        <v>3378</v>
      </c>
      <c r="I1922" s="1" t="s">
        <v>1</v>
      </c>
      <c r="J1922" s="1" t="s">
        <v>1</v>
      </c>
      <c r="K1922" s="1" t="s">
        <v>1</v>
      </c>
      <c r="L1922" s="1" t="s">
        <v>1</v>
      </c>
      <c r="M1922" s="1">
        <v>0</v>
      </c>
      <c r="N1922" s="2" t="s">
        <v>1</v>
      </c>
      <c r="O1922" s="2" t="s">
        <v>2</v>
      </c>
      <c r="P1922" s="2" t="s">
        <v>1</v>
      </c>
      <c r="Q1922" s="1">
        <v>636194.66999999993</v>
      </c>
      <c r="R1922" s="1">
        <v>0</v>
      </c>
      <c r="S1922" s="1">
        <v>336914.67</v>
      </c>
      <c r="T1922" s="1">
        <v>0</v>
      </c>
      <c r="U1922" s="2" t="s">
        <v>0</v>
      </c>
      <c r="V1922" s="1">
        <v>0</v>
      </c>
      <c r="W1922" s="1">
        <v>258000</v>
      </c>
      <c r="X1922" s="2" t="s">
        <v>0</v>
      </c>
      <c r="Y1922" s="1">
        <v>41280</v>
      </c>
      <c r="Z1922" s="1">
        <v>0</v>
      </c>
      <c r="AA1922" s="2" t="s">
        <v>0</v>
      </c>
      <c r="AB1922" s="1">
        <v>0</v>
      </c>
      <c r="AC1922" s="1">
        <v>0</v>
      </c>
      <c r="AD1922" s="2" t="s">
        <v>0</v>
      </c>
      <c r="AE1922" s="1">
        <v>0</v>
      </c>
      <c r="AF1922" s="2">
        <v>0</v>
      </c>
    </row>
    <row r="1923" spans="1:32" hidden="1" x14ac:dyDescent="0.25">
      <c r="A1923" s="2" t="s">
        <v>552</v>
      </c>
      <c r="B1923" s="52">
        <v>43991</v>
      </c>
      <c r="C1923" s="2" t="s">
        <v>8</v>
      </c>
      <c r="D1923" s="2" t="s">
        <v>7</v>
      </c>
      <c r="E1923" s="2" t="s">
        <v>471</v>
      </c>
      <c r="F1923" s="2" t="s">
        <v>2265</v>
      </c>
      <c r="G1923" s="2" t="s">
        <v>4</v>
      </c>
      <c r="H1923" s="2" t="s">
        <v>3379</v>
      </c>
      <c r="I1923" s="1" t="s">
        <v>1</v>
      </c>
      <c r="J1923" s="1" t="s">
        <v>1</v>
      </c>
      <c r="K1923" s="1" t="s">
        <v>1</v>
      </c>
      <c r="L1923" s="1" t="s">
        <v>1</v>
      </c>
      <c r="M1923" s="1">
        <v>0</v>
      </c>
      <c r="N1923" s="2" t="s">
        <v>1</v>
      </c>
      <c r="O1923" s="2" t="s">
        <v>2</v>
      </c>
      <c r="P1923" s="2" t="s">
        <v>1</v>
      </c>
      <c r="Q1923" s="1">
        <v>38003112.480799995</v>
      </c>
      <c r="R1923" s="1">
        <v>0</v>
      </c>
      <c r="S1923" s="1">
        <v>29227800.199999999</v>
      </c>
      <c r="T1923" s="1">
        <v>0</v>
      </c>
      <c r="U1923" s="2" t="s">
        <v>0</v>
      </c>
      <c r="V1923" s="1">
        <v>0</v>
      </c>
      <c r="W1923" s="1">
        <v>7564924.3799999999</v>
      </c>
      <c r="X1923" s="2" t="s">
        <v>0</v>
      </c>
      <c r="Y1923" s="1">
        <v>1210387.9007999999</v>
      </c>
      <c r="Z1923" s="1">
        <v>0</v>
      </c>
      <c r="AA1923" s="2" t="s">
        <v>0</v>
      </c>
      <c r="AB1923" s="1">
        <v>0</v>
      </c>
      <c r="AC1923" s="1">
        <v>0</v>
      </c>
      <c r="AD1923" s="2" t="s">
        <v>0</v>
      </c>
      <c r="AE1923" s="1">
        <v>0</v>
      </c>
      <c r="AF1923" s="2">
        <v>0</v>
      </c>
    </row>
    <row r="1924" spans="1:32" hidden="1" x14ac:dyDescent="0.25">
      <c r="A1924" s="2" t="s">
        <v>548</v>
      </c>
      <c r="B1924" s="52">
        <v>43992</v>
      </c>
      <c r="C1924" s="2" t="s">
        <v>8</v>
      </c>
      <c r="D1924" s="2" t="s">
        <v>107</v>
      </c>
      <c r="E1924" s="2" t="s">
        <v>596</v>
      </c>
      <c r="F1924" s="2" t="s">
        <v>2418</v>
      </c>
      <c r="G1924" s="2" t="s">
        <v>4</v>
      </c>
      <c r="H1924" s="2" t="s">
        <v>3380</v>
      </c>
      <c r="I1924" s="1" t="s">
        <v>1</v>
      </c>
      <c r="J1924" s="1" t="s">
        <v>1</v>
      </c>
      <c r="K1924" s="1" t="s">
        <v>1</v>
      </c>
      <c r="L1924" s="1" t="s">
        <v>1</v>
      </c>
      <c r="M1924" s="1">
        <v>0</v>
      </c>
      <c r="N1924" s="2" t="s">
        <v>1</v>
      </c>
      <c r="O1924" s="2" t="s">
        <v>2</v>
      </c>
      <c r="P1924" s="2" t="s">
        <v>1</v>
      </c>
      <c r="Q1924" s="1">
        <v>27365026.391999997</v>
      </c>
      <c r="R1924" s="1">
        <v>0</v>
      </c>
      <c r="S1924" s="1">
        <v>22872542.199999999</v>
      </c>
      <c r="T1924" s="1">
        <v>0</v>
      </c>
      <c r="U1924" s="2" t="s">
        <v>0</v>
      </c>
      <c r="V1924" s="1">
        <v>0</v>
      </c>
      <c r="W1924" s="1">
        <v>3872831.2</v>
      </c>
      <c r="X1924" s="2" t="s">
        <v>13</v>
      </c>
      <c r="Y1924" s="1">
        <v>619652.99200000009</v>
      </c>
      <c r="Z1924" s="1">
        <v>0</v>
      </c>
      <c r="AA1924" s="2" t="s">
        <v>0</v>
      </c>
      <c r="AB1924" s="1">
        <v>0</v>
      </c>
      <c r="AC1924" s="1">
        <v>0</v>
      </c>
      <c r="AD1924" s="2" t="s">
        <v>0</v>
      </c>
      <c r="AE1924" s="1">
        <v>0</v>
      </c>
      <c r="AF1924" s="2">
        <v>0</v>
      </c>
    </row>
    <row r="1925" spans="1:32" hidden="1" x14ac:dyDescent="0.25">
      <c r="A1925" s="2" t="s">
        <v>545</v>
      </c>
      <c r="B1925" s="52">
        <v>43992</v>
      </c>
      <c r="C1925" s="2" t="s">
        <v>53</v>
      </c>
      <c r="D1925" s="2" t="s">
        <v>107</v>
      </c>
      <c r="E1925" s="2" t="s">
        <v>572</v>
      </c>
      <c r="F1925" s="2" t="s">
        <v>3344</v>
      </c>
      <c r="G1925" s="2" t="s">
        <v>4</v>
      </c>
      <c r="H1925" s="2" t="s">
        <v>3381</v>
      </c>
      <c r="I1925" s="1" t="s">
        <v>1</v>
      </c>
      <c r="J1925" s="1" t="s">
        <v>1</v>
      </c>
      <c r="K1925" s="1" t="s">
        <v>1</v>
      </c>
      <c r="L1925" s="1" t="s">
        <v>1</v>
      </c>
      <c r="M1925" s="1">
        <v>0</v>
      </c>
      <c r="N1925" s="2" t="s">
        <v>1</v>
      </c>
      <c r="O1925" s="2" t="s">
        <v>2</v>
      </c>
      <c r="P1925" s="2" t="s">
        <v>1</v>
      </c>
      <c r="Q1925" s="1">
        <v>75058423.79779999</v>
      </c>
      <c r="R1925" s="1">
        <v>0</v>
      </c>
      <c r="S1925" s="1">
        <v>57458066.416999988</v>
      </c>
      <c r="T1925" s="1">
        <v>0</v>
      </c>
      <c r="U1925" s="2" t="s">
        <v>0</v>
      </c>
      <c r="V1925" s="1">
        <v>0</v>
      </c>
      <c r="W1925" s="1">
        <v>15172721.880000001</v>
      </c>
      <c r="X1925" s="2" t="s">
        <v>0</v>
      </c>
      <c r="Y1925" s="1">
        <v>2427635.5008</v>
      </c>
      <c r="Z1925" s="1">
        <v>0</v>
      </c>
      <c r="AA1925" s="2" t="s">
        <v>0</v>
      </c>
      <c r="AB1925" s="1">
        <v>0</v>
      </c>
      <c r="AC1925" s="1">
        <v>0</v>
      </c>
      <c r="AD1925" s="2" t="s">
        <v>0</v>
      </c>
      <c r="AE1925" s="1">
        <v>0</v>
      </c>
      <c r="AF1925" s="2">
        <v>0</v>
      </c>
    </row>
    <row r="1926" spans="1:32" s="62" customFormat="1" hidden="1" x14ac:dyDescent="0.25">
      <c r="A1926" s="2" t="s">
        <v>543</v>
      </c>
      <c r="B1926" s="52">
        <v>43992</v>
      </c>
      <c r="C1926" s="2" t="s">
        <v>8</v>
      </c>
      <c r="D1926" s="2" t="s">
        <v>88</v>
      </c>
      <c r="E1926" s="2" t="s">
        <v>569</v>
      </c>
      <c r="F1926" s="2" t="s">
        <v>1508</v>
      </c>
      <c r="G1926" s="2" t="s">
        <v>4</v>
      </c>
      <c r="H1926" s="2" t="s">
        <v>3382</v>
      </c>
      <c r="I1926" s="1" t="s">
        <v>1</v>
      </c>
      <c r="J1926" s="1" t="s">
        <v>1</v>
      </c>
      <c r="K1926" s="1" t="s">
        <v>1</v>
      </c>
      <c r="L1926" s="1" t="s">
        <v>1</v>
      </c>
      <c r="M1926" s="1">
        <v>0</v>
      </c>
      <c r="N1926" s="2" t="s">
        <v>1</v>
      </c>
      <c r="O1926" s="2" t="s">
        <v>2</v>
      </c>
      <c r="P1926" s="2" t="s">
        <v>1</v>
      </c>
      <c r="Q1926" s="1">
        <v>25297910.735199999</v>
      </c>
      <c r="R1926" s="1">
        <v>0</v>
      </c>
      <c r="S1926" s="1">
        <v>17978761.140000001</v>
      </c>
      <c r="T1926" s="1">
        <v>0</v>
      </c>
      <c r="U1926" s="2" t="s">
        <v>0</v>
      </c>
      <c r="V1926" s="1">
        <v>0</v>
      </c>
      <c r="W1926" s="1">
        <v>6309611.7199999997</v>
      </c>
      <c r="X1926" s="2" t="s">
        <v>13</v>
      </c>
      <c r="Y1926" s="1">
        <v>1009537.8752</v>
      </c>
      <c r="Z1926" s="1">
        <v>0</v>
      </c>
      <c r="AA1926" s="2" t="s">
        <v>0</v>
      </c>
      <c r="AB1926" s="1">
        <v>0</v>
      </c>
      <c r="AC1926" s="1">
        <v>0</v>
      </c>
      <c r="AD1926" s="2" t="s">
        <v>0</v>
      </c>
      <c r="AE1926" s="1">
        <v>0</v>
      </c>
      <c r="AF1926" s="2">
        <v>0</v>
      </c>
    </row>
    <row r="1927" spans="1:32" hidden="1" x14ac:dyDescent="0.25">
      <c r="A1927" s="2" t="s">
        <v>539</v>
      </c>
      <c r="B1927" s="52">
        <v>43992</v>
      </c>
      <c r="C1927" s="2" t="s">
        <v>8</v>
      </c>
      <c r="D1927" s="2" t="s">
        <v>88</v>
      </c>
      <c r="E1927" s="2" t="s">
        <v>563</v>
      </c>
      <c r="F1927" s="2" t="s">
        <v>1023</v>
      </c>
      <c r="G1927" s="2" t="s">
        <v>4</v>
      </c>
      <c r="H1927" s="2" t="s">
        <v>3383</v>
      </c>
      <c r="I1927" s="1" t="s">
        <v>1</v>
      </c>
      <c r="J1927" s="1" t="s">
        <v>1</v>
      </c>
      <c r="K1927" s="1" t="s">
        <v>1</v>
      </c>
      <c r="L1927" s="1" t="s">
        <v>1</v>
      </c>
      <c r="M1927" s="1">
        <v>0</v>
      </c>
      <c r="N1927" s="2" t="s">
        <v>1</v>
      </c>
      <c r="O1927" s="2" t="s">
        <v>2</v>
      </c>
      <c r="P1927" s="2" t="s">
        <v>1</v>
      </c>
      <c r="Q1927" s="1">
        <v>35119140</v>
      </c>
      <c r="R1927" s="1">
        <v>0</v>
      </c>
      <c r="S1927" s="1">
        <v>35119140</v>
      </c>
      <c r="T1927" s="1">
        <v>0</v>
      </c>
      <c r="U1927" s="2" t="s">
        <v>0</v>
      </c>
      <c r="V1927" s="1">
        <v>0</v>
      </c>
      <c r="W1927" s="1"/>
      <c r="X1927" s="2" t="s">
        <v>13</v>
      </c>
      <c r="Y1927" s="1">
        <v>0</v>
      </c>
      <c r="Z1927" s="1">
        <v>0</v>
      </c>
      <c r="AA1927" s="2" t="s">
        <v>0</v>
      </c>
      <c r="AB1927" s="1">
        <v>0</v>
      </c>
      <c r="AC1927" s="1">
        <v>0</v>
      </c>
      <c r="AD1927" s="2" t="s">
        <v>0</v>
      </c>
      <c r="AE1927" s="1">
        <v>0</v>
      </c>
      <c r="AF1927" s="2">
        <v>0</v>
      </c>
    </row>
    <row r="1928" spans="1:32" hidden="1" x14ac:dyDescent="0.25">
      <c r="A1928" s="2" t="s">
        <v>535</v>
      </c>
      <c r="B1928" s="52">
        <v>43992</v>
      </c>
      <c r="C1928" s="2" t="s">
        <v>71</v>
      </c>
      <c r="D1928" s="2" t="s">
        <v>88</v>
      </c>
      <c r="E1928" s="2" t="s">
        <v>566</v>
      </c>
      <c r="F1928" s="2" t="s">
        <v>3384</v>
      </c>
      <c r="G1928" s="2" t="s">
        <v>4</v>
      </c>
      <c r="H1928" s="2" t="s">
        <v>3385</v>
      </c>
      <c r="I1928" s="1" t="s">
        <v>1</v>
      </c>
      <c r="J1928" s="1" t="s">
        <v>1</v>
      </c>
      <c r="K1928" s="1" t="s">
        <v>1</v>
      </c>
      <c r="L1928" s="1" t="s">
        <v>1</v>
      </c>
      <c r="M1928" s="1">
        <v>0</v>
      </c>
      <c r="N1928" s="2" t="s">
        <v>1</v>
      </c>
      <c r="O1928" s="2" t="s">
        <v>2</v>
      </c>
      <c r="P1928" s="2" t="s">
        <v>1</v>
      </c>
      <c r="Q1928" s="1">
        <v>6140703.1109999996</v>
      </c>
      <c r="R1928" s="1">
        <v>0</v>
      </c>
      <c r="S1928" s="1">
        <v>6071103.1109999996</v>
      </c>
      <c r="T1928" s="1">
        <v>0</v>
      </c>
      <c r="U1928" s="2" t="s">
        <v>0</v>
      </c>
      <c r="V1928" s="1">
        <v>0</v>
      </c>
      <c r="W1928" s="1">
        <v>60000</v>
      </c>
      <c r="X1928" s="2" t="s">
        <v>0</v>
      </c>
      <c r="Y1928" s="1">
        <v>9600</v>
      </c>
      <c r="Z1928" s="1">
        <v>0</v>
      </c>
      <c r="AA1928" s="2" t="s">
        <v>0</v>
      </c>
      <c r="AB1928" s="1">
        <v>0</v>
      </c>
      <c r="AC1928" s="1">
        <v>0</v>
      </c>
      <c r="AD1928" s="2" t="s">
        <v>0</v>
      </c>
      <c r="AE1928" s="1">
        <v>0</v>
      </c>
      <c r="AF1928" s="2">
        <v>0</v>
      </c>
    </row>
    <row r="1929" spans="1:32" hidden="1" x14ac:dyDescent="0.25">
      <c r="A1929" s="2" t="s">
        <v>533</v>
      </c>
      <c r="B1929" s="52">
        <v>43992</v>
      </c>
      <c r="C1929" s="2" t="s">
        <v>71</v>
      </c>
      <c r="D1929" s="2" t="s">
        <v>88</v>
      </c>
      <c r="E1929" s="2" t="s">
        <v>566</v>
      </c>
      <c r="F1929" s="2" t="s">
        <v>3384</v>
      </c>
      <c r="G1929" s="2" t="s">
        <v>4</v>
      </c>
      <c r="H1929" s="2" t="s">
        <v>3386</v>
      </c>
      <c r="I1929" s="1" t="s">
        <v>1</v>
      </c>
      <c r="J1929" s="1" t="s">
        <v>1</v>
      </c>
      <c r="K1929" s="1" t="s">
        <v>1</v>
      </c>
      <c r="L1929" s="1" t="s">
        <v>1</v>
      </c>
      <c r="M1929" s="1">
        <v>0</v>
      </c>
      <c r="N1929" s="2" t="s">
        <v>1</v>
      </c>
      <c r="O1929" s="2" t="s">
        <v>3387</v>
      </c>
      <c r="P1929" s="2" t="s">
        <v>3388</v>
      </c>
      <c r="Q1929" s="1">
        <v>205084.79999999999</v>
      </c>
      <c r="R1929" s="1">
        <v>0</v>
      </c>
      <c r="S1929" s="1">
        <v>205084.79999999999</v>
      </c>
      <c r="T1929" s="1">
        <v>0</v>
      </c>
      <c r="U1929" s="2" t="s">
        <v>0</v>
      </c>
      <c r="V1929" s="1">
        <v>0</v>
      </c>
      <c r="W1929" s="1">
        <v>0</v>
      </c>
      <c r="X1929" s="2" t="s">
        <v>0</v>
      </c>
      <c r="Y1929" s="1">
        <v>0</v>
      </c>
      <c r="Z1929" s="1">
        <v>0</v>
      </c>
      <c r="AA1929" s="2" t="s">
        <v>0</v>
      </c>
      <c r="AB1929" s="1">
        <v>0</v>
      </c>
      <c r="AC1929" s="1">
        <v>0</v>
      </c>
      <c r="AD1929" s="2" t="s">
        <v>0</v>
      </c>
      <c r="AE1929" s="1">
        <v>0</v>
      </c>
      <c r="AF1929" s="2">
        <v>0</v>
      </c>
    </row>
    <row r="1930" spans="1:32" hidden="1" x14ac:dyDescent="0.25">
      <c r="A1930" s="2" t="s">
        <v>531</v>
      </c>
      <c r="B1930" s="52">
        <v>43992</v>
      </c>
      <c r="C1930" s="2" t="s">
        <v>71</v>
      </c>
      <c r="D1930" s="2" t="s">
        <v>88</v>
      </c>
      <c r="E1930" s="2" t="s">
        <v>566</v>
      </c>
      <c r="F1930" s="2" t="s">
        <v>3384</v>
      </c>
      <c r="G1930" s="2" t="s">
        <v>4</v>
      </c>
      <c r="H1930" s="2" t="s">
        <v>3389</v>
      </c>
      <c r="I1930" s="1" t="s">
        <v>1</v>
      </c>
      <c r="J1930" s="1" t="s">
        <v>1</v>
      </c>
      <c r="K1930" s="1" t="s">
        <v>1</v>
      </c>
      <c r="L1930" s="1" t="s">
        <v>1</v>
      </c>
      <c r="M1930" s="1">
        <v>0</v>
      </c>
      <c r="N1930" s="2" t="s">
        <v>1</v>
      </c>
      <c r="O1930" s="2" t="s">
        <v>2</v>
      </c>
      <c r="P1930" s="2" t="s">
        <v>1</v>
      </c>
      <c r="Q1930" s="1">
        <v>20205864.709800001</v>
      </c>
      <c r="R1930" s="1">
        <v>0</v>
      </c>
      <c r="S1930" s="1">
        <v>17572622.277000003</v>
      </c>
      <c r="T1930" s="1">
        <v>0</v>
      </c>
      <c r="U1930" s="2" t="s">
        <v>0</v>
      </c>
      <c r="V1930" s="1">
        <v>0</v>
      </c>
      <c r="W1930" s="1">
        <v>2270036.58</v>
      </c>
      <c r="X1930" s="2" t="s">
        <v>13</v>
      </c>
      <c r="Y1930" s="1">
        <v>363205.85279999999</v>
      </c>
      <c r="Z1930" s="1">
        <v>0</v>
      </c>
      <c r="AA1930" s="2" t="s">
        <v>0</v>
      </c>
      <c r="AB1930" s="1">
        <v>0</v>
      </c>
      <c r="AC1930" s="1">
        <v>0</v>
      </c>
      <c r="AD1930" s="2" t="s">
        <v>0</v>
      </c>
      <c r="AE1930" s="1">
        <v>0</v>
      </c>
      <c r="AF1930" s="2">
        <v>0</v>
      </c>
    </row>
    <row r="1931" spans="1:32" hidden="1" x14ac:dyDescent="0.25">
      <c r="A1931" s="2" t="s">
        <v>527</v>
      </c>
      <c r="B1931" s="52">
        <v>43992</v>
      </c>
      <c r="C1931" s="2" t="s">
        <v>53</v>
      </c>
      <c r="D1931" s="2" t="s">
        <v>88</v>
      </c>
      <c r="E1931" s="2" t="s">
        <v>558</v>
      </c>
      <c r="F1931" s="2" t="s">
        <v>3390</v>
      </c>
      <c r="G1931" s="2" t="s">
        <v>4</v>
      </c>
      <c r="H1931" s="2" t="s">
        <v>3310</v>
      </c>
      <c r="I1931" s="1"/>
      <c r="J1931" s="1"/>
      <c r="K1931" s="1"/>
      <c r="L1931" s="1"/>
      <c r="M1931" s="1">
        <v>0</v>
      </c>
      <c r="N1931" s="2"/>
      <c r="O1931" s="2" t="s">
        <v>249</v>
      </c>
      <c r="P1931" s="2"/>
      <c r="Q1931" s="1">
        <v>0</v>
      </c>
      <c r="R1931" s="1"/>
      <c r="S1931" s="1"/>
      <c r="T1931" s="1"/>
      <c r="U1931" s="2"/>
      <c r="V1931" s="1"/>
      <c r="W1931" s="1"/>
      <c r="X1931" s="2"/>
      <c r="Y1931" s="1">
        <v>0</v>
      </c>
      <c r="Z1931" s="1"/>
      <c r="AA1931" s="2"/>
      <c r="AB1931" s="1"/>
      <c r="AC1931" s="1"/>
      <c r="AD1931" s="2"/>
      <c r="AE1931" s="1"/>
      <c r="AF1931" s="2"/>
    </row>
    <row r="1932" spans="1:32" hidden="1" x14ac:dyDescent="0.25">
      <c r="A1932" s="2" t="s">
        <v>525</v>
      </c>
      <c r="B1932" s="52">
        <v>43992</v>
      </c>
      <c r="C1932" s="2" t="s">
        <v>8</v>
      </c>
      <c r="D1932" s="2" t="s">
        <v>78</v>
      </c>
      <c r="E1932" s="2" t="s">
        <v>555</v>
      </c>
      <c r="F1932" s="2" t="s">
        <v>3391</v>
      </c>
      <c r="G1932" s="2" t="s">
        <v>4</v>
      </c>
      <c r="H1932" s="2" t="s">
        <v>3392</v>
      </c>
      <c r="I1932" s="1" t="s">
        <v>1</v>
      </c>
      <c r="J1932" s="1" t="s">
        <v>1</v>
      </c>
      <c r="K1932" s="1" t="s">
        <v>1</v>
      </c>
      <c r="L1932" s="1" t="s">
        <v>1</v>
      </c>
      <c r="M1932" s="1">
        <v>0</v>
      </c>
      <c r="N1932" s="2" t="s">
        <v>1</v>
      </c>
      <c r="O1932" s="2" t="s">
        <v>2</v>
      </c>
      <c r="P1932" s="2" t="s">
        <v>1</v>
      </c>
      <c r="Q1932" s="1">
        <v>33165530.044399999</v>
      </c>
      <c r="R1932" s="1">
        <v>0</v>
      </c>
      <c r="S1932" s="1">
        <v>24131828.68</v>
      </c>
      <c r="T1932" s="1">
        <v>0</v>
      </c>
      <c r="U1932" s="2" t="s">
        <v>0</v>
      </c>
      <c r="V1932" s="1">
        <v>0</v>
      </c>
      <c r="W1932" s="1">
        <v>7787673.5899999999</v>
      </c>
      <c r="X1932" s="2" t="s">
        <v>13</v>
      </c>
      <c r="Y1932" s="1">
        <v>1246027.7744</v>
      </c>
      <c r="Z1932" s="1">
        <v>0</v>
      </c>
      <c r="AA1932" s="2" t="s">
        <v>0</v>
      </c>
      <c r="AB1932" s="1">
        <v>0</v>
      </c>
      <c r="AC1932" s="1">
        <v>0</v>
      </c>
      <c r="AD1932" s="2" t="s">
        <v>0</v>
      </c>
      <c r="AE1932" s="1">
        <v>0</v>
      </c>
      <c r="AF1932" s="2">
        <v>0</v>
      </c>
    </row>
    <row r="1933" spans="1:32" hidden="1" x14ac:dyDescent="0.25">
      <c r="A1933" s="2" t="s">
        <v>521</v>
      </c>
      <c r="B1933" s="52">
        <v>43992</v>
      </c>
      <c r="C1933" s="2" t="s">
        <v>71</v>
      </c>
      <c r="D1933" s="2" t="s">
        <v>78</v>
      </c>
      <c r="E1933" s="2" t="s">
        <v>551</v>
      </c>
      <c r="F1933" s="2" t="s">
        <v>3204</v>
      </c>
      <c r="G1933" s="2" t="s">
        <v>4</v>
      </c>
      <c r="H1933" s="2" t="s">
        <v>3393</v>
      </c>
      <c r="I1933" s="1" t="s">
        <v>1</v>
      </c>
      <c r="J1933" s="1" t="s">
        <v>1</v>
      </c>
      <c r="K1933" s="1" t="s">
        <v>1</v>
      </c>
      <c r="L1933" s="1" t="s">
        <v>1</v>
      </c>
      <c r="M1933" s="1">
        <v>0</v>
      </c>
      <c r="N1933" s="2" t="s">
        <v>1</v>
      </c>
      <c r="O1933" s="2" t="s">
        <v>2</v>
      </c>
      <c r="P1933" s="2" t="s">
        <v>1</v>
      </c>
      <c r="Q1933" s="1">
        <v>25469993.569749992</v>
      </c>
      <c r="R1933" s="1">
        <v>0</v>
      </c>
      <c r="S1933" s="1">
        <v>23269705.569749992</v>
      </c>
      <c r="T1933" s="1">
        <v>0</v>
      </c>
      <c r="U1933" s="2" t="s">
        <v>0</v>
      </c>
      <c r="V1933" s="1">
        <v>0</v>
      </c>
      <c r="W1933" s="1">
        <v>1896800</v>
      </c>
      <c r="X1933" s="2" t="s">
        <v>0</v>
      </c>
      <c r="Y1933" s="1">
        <v>303488</v>
      </c>
      <c r="Z1933" s="1">
        <v>0</v>
      </c>
      <c r="AA1933" s="2" t="s">
        <v>0</v>
      </c>
      <c r="AB1933" s="1">
        <v>0</v>
      </c>
      <c r="AC1933" s="1">
        <v>0</v>
      </c>
      <c r="AD1933" s="2" t="s">
        <v>0</v>
      </c>
      <c r="AE1933" s="1">
        <v>0</v>
      </c>
      <c r="AF1933" s="2">
        <v>0</v>
      </c>
    </row>
    <row r="1934" spans="1:32" s="62" customFormat="1" hidden="1" x14ac:dyDescent="0.25">
      <c r="A1934" s="2" t="s">
        <v>517</v>
      </c>
      <c r="B1934" s="52">
        <v>43992</v>
      </c>
      <c r="C1934" s="2" t="s">
        <v>53</v>
      </c>
      <c r="D1934" s="2" t="s">
        <v>78</v>
      </c>
      <c r="E1934" s="2" t="s">
        <v>6</v>
      </c>
      <c r="F1934" s="2" t="s">
        <v>3344</v>
      </c>
      <c r="G1934" s="2" t="s">
        <v>4</v>
      </c>
      <c r="H1934" s="2" t="s">
        <v>3394</v>
      </c>
      <c r="I1934" s="1" t="s">
        <v>1</v>
      </c>
      <c r="J1934" s="1" t="s">
        <v>1</v>
      </c>
      <c r="K1934" s="1" t="s">
        <v>1</v>
      </c>
      <c r="L1934" s="1" t="s">
        <v>1</v>
      </c>
      <c r="M1934" s="1">
        <v>0</v>
      </c>
      <c r="N1934" s="2" t="s">
        <v>1</v>
      </c>
      <c r="O1934" s="2" t="s">
        <v>2</v>
      </c>
      <c r="P1934" s="2" t="s">
        <v>1</v>
      </c>
      <c r="Q1934" s="1">
        <v>8238599.9727499997</v>
      </c>
      <c r="R1934" s="1">
        <v>0</v>
      </c>
      <c r="S1934" s="1">
        <v>4521959.9727499997</v>
      </c>
      <c r="T1934" s="1">
        <v>0</v>
      </c>
      <c r="U1934" s="2" t="s">
        <v>0</v>
      </c>
      <c r="V1934" s="1">
        <v>0</v>
      </c>
      <c r="W1934" s="1">
        <v>3204000</v>
      </c>
      <c r="X1934" s="2" t="s">
        <v>0</v>
      </c>
      <c r="Y1934" s="1">
        <v>512640</v>
      </c>
      <c r="Z1934" s="1">
        <v>0</v>
      </c>
      <c r="AA1934" s="2" t="s">
        <v>0</v>
      </c>
      <c r="AB1934" s="1">
        <v>0</v>
      </c>
      <c r="AC1934" s="1">
        <v>0</v>
      </c>
      <c r="AD1934" s="2" t="s">
        <v>0</v>
      </c>
      <c r="AE1934" s="1">
        <v>0</v>
      </c>
      <c r="AF1934" s="2">
        <v>0</v>
      </c>
    </row>
    <row r="1935" spans="1:32" hidden="1" x14ac:dyDescent="0.25">
      <c r="A1935" s="2" t="s">
        <v>513</v>
      </c>
      <c r="B1935" s="52">
        <v>43992</v>
      </c>
      <c r="C1935" s="2" t="s">
        <v>53</v>
      </c>
      <c r="D1935" s="2" t="s">
        <v>78</v>
      </c>
      <c r="E1935" s="2" t="s">
        <v>6</v>
      </c>
      <c r="F1935" s="2" t="s">
        <v>3344</v>
      </c>
      <c r="G1935" s="2" t="s">
        <v>4</v>
      </c>
      <c r="H1935" s="2" t="s">
        <v>3395</v>
      </c>
      <c r="I1935" s="1" t="s">
        <v>1</v>
      </c>
      <c r="J1935" s="1" t="s">
        <v>1</v>
      </c>
      <c r="K1935" s="1" t="s">
        <v>1</v>
      </c>
      <c r="L1935" s="1" t="s">
        <v>1</v>
      </c>
      <c r="M1935" s="1">
        <v>0</v>
      </c>
      <c r="N1935" s="2" t="s">
        <v>1</v>
      </c>
      <c r="O1935" s="2" t="s">
        <v>3396</v>
      </c>
      <c r="P1935" s="2" t="s">
        <v>3397</v>
      </c>
      <c r="Q1935" s="1">
        <v>6413640</v>
      </c>
      <c r="R1935" s="1">
        <v>0</v>
      </c>
      <c r="S1935" s="1">
        <v>4256040</v>
      </c>
      <c r="T1935" s="1">
        <v>1860000</v>
      </c>
      <c r="U1935" s="2" t="s">
        <v>13</v>
      </c>
      <c r="V1935" s="1">
        <v>297600</v>
      </c>
      <c r="W1935" s="1">
        <v>0</v>
      </c>
      <c r="X1935" s="2" t="s">
        <v>0</v>
      </c>
      <c r="Y1935" s="1">
        <v>0</v>
      </c>
      <c r="Z1935" s="1">
        <v>0</v>
      </c>
      <c r="AA1935" s="2" t="s">
        <v>0</v>
      </c>
      <c r="AB1935" s="1">
        <v>0</v>
      </c>
      <c r="AC1935" s="1">
        <v>0</v>
      </c>
      <c r="AD1935" s="2" t="s">
        <v>0</v>
      </c>
      <c r="AE1935" s="1">
        <v>0</v>
      </c>
      <c r="AF1935" s="2">
        <v>0</v>
      </c>
    </row>
    <row r="1936" spans="1:32" hidden="1" x14ac:dyDescent="0.25">
      <c r="A1936" s="2" t="s">
        <v>511</v>
      </c>
      <c r="B1936" s="52">
        <v>43992</v>
      </c>
      <c r="C1936" s="2" t="s">
        <v>53</v>
      </c>
      <c r="D1936" s="2" t="s">
        <v>78</v>
      </c>
      <c r="E1936" s="2" t="s">
        <v>6</v>
      </c>
      <c r="F1936" s="2" t="s">
        <v>3344</v>
      </c>
      <c r="G1936" s="2" t="s">
        <v>4</v>
      </c>
      <c r="H1936" s="2" t="s">
        <v>3398</v>
      </c>
      <c r="I1936" s="1" t="s">
        <v>1</v>
      </c>
      <c r="J1936" s="1" t="s">
        <v>1</v>
      </c>
      <c r="K1936" s="1" t="s">
        <v>1</v>
      </c>
      <c r="L1936" s="1" t="s">
        <v>1</v>
      </c>
      <c r="M1936" s="1">
        <v>0</v>
      </c>
      <c r="N1936" s="2" t="s">
        <v>1</v>
      </c>
      <c r="O1936" s="2" t="s">
        <v>2</v>
      </c>
      <c r="P1936" s="2" t="s">
        <v>1</v>
      </c>
      <c r="Q1936" s="1">
        <v>29884893.442349996</v>
      </c>
      <c r="R1936" s="1">
        <v>0</v>
      </c>
      <c r="S1936" s="1">
        <v>18571200.570749998</v>
      </c>
      <c r="T1936" s="1">
        <v>0</v>
      </c>
      <c r="U1936" s="2" t="s">
        <v>0</v>
      </c>
      <c r="V1936" s="1">
        <v>0</v>
      </c>
      <c r="W1936" s="1">
        <v>9753183.5099999998</v>
      </c>
      <c r="X1936" s="2" t="s">
        <v>13</v>
      </c>
      <c r="Y1936" s="1">
        <v>1560509.3615999999</v>
      </c>
      <c r="Z1936" s="1">
        <v>0</v>
      </c>
      <c r="AA1936" s="2" t="s">
        <v>0</v>
      </c>
      <c r="AB1936" s="1">
        <v>0</v>
      </c>
      <c r="AC1936" s="1">
        <v>0</v>
      </c>
      <c r="AD1936" s="2" t="s">
        <v>0</v>
      </c>
      <c r="AE1936" s="1">
        <v>0</v>
      </c>
      <c r="AF1936" s="2">
        <v>0</v>
      </c>
    </row>
    <row r="1937" spans="1:32" hidden="1" x14ac:dyDescent="0.25">
      <c r="A1937" s="2" t="s">
        <v>507</v>
      </c>
      <c r="B1937" s="52">
        <v>43992</v>
      </c>
      <c r="C1937" s="2" t="s">
        <v>53</v>
      </c>
      <c r="D1937" s="2" t="s">
        <v>78</v>
      </c>
      <c r="E1937" s="2" t="s">
        <v>6</v>
      </c>
      <c r="F1937" s="2" t="s">
        <v>3344</v>
      </c>
      <c r="G1937" s="2" t="s">
        <v>4</v>
      </c>
      <c r="H1937" s="2" t="s">
        <v>3399</v>
      </c>
      <c r="I1937" s="1" t="s">
        <v>1</v>
      </c>
      <c r="J1937" s="1" t="s">
        <v>1</v>
      </c>
      <c r="K1937" s="1" t="s">
        <v>1</v>
      </c>
      <c r="L1937" s="1" t="s">
        <v>1</v>
      </c>
      <c r="M1937" s="1">
        <v>0</v>
      </c>
      <c r="N1937" s="2" t="s">
        <v>1</v>
      </c>
      <c r="O1937" s="2" t="s">
        <v>2064</v>
      </c>
      <c r="P1937" s="2" t="s">
        <v>2065</v>
      </c>
      <c r="Q1937" s="1">
        <v>5094557.93</v>
      </c>
      <c r="R1937" s="1">
        <v>0</v>
      </c>
      <c r="S1937" s="1">
        <v>4716397.93</v>
      </c>
      <c r="T1937" s="1">
        <v>326000</v>
      </c>
      <c r="U1937" s="2" t="s">
        <v>13</v>
      </c>
      <c r="V1937" s="1">
        <v>52160</v>
      </c>
      <c r="W1937" s="1">
        <v>0</v>
      </c>
      <c r="X1937" s="2" t="s">
        <v>0</v>
      </c>
      <c r="Y1937" s="1">
        <v>0</v>
      </c>
      <c r="Z1937" s="1">
        <v>0</v>
      </c>
      <c r="AA1937" s="2" t="s">
        <v>0</v>
      </c>
      <c r="AB1937" s="1">
        <v>0</v>
      </c>
      <c r="AC1937" s="1">
        <v>0</v>
      </c>
      <c r="AD1937" s="2" t="s">
        <v>0</v>
      </c>
      <c r="AE1937" s="1">
        <v>0</v>
      </c>
      <c r="AF1937" s="2">
        <v>0</v>
      </c>
    </row>
    <row r="1938" spans="1:32" hidden="1" x14ac:dyDescent="0.25">
      <c r="A1938" s="2" t="s">
        <v>505</v>
      </c>
      <c r="B1938" s="52">
        <v>43992</v>
      </c>
      <c r="C1938" s="2" t="s">
        <v>53</v>
      </c>
      <c r="D1938" s="2" t="s">
        <v>78</v>
      </c>
      <c r="E1938" s="2" t="s">
        <v>6</v>
      </c>
      <c r="F1938" s="2" t="s">
        <v>3344</v>
      </c>
      <c r="G1938" s="2" t="s">
        <v>4</v>
      </c>
      <c r="H1938" s="2" t="s">
        <v>3400</v>
      </c>
      <c r="I1938" s="1" t="s">
        <v>1</v>
      </c>
      <c r="J1938" s="1" t="s">
        <v>1</v>
      </c>
      <c r="K1938" s="1" t="s">
        <v>1</v>
      </c>
      <c r="L1938" s="1" t="s">
        <v>1</v>
      </c>
      <c r="M1938" s="1">
        <v>0</v>
      </c>
      <c r="N1938" s="2" t="s">
        <v>1</v>
      </c>
      <c r="O1938" s="2" t="s">
        <v>2</v>
      </c>
      <c r="P1938" s="2" t="s">
        <v>1</v>
      </c>
      <c r="Q1938" s="1">
        <v>9219333.4212500006</v>
      </c>
      <c r="R1938" s="1">
        <v>0</v>
      </c>
      <c r="S1938" s="1">
        <v>8337501.4212500006</v>
      </c>
      <c r="T1938" s="1">
        <v>0</v>
      </c>
      <c r="U1938" s="2" t="s">
        <v>0</v>
      </c>
      <c r="V1938" s="1">
        <v>0</v>
      </c>
      <c r="W1938" s="1">
        <v>760200</v>
      </c>
      <c r="X1938" s="2" t="s">
        <v>0</v>
      </c>
      <c r="Y1938" s="1">
        <v>121632</v>
      </c>
      <c r="Z1938" s="1">
        <v>0</v>
      </c>
      <c r="AA1938" s="2" t="s">
        <v>0</v>
      </c>
      <c r="AB1938" s="1">
        <v>0</v>
      </c>
      <c r="AC1938" s="1">
        <v>0</v>
      </c>
      <c r="AD1938" s="2" t="s">
        <v>0</v>
      </c>
      <c r="AE1938" s="1">
        <v>0</v>
      </c>
      <c r="AF1938" s="2">
        <v>0</v>
      </c>
    </row>
    <row r="1939" spans="1:32" hidden="1" x14ac:dyDescent="0.25">
      <c r="A1939" s="2" t="s">
        <v>501</v>
      </c>
      <c r="B1939" s="52">
        <v>43992</v>
      </c>
      <c r="C1939" s="2" t="s">
        <v>53</v>
      </c>
      <c r="D1939" s="2" t="s">
        <v>78</v>
      </c>
      <c r="E1939" s="2" t="s">
        <v>6</v>
      </c>
      <c r="F1939" s="2" t="s">
        <v>3344</v>
      </c>
      <c r="G1939" s="2" t="s">
        <v>4</v>
      </c>
      <c r="H1939" s="2" t="s">
        <v>3401</v>
      </c>
      <c r="I1939" s="1" t="s">
        <v>1</v>
      </c>
      <c r="J1939" s="1" t="s">
        <v>1</v>
      </c>
      <c r="K1939" s="1" t="s">
        <v>1</v>
      </c>
      <c r="L1939" s="1" t="s">
        <v>1</v>
      </c>
      <c r="M1939" s="1">
        <v>0</v>
      </c>
      <c r="N1939" s="2" t="s">
        <v>1</v>
      </c>
      <c r="O1939" s="2" t="s">
        <v>267</v>
      </c>
      <c r="P1939" s="2" t="s">
        <v>266</v>
      </c>
      <c r="Q1939" s="1">
        <v>9344390.1272999998</v>
      </c>
      <c r="R1939" s="1">
        <v>0</v>
      </c>
      <c r="S1939" s="1">
        <v>5176471.8125</v>
      </c>
      <c r="T1939" s="1">
        <v>3593033.03</v>
      </c>
      <c r="U1939" s="2" t="s">
        <v>13</v>
      </c>
      <c r="V1939" s="1">
        <v>574885.28480000002</v>
      </c>
      <c r="W1939" s="1">
        <v>0</v>
      </c>
      <c r="X1939" s="2" t="s">
        <v>0</v>
      </c>
      <c r="Y1939" s="1">
        <v>0</v>
      </c>
      <c r="Z1939" s="1">
        <v>0</v>
      </c>
      <c r="AA1939" s="2" t="s">
        <v>0</v>
      </c>
      <c r="AB1939" s="1">
        <v>0</v>
      </c>
      <c r="AC1939" s="1">
        <v>0</v>
      </c>
      <c r="AD1939" s="2" t="s">
        <v>0</v>
      </c>
      <c r="AE1939" s="1">
        <v>0</v>
      </c>
      <c r="AF1939" s="2">
        <v>0</v>
      </c>
    </row>
    <row r="1940" spans="1:32" hidden="1" x14ac:dyDescent="0.25">
      <c r="A1940" s="2" t="s">
        <v>498</v>
      </c>
      <c r="B1940" s="52">
        <v>43992</v>
      </c>
      <c r="C1940" s="2" t="s">
        <v>53</v>
      </c>
      <c r="D1940" s="2" t="s">
        <v>78</v>
      </c>
      <c r="E1940" s="2" t="s">
        <v>6</v>
      </c>
      <c r="F1940" s="2" t="s">
        <v>3344</v>
      </c>
      <c r="G1940" s="2" t="s">
        <v>4</v>
      </c>
      <c r="H1940" s="2" t="s">
        <v>3402</v>
      </c>
      <c r="I1940" s="1" t="s">
        <v>1</v>
      </c>
      <c r="J1940" s="1" t="s">
        <v>1</v>
      </c>
      <c r="K1940" s="1" t="s">
        <v>1</v>
      </c>
      <c r="L1940" s="1" t="s">
        <v>1</v>
      </c>
      <c r="M1940" s="1">
        <v>0</v>
      </c>
      <c r="N1940" s="2" t="s">
        <v>1</v>
      </c>
      <c r="O1940" s="2" t="s">
        <v>2</v>
      </c>
      <c r="P1940" s="2" t="s">
        <v>1</v>
      </c>
      <c r="Q1940" s="1">
        <v>784872</v>
      </c>
      <c r="R1940" s="1">
        <v>0</v>
      </c>
      <c r="S1940" s="1">
        <v>490000</v>
      </c>
      <c r="T1940" s="1">
        <v>0</v>
      </c>
      <c r="U1940" s="2" t="s">
        <v>0</v>
      </c>
      <c r="V1940" s="1">
        <v>0</v>
      </c>
      <c r="W1940" s="1">
        <v>254200</v>
      </c>
      <c r="X1940" s="2" t="s">
        <v>13</v>
      </c>
      <c r="Y1940" s="1">
        <v>40672</v>
      </c>
      <c r="Z1940" s="1">
        <v>0</v>
      </c>
      <c r="AA1940" s="2" t="s">
        <v>0</v>
      </c>
      <c r="AB1940" s="1">
        <v>0</v>
      </c>
      <c r="AC1940" s="1">
        <v>0</v>
      </c>
      <c r="AD1940" s="2" t="s">
        <v>0</v>
      </c>
      <c r="AE1940" s="1">
        <v>0</v>
      </c>
      <c r="AF1940" s="2">
        <v>0</v>
      </c>
    </row>
    <row r="1941" spans="1:32" hidden="1" x14ac:dyDescent="0.25">
      <c r="A1941" s="2" t="s">
        <v>494</v>
      </c>
      <c r="B1941" s="52">
        <v>43992</v>
      </c>
      <c r="C1941" s="2" t="s">
        <v>8</v>
      </c>
      <c r="D1941" s="2" t="s">
        <v>67</v>
      </c>
      <c r="E1941" s="2" t="s">
        <v>542</v>
      </c>
      <c r="F1941" s="2" t="s">
        <v>1167</v>
      </c>
      <c r="G1941" s="2" t="s">
        <v>4</v>
      </c>
      <c r="H1941" s="2" t="s">
        <v>3403</v>
      </c>
      <c r="I1941" s="1" t="s">
        <v>1</v>
      </c>
      <c r="J1941" s="1" t="s">
        <v>1</v>
      </c>
      <c r="K1941" s="1" t="s">
        <v>1</v>
      </c>
      <c r="L1941" s="1" t="s">
        <v>1</v>
      </c>
      <c r="M1941" s="1">
        <v>0</v>
      </c>
      <c r="N1941" s="2" t="s">
        <v>1</v>
      </c>
      <c r="O1941" s="2" t="s">
        <v>2</v>
      </c>
      <c r="P1941" s="2" t="s">
        <v>1</v>
      </c>
      <c r="Q1941" s="1">
        <v>24280269.223200001</v>
      </c>
      <c r="R1941" s="1">
        <v>0</v>
      </c>
      <c r="S1941" s="1">
        <v>19952216.98</v>
      </c>
      <c r="T1941" s="1">
        <v>0</v>
      </c>
      <c r="U1941" s="2" t="s">
        <v>0</v>
      </c>
      <c r="V1941" s="1">
        <v>0</v>
      </c>
      <c r="W1941" s="1">
        <v>3731079.52</v>
      </c>
      <c r="X1941" s="2" t="s">
        <v>13</v>
      </c>
      <c r="Y1941" s="1">
        <v>596972.72320000001</v>
      </c>
      <c r="Z1941" s="1">
        <v>0</v>
      </c>
      <c r="AA1941" s="2" t="s">
        <v>0</v>
      </c>
      <c r="AB1941" s="1">
        <v>0</v>
      </c>
      <c r="AC1941" s="1">
        <v>0</v>
      </c>
      <c r="AD1941" s="2" t="s">
        <v>0</v>
      </c>
      <c r="AE1941" s="1">
        <v>0</v>
      </c>
      <c r="AF1941" s="2">
        <v>0</v>
      </c>
    </row>
    <row r="1942" spans="1:32" s="62" customFormat="1" hidden="1" x14ac:dyDescent="0.25">
      <c r="A1942" s="2" t="s">
        <v>490</v>
      </c>
      <c r="B1942" s="52">
        <v>43992</v>
      </c>
      <c r="C1942" s="2" t="s">
        <v>71</v>
      </c>
      <c r="D1942" s="2" t="s">
        <v>67</v>
      </c>
      <c r="E1942" s="2" t="s">
        <v>538</v>
      </c>
      <c r="F1942" s="2" t="s">
        <v>1651</v>
      </c>
      <c r="G1942" s="2" t="s">
        <v>4</v>
      </c>
      <c r="H1942" s="2" t="s">
        <v>3404</v>
      </c>
      <c r="I1942" s="1" t="s">
        <v>1</v>
      </c>
      <c r="J1942" s="1" t="s">
        <v>1</v>
      </c>
      <c r="K1942" s="1" t="s">
        <v>1</v>
      </c>
      <c r="L1942" s="1" t="s">
        <v>1</v>
      </c>
      <c r="M1942" s="1">
        <v>0</v>
      </c>
      <c r="N1942" s="2" t="s">
        <v>1</v>
      </c>
      <c r="O1942" s="2" t="s">
        <v>2</v>
      </c>
      <c r="P1942" s="2" t="s">
        <v>1</v>
      </c>
      <c r="Q1942" s="1">
        <v>24067067.830700003</v>
      </c>
      <c r="R1942" s="1">
        <v>0</v>
      </c>
      <c r="S1942" s="1">
        <v>15622975.407500003</v>
      </c>
      <c r="T1942" s="1">
        <v>0</v>
      </c>
      <c r="U1942" s="2" t="s">
        <v>0</v>
      </c>
      <c r="V1942" s="1">
        <v>0</v>
      </c>
      <c r="W1942" s="1">
        <v>7279390.0199999996</v>
      </c>
      <c r="X1942" s="2" t="s">
        <v>0</v>
      </c>
      <c r="Y1942" s="1">
        <v>1164702.4032000001</v>
      </c>
      <c r="Z1942" s="1">
        <v>0</v>
      </c>
      <c r="AA1942" s="2" t="s">
        <v>0</v>
      </c>
      <c r="AB1942" s="1">
        <v>0</v>
      </c>
      <c r="AC1942" s="1">
        <v>0</v>
      </c>
      <c r="AD1942" s="2" t="s">
        <v>0</v>
      </c>
      <c r="AE1942" s="1">
        <v>0</v>
      </c>
      <c r="AF1942" s="2">
        <v>0</v>
      </c>
    </row>
    <row r="1943" spans="1:32" hidden="1" x14ac:dyDescent="0.25">
      <c r="A1943" s="2" t="s">
        <v>486</v>
      </c>
      <c r="B1943" s="52">
        <v>43992</v>
      </c>
      <c r="C1943" s="2" t="s">
        <v>53</v>
      </c>
      <c r="D1943" s="2" t="s">
        <v>67</v>
      </c>
      <c r="E1943" s="2" t="s">
        <v>66</v>
      </c>
      <c r="F1943" s="2" t="s">
        <v>3276</v>
      </c>
      <c r="G1943" s="2" t="s">
        <v>4</v>
      </c>
      <c r="H1943" s="2" t="s">
        <v>3405</v>
      </c>
      <c r="I1943" s="1"/>
      <c r="J1943" s="1"/>
      <c r="K1943" s="1"/>
      <c r="L1943" s="1"/>
      <c r="M1943" s="1">
        <v>0</v>
      </c>
      <c r="N1943" s="2"/>
      <c r="O1943" s="2" t="s">
        <v>249</v>
      </c>
      <c r="P1943" s="2"/>
      <c r="Q1943" s="1">
        <v>0</v>
      </c>
      <c r="R1943" s="1">
        <v>0</v>
      </c>
      <c r="S1943" s="1">
        <v>0</v>
      </c>
      <c r="T1943" s="1"/>
      <c r="U1943" s="2"/>
      <c r="V1943" s="1"/>
      <c r="W1943" s="1"/>
      <c r="X1943" s="2"/>
      <c r="Y1943" s="1">
        <v>0</v>
      </c>
      <c r="Z1943" s="1"/>
      <c r="AA1943" s="2"/>
      <c r="AB1943" s="1"/>
      <c r="AC1943" s="1"/>
      <c r="AD1943" s="2"/>
      <c r="AE1943" s="1"/>
      <c r="AF1943" s="2"/>
    </row>
    <row r="1944" spans="1:32" hidden="1" x14ac:dyDescent="0.25">
      <c r="A1944" s="2" t="s">
        <v>484</v>
      </c>
      <c r="B1944" s="52">
        <v>43992</v>
      </c>
      <c r="C1944" s="2" t="s">
        <v>8</v>
      </c>
      <c r="D1944" s="2" t="s">
        <v>52</v>
      </c>
      <c r="E1944" s="2" t="s">
        <v>530</v>
      </c>
      <c r="F1944" s="2" t="s">
        <v>3035</v>
      </c>
      <c r="G1944" s="2" t="s">
        <v>4</v>
      </c>
      <c r="H1944" s="2" t="s">
        <v>3406</v>
      </c>
      <c r="I1944" s="1" t="s">
        <v>1</v>
      </c>
      <c r="J1944" s="1" t="s">
        <v>1</v>
      </c>
      <c r="K1944" s="1" t="s">
        <v>1</v>
      </c>
      <c r="L1944" s="1" t="s">
        <v>1</v>
      </c>
      <c r="M1944" s="1">
        <v>0</v>
      </c>
      <c r="N1944" s="2" t="s">
        <v>1</v>
      </c>
      <c r="O1944" s="2" t="s">
        <v>2</v>
      </c>
      <c r="P1944" s="2" t="s">
        <v>1</v>
      </c>
      <c r="Q1944" s="1">
        <v>42762309.160000004</v>
      </c>
      <c r="R1944" s="1">
        <v>0</v>
      </c>
      <c r="S1944" s="1">
        <v>33767514.880000003</v>
      </c>
      <c r="T1944" s="1">
        <v>0</v>
      </c>
      <c r="U1944" s="2" t="s">
        <v>0</v>
      </c>
      <c r="V1944" s="1">
        <v>0</v>
      </c>
      <c r="W1944" s="1">
        <v>7754133</v>
      </c>
      <c r="X1944" s="2" t="s">
        <v>13</v>
      </c>
      <c r="Y1944" s="1">
        <v>1240661.28</v>
      </c>
      <c r="Z1944" s="1">
        <v>0</v>
      </c>
      <c r="AA1944" s="2" t="s">
        <v>0</v>
      </c>
      <c r="AB1944" s="1">
        <v>0</v>
      </c>
      <c r="AC1944" s="1">
        <v>0</v>
      </c>
      <c r="AD1944" s="2" t="s">
        <v>0</v>
      </c>
      <c r="AE1944" s="1">
        <v>0</v>
      </c>
      <c r="AF1944" s="2">
        <v>0</v>
      </c>
    </row>
    <row r="1945" spans="1:32" hidden="1" x14ac:dyDescent="0.25">
      <c r="A1945" s="2" t="s">
        <v>477</v>
      </c>
      <c r="B1945" s="52">
        <v>43992</v>
      </c>
      <c r="C1945" s="2" t="s">
        <v>53</v>
      </c>
      <c r="D1945" s="2" t="s">
        <v>52</v>
      </c>
      <c r="E1945" s="2" t="s">
        <v>651</v>
      </c>
      <c r="F1945" s="2" t="s">
        <v>3121</v>
      </c>
      <c r="G1945" s="2" t="s">
        <v>4</v>
      </c>
      <c r="H1945" s="2" t="s">
        <v>3407</v>
      </c>
      <c r="I1945" s="1" t="s">
        <v>1</v>
      </c>
      <c r="J1945" s="1" t="s">
        <v>1</v>
      </c>
      <c r="K1945" s="1" t="s">
        <v>1</v>
      </c>
      <c r="L1945" s="1" t="s">
        <v>1</v>
      </c>
      <c r="M1945" s="1">
        <v>0</v>
      </c>
      <c r="N1945" s="2" t="s">
        <v>1</v>
      </c>
      <c r="O1945" s="2" t="s">
        <v>2</v>
      </c>
      <c r="P1945" s="2" t="s">
        <v>1</v>
      </c>
      <c r="Q1945" s="1">
        <v>75271526.756400004</v>
      </c>
      <c r="R1945" s="1">
        <v>0</v>
      </c>
      <c r="S1945" s="1">
        <v>57065629.412</v>
      </c>
      <c r="T1945" s="1">
        <v>0</v>
      </c>
      <c r="U1945" s="2" t="s">
        <v>0</v>
      </c>
      <c r="V1945" s="1">
        <v>0</v>
      </c>
      <c r="W1945" s="1">
        <v>15694739.09</v>
      </c>
      <c r="X1945" s="2" t="s">
        <v>0</v>
      </c>
      <c r="Y1945" s="1">
        <v>2511158.2544</v>
      </c>
      <c r="Z1945" s="1">
        <v>0</v>
      </c>
      <c r="AA1945" s="2" t="s">
        <v>0</v>
      </c>
      <c r="AB1945" s="1">
        <v>0</v>
      </c>
      <c r="AC1945" s="1">
        <v>0</v>
      </c>
      <c r="AD1945" s="2" t="s">
        <v>0</v>
      </c>
      <c r="AE1945" s="1">
        <v>0</v>
      </c>
      <c r="AF1945" s="2">
        <v>0</v>
      </c>
    </row>
    <row r="1946" spans="1:32" s="62" customFormat="1" hidden="1" x14ac:dyDescent="0.25">
      <c r="A1946" s="2" t="s">
        <v>473</v>
      </c>
      <c r="B1946" s="52">
        <v>43992</v>
      </c>
      <c r="C1946" s="2" t="s">
        <v>8</v>
      </c>
      <c r="D1946" s="2" t="s">
        <v>48</v>
      </c>
      <c r="E1946" s="2" t="s">
        <v>520</v>
      </c>
      <c r="F1946" s="2" t="s">
        <v>966</v>
      </c>
      <c r="G1946" s="2" t="s">
        <v>4</v>
      </c>
      <c r="H1946" s="2" t="s">
        <v>3408</v>
      </c>
      <c r="I1946" s="1" t="s">
        <v>1</v>
      </c>
      <c r="J1946" s="1" t="s">
        <v>1</v>
      </c>
      <c r="K1946" s="1" t="s">
        <v>1</v>
      </c>
      <c r="L1946" s="1" t="s">
        <v>1</v>
      </c>
      <c r="M1946" s="1">
        <v>0</v>
      </c>
      <c r="N1946" s="2" t="s">
        <v>1</v>
      </c>
      <c r="O1946" s="2" t="s">
        <v>2</v>
      </c>
      <c r="P1946" s="2" t="s">
        <v>1</v>
      </c>
      <c r="Q1946" s="1">
        <v>34854137.386799999</v>
      </c>
      <c r="R1946" s="1">
        <v>0</v>
      </c>
      <c r="S1946" s="1">
        <v>28173207.02</v>
      </c>
      <c r="T1946" s="1">
        <v>0</v>
      </c>
      <c r="U1946" s="2" t="s">
        <v>0</v>
      </c>
      <c r="V1946" s="1">
        <v>0</v>
      </c>
      <c r="W1946" s="1">
        <v>5759422.7300000004</v>
      </c>
      <c r="X1946" s="2" t="s">
        <v>13</v>
      </c>
      <c r="Y1946" s="1">
        <v>921507.63680000009</v>
      </c>
      <c r="Z1946" s="1">
        <v>0</v>
      </c>
      <c r="AA1946" s="2" t="s">
        <v>0</v>
      </c>
      <c r="AB1946" s="1">
        <v>0</v>
      </c>
      <c r="AC1946" s="1">
        <v>0</v>
      </c>
      <c r="AD1946" s="2" t="s">
        <v>0</v>
      </c>
      <c r="AE1946" s="1">
        <v>0</v>
      </c>
      <c r="AF1946" s="2">
        <v>0</v>
      </c>
    </row>
    <row r="1947" spans="1:32" hidden="1" x14ac:dyDescent="0.25">
      <c r="A1947" s="2" t="s">
        <v>468</v>
      </c>
      <c r="B1947" s="52">
        <v>43992</v>
      </c>
      <c r="C1947" s="2" t="s">
        <v>53</v>
      </c>
      <c r="D1947" s="2" t="s">
        <v>48</v>
      </c>
      <c r="E1947" s="2" t="s">
        <v>1830</v>
      </c>
      <c r="F1947" s="2" t="s">
        <v>2311</v>
      </c>
      <c r="G1947" s="2" t="s">
        <v>4</v>
      </c>
      <c r="H1947" s="2" t="s">
        <v>3047</v>
      </c>
      <c r="I1947" s="1"/>
      <c r="J1947" s="1"/>
      <c r="K1947" s="1"/>
      <c r="L1947" s="1"/>
      <c r="M1947" s="1">
        <v>0</v>
      </c>
      <c r="N1947" s="2"/>
      <c r="O1947" s="2" t="s">
        <v>249</v>
      </c>
      <c r="P1947" s="2"/>
      <c r="Q1947" s="1">
        <v>0</v>
      </c>
      <c r="R1947" s="1">
        <v>0</v>
      </c>
      <c r="S1947" s="1">
        <v>0</v>
      </c>
      <c r="T1947" s="1"/>
      <c r="U1947" s="2"/>
      <c r="V1947" s="1"/>
      <c r="W1947" s="1"/>
      <c r="X1947" s="2"/>
      <c r="Y1947" s="1">
        <v>0</v>
      </c>
      <c r="Z1947" s="1"/>
      <c r="AA1947" s="2"/>
      <c r="AB1947" s="1"/>
      <c r="AC1947" s="1"/>
      <c r="AD1947" s="2"/>
      <c r="AE1947" s="1"/>
      <c r="AF1947" s="2"/>
    </row>
    <row r="1948" spans="1:32" hidden="1" x14ac:dyDescent="0.25">
      <c r="A1948" s="2" t="s">
        <v>465</v>
      </c>
      <c r="B1948" s="52">
        <v>43992</v>
      </c>
      <c r="C1948" s="2" t="s">
        <v>8</v>
      </c>
      <c r="D1948" s="2" t="s">
        <v>44</v>
      </c>
      <c r="E1948" s="2" t="s">
        <v>516</v>
      </c>
      <c r="F1948" s="2" t="s">
        <v>1631</v>
      </c>
      <c r="G1948" s="2" t="s">
        <v>4</v>
      </c>
      <c r="H1948" s="2" t="s">
        <v>3409</v>
      </c>
      <c r="I1948" s="1" t="s">
        <v>1</v>
      </c>
      <c r="J1948" s="1" t="s">
        <v>1</v>
      </c>
      <c r="K1948" s="1" t="s">
        <v>1</v>
      </c>
      <c r="L1948" s="1" t="s">
        <v>1</v>
      </c>
      <c r="M1948" s="1">
        <v>0</v>
      </c>
      <c r="N1948" s="2" t="s">
        <v>1</v>
      </c>
      <c r="O1948" s="2" t="s">
        <v>2</v>
      </c>
      <c r="P1948" s="2" t="s">
        <v>1</v>
      </c>
      <c r="Q1948" s="1">
        <v>58254305.602400005</v>
      </c>
      <c r="R1948" s="1">
        <v>0</v>
      </c>
      <c r="S1948" s="1">
        <v>47543682.950000003</v>
      </c>
      <c r="T1948" s="1">
        <v>0</v>
      </c>
      <c r="U1948" s="2" t="s">
        <v>0</v>
      </c>
      <c r="V1948" s="1">
        <v>0</v>
      </c>
      <c r="W1948" s="1">
        <v>9233295.3900000006</v>
      </c>
      <c r="X1948" s="2" t="s">
        <v>13</v>
      </c>
      <c r="Y1948" s="1">
        <v>1477327.2624000001</v>
      </c>
      <c r="Z1948" s="1">
        <v>0</v>
      </c>
      <c r="AA1948" s="2" t="s">
        <v>0</v>
      </c>
      <c r="AB1948" s="1">
        <v>0</v>
      </c>
      <c r="AC1948" s="1">
        <v>0</v>
      </c>
      <c r="AD1948" s="2" t="s">
        <v>0</v>
      </c>
      <c r="AE1948" s="1">
        <v>0</v>
      </c>
      <c r="AF1948" s="2">
        <v>0</v>
      </c>
    </row>
    <row r="1949" spans="1:32" hidden="1" x14ac:dyDescent="0.25">
      <c r="A1949" s="2" t="s">
        <v>463</v>
      </c>
      <c r="B1949" s="52">
        <v>43992</v>
      </c>
      <c r="C1949" s="2" t="s">
        <v>8</v>
      </c>
      <c r="D1949" s="2" t="s">
        <v>40</v>
      </c>
      <c r="E1949" s="2" t="s">
        <v>500</v>
      </c>
      <c r="F1949" s="2" t="s">
        <v>1508</v>
      </c>
      <c r="G1949" s="2" t="s">
        <v>4</v>
      </c>
      <c r="H1949" s="2" t="s">
        <v>3410</v>
      </c>
      <c r="I1949" s="1" t="s">
        <v>1</v>
      </c>
      <c r="J1949" s="1" t="s">
        <v>1</v>
      </c>
      <c r="K1949" s="1" t="s">
        <v>1</v>
      </c>
      <c r="L1949" s="1" t="s">
        <v>1</v>
      </c>
      <c r="M1949" s="1">
        <v>0</v>
      </c>
      <c r="N1949" s="2" t="s">
        <v>1</v>
      </c>
      <c r="O1949" s="2" t="s">
        <v>2</v>
      </c>
      <c r="P1949" s="2" t="s">
        <v>1</v>
      </c>
      <c r="Q1949" s="1">
        <v>32757730.715599999</v>
      </c>
      <c r="R1949" s="1">
        <v>0</v>
      </c>
      <c r="S1949" s="1">
        <v>21178020.379999999</v>
      </c>
      <c r="T1949" s="1">
        <v>0</v>
      </c>
      <c r="U1949" s="2" t="s">
        <v>0</v>
      </c>
      <c r="V1949" s="1">
        <v>0</v>
      </c>
      <c r="W1949" s="1">
        <v>9982508.9100000001</v>
      </c>
      <c r="X1949" s="2" t="s">
        <v>13</v>
      </c>
      <c r="Y1949" s="1">
        <v>1597201.4256</v>
      </c>
      <c r="Z1949" s="1">
        <v>0</v>
      </c>
      <c r="AA1949" s="2" t="s">
        <v>0</v>
      </c>
      <c r="AB1949" s="1">
        <v>0</v>
      </c>
      <c r="AC1949" s="1">
        <v>0</v>
      </c>
      <c r="AD1949" s="2" t="s">
        <v>0</v>
      </c>
      <c r="AE1949" s="1">
        <v>0</v>
      </c>
      <c r="AF1949" s="2">
        <v>0</v>
      </c>
    </row>
    <row r="1950" spans="1:32" hidden="1" x14ac:dyDescent="0.25">
      <c r="A1950" s="2" t="s">
        <v>459</v>
      </c>
      <c r="B1950" s="52">
        <v>43992</v>
      </c>
      <c r="C1950" s="2" t="s">
        <v>8</v>
      </c>
      <c r="D1950" s="2" t="s">
        <v>36</v>
      </c>
      <c r="E1950" s="2" t="s">
        <v>497</v>
      </c>
      <c r="F1950" s="2" t="s">
        <v>217</v>
      </c>
      <c r="G1950" s="2" t="s">
        <v>4</v>
      </c>
      <c r="H1950" s="2" t="s">
        <v>3411</v>
      </c>
      <c r="I1950" s="1" t="s">
        <v>1</v>
      </c>
      <c r="J1950" s="1" t="s">
        <v>1</v>
      </c>
      <c r="K1950" s="1" t="s">
        <v>1</v>
      </c>
      <c r="L1950" s="1" t="s">
        <v>1</v>
      </c>
      <c r="M1950" s="1">
        <v>0</v>
      </c>
      <c r="N1950" s="2" t="s">
        <v>1</v>
      </c>
      <c r="O1950" s="2" t="s">
        <v>2</v>
      </c>
      <c r="P1950" s="2" t="s">
        <v>1</v>
      </c>
      <c r="Q1950" s="1">
        <v>16083908.822799999</v>
      </c>
      <c r="R1950" s="1">
        <v>0</v>
      </c>
      <c r="S1950" s="1">
        <v>12003442.27</v>
      </c>
      <c r="T1950" s="1">
        <v>0</v>
      </c>
      <c r="U1950" s="2" t="s">
        <v>0</v>
      </c>
      <c r="V1950" s="1">
        <v>0</v>
      </c>
      <c r="W1950" s="1">
        <v>3517643.58</v>
      </c>
      <c r="X1950" s="2" t="s">
        <v>13</v>
      </c>
      <c r="Y1950" s="1">
        <v>562822.97279999999</v>
      </c>
      <c r="Z1950" s="1">
        <v>0</v>
      </c>
      <c r="AA1950" s="2" t="s">
        <v>0</v>
      </c>
      <c r="AB1950" s="1">
        <v>0</v>
      </c>
      <c r="AC1950" s="1">
        <v>0</v>
      </c>
      <c r="AD1950" s="2" t="s">
        <v>0</v>
      </c>
      <c r="AE1950" s="1">
        <v>0</v>
      </c>
      <c r="AF1950" s="2">
        <v>0</v>
      </c>
    </row>
    <row r="1951" spans="1:32" hidden="1" x14ac:dyDescent="0.25">
      <c r="A1951" s="2" t="s">
        <v>457</v>
      </c>
      <c r="B1951" s="52">
        <v>43992</v>
      </c>
      <c r="C1951" s="2" t="s">
        <v>8</v>
      </c>
      <c r="D1951" s="2" t="s">
        <v>32</v>
      </c>
      <c r="E1951" s="2" t="s">
        <v>493</v>
      </c>
      <c r="F1951" s="2" t="s">
        <v>3412</v>
      </c>
      <c r="G1951" s="2" t="s">
        <v>4</v>
      </c>
      <c r="H1951" s="2" t="s">
        <v>3413</v>
      </c>
      <c r="I1951" s="1" t="s">
        <v>1</v>
      </c>
      <c r="J1951" s="1" t="s">
        <v>1</v>
      </c>
      <c r="K1951" s="1" t="s">
        <v>1</v>
      </c>
      <c r="L1951" s="1" t="s">
        <v>1</v>
      </c>
      <c r="M1951" s="1">
        <v>0</v>
      </c>
      <c r="N1951" s="2" t="s">
        <v>1</v>
      </c>
      <c r="O1951" s="2" t="s">
        <v>2</v>
      </c>
      <c r="P1951" s="2" t="s">
        <v>1</v>
      </c>
      <c r="Q1951" s="1">
        <v>29156696.551599998</v>
      </c>
      <c r="R1951" s="1">
        <v>0</v>
      </c>
      <c r="S1951" s="1">
        <v>19297732.420000002</v>
      </c>
      <c r="T1951" s="1">
        <v>0</v>
      </c>
      <c r="U1951" s="2" t="s">
        <v>0</v>
      </c>
      <c r="V1951" s="1">
        <v>0</v>
      </c>
      <c r="W1951" s="1">
        <v>8499107.0099999998</v>
      </c>
      <c r="X1951" s="2" t="s">
        <v>13</v>
      </c>
      <c r="Y1951" s="1">
        <v>1359857.1216</v>
      </c>
      <c r="Z1951" s="1">
        <v>0</v>
      </c>
      <c r="AA1951" s="2" t="s">
        <v>0</v>
      </c>
      <c r="AB1951" s="1">
        <v>0</v>
      </c>
      <c r="AC1951" s="1">
        <v>0</v>
      </c>
      <c r="AD1951" s="2" t="s">
        <v>0</v>
      </c>
      <c r="AE1951" s="1">
        <v>0</v>
      </c>
      <c r="AF1951" s="2">
        <v>0</v>
      </c>
    </row>
    <row r="1952" spans="1:32" hidden="1" x14ac:dyDescent="0.25">
      <c r="A1952" s="2" t="s">
        <v>455</v>
      </c>
      <c r="B1952" s="52">
        <v>43992</v>
      </c>
      <c r="C1952" s="2" t="s">
        <v>8</v>
      </c>
      <c r="D1952" s="2" t="s">
        <v>26</v>
      </c>
      <c r="E1952" s="2" t="s">
        <v>489</v>
      </c>
      <c r="F1952" s="2" t="s">
        <v>3414</v>
      </c>
      <c r="G1952" s="2" t="s">
        <v>4</v>
      </c>
      <c r="H1952" s="2" t="s">
        <v>3415</v>
      </c>
      <c r="I1952" s="1" t="s">
        <v>1</v>
      </c>
      <c r="J1952" s="1" t="s">
        <v>1</v>
      </c>
      <c r="K1952" s="1" t="s">
        <v>1</v>
      </c>
      <c r="L1952" s="1" t="s">
        <v>1</v>
      </c>
      <c r="M1952" s="1">
        <v>0</v>
      </c>
      <c r="N1952" s="2" t="s">
        <v>1</v>
      </c>
      <c r="O1952" s="2" t="s">
        <v>2</v>
      </c>
      <c r="P1952" s="2" t="s">
        <v>1</v>
      </c>
      <c r="Q1952" s="1">
        <v>28724304.513499994</v>
      </c>
      <c r="R1952" s="1">
        <v>0</v>
      </c>
      <c r="S1952" s="1">
        <v>26532136.513499994</v>
      </c>
      <c r="T1952" s="1">
        <v>0</v>
      </c>
      <c r="U1952" s="2" t="s">
        <v>0</v>
      </c>
      <c r="V1952" s="1">
        <v>0</v>
      </c>
      <c r="W1952" s="1">
        <v>1889800</v>
      </c>
      <c r="X1952" s="2" t="s">
        <v>13</v>
      </c>
      <c r="Y1952" s="1">
        <v>302368</v>
      </c>
      <c r="Z1952" s="1">
        <v>0</v>
      </c>
      <c r="AA1952" s="2" t="s">
        <v>0</v>
      </c>
      <c r="AB1952" s="1">
        <v>0</v>
      </c>
      <c r="AC1952" s="1">
        <v>0</v>
      </c>
      <c r="AD1952" s="2" t="s">
        <v>0</v>
      </c>
      <c r="AE1952" s="1">
        <v>0</v>
      </c>
      <c r="AF1952" s="2">
        <v>0</v>
      </c>
    </row>
    <row r="1953" spans="1:32" hidden="1" x14ac:dyDescent="0.25">
      <c r="A1953" s="2" t="s">
        <v>451</v>
      </c>
      <c r="B1953" s="52">
        <v>43992</v>
      </c>
      <c r="C1953" s="2" t="s">
        <v>8</v>
      </c>
      <c r="D1953" s="2" t="s">
        <v>11</v>
      </c>
      <c r="E1953" s="2" t="s">
        <v>476</v>
      </c>
      <c r="F1953" s="2" t="s">
        <v>3416</v>
      </c>
      <c r="G1953" s="2" t="s">
        <v>4</v>
      </c>
      <c r="H1953" s="2" t="s">
        <v>3417</v>
      </c>
      <c r="I1953" s="1" t="s">
        <v>1</v>
      </c>
      <c r="J1953" s="1" t="s">
        <v>1</v>
      </c>
      <c r="K1953" s="1" t="s">
        <v>1</v>
      </c>
      <c r="L1953" s="1" t="s">
        <v>1</v>
      </c>
      <c r="M1953" s="1">
        <v>0</v>
      </c>
      <c r="N1953" s="2" t="s">
        <v>1</v>
      </c>
      <c r="O1953" s="2" t="s">
        <v>2</v>
      </c>
      <c r="P1953" s="2" t="s">
        <v>1</v>
      </c>
      <c r="Q1953" s="1">
        <v>1528834.6800000002</v>
      </c>
      <c r="R1953" s="1">
        <v>0</v>
      </c>
      <c r="S1953" s="1">
        <v>633314.68000000005</v>
      </c>
      <c r="T1953" s="1">
        <v>0</v>
      </c>
      <c r="U1953" s="2" t="s">
        <v>0</v>
      </c>
      <c r="V1953" s="1">
        <v>0</v>
      </c>
      <c r="W1953" s="1">
        <v>772000</v>
      </c>
      <c r="X1953" s="2" t="s">
        <v>13</v>
      </c>
      <c r="Y1953" s="1">
        <v>123520</v>
      </c>
      <c r="Z1953" s="1">
        <v>0</v>
      </c>
      <c r="AA1953" s="2" t="s">
        <v>0</v>
      </c>
      <c r="AB1953" s="1">
        <v>0</v>
      </c>
      <c r="AC1953" s="1">
        <v>0</v>
      </c>
      <c r="AD1953" s="2" t="s">
        <v>0</v>
      </c>
      <c r="AE1953" s="1">
        <v>0</v>
      </c>
      <c r="AF1953" s="2">
        <v>0</v>
      </c>
    </row>
    <row r="1954" spans="1:32" s="62" customFormat="1" hidden="1" x14ac:dyDescent="0.25">
      <c r="A1954" s="2" t="s">
        <v>449</v>
      </c>
      <c r="B1954" s="52">
        <v>43992</v>
      </c>
      <c r="C1954" s="2" t="s">
        <v>8</v>
      </c>
      <c r="D1954" s="2" t="s">
        <v>7</v>
      </c>
      <c r="E1954" s="2" t="s">
        <v>471</v>
      </c>
      <c r="F1954" s="2" t="s">
        <v>2300</v>
      </c>
      <c r="G1954" s="2" t="s">
        <v>4</v>
      </c>
      <c r="H1954" s="2" t="s">
        <v>3418</v>
      </c>
      <c r="I1954" s="1" t="s">
        <v>1</v>
      </c>
      <c r="J1954" s="1" t="s">
        <v>1</v>
      </c>
      <c r="K1954" s="1" t="s">
        <v>1</v>
      </c>
      <c r="L1954" s="1" t="s">
        <v>1</v>
      </c>
      <c r="M1954" s="1">
        <v>0</v>
      </c>
      <c r="N1954" s="2" t="s">
        <v>1</v>
      </c>
      <c r="O1954" s="2" t="s">
        <v>2</v>
      </c>
      <c r="P1954" s="2" t="s">
        <v>1</v>
      </c>
      <c r="Q1954" s="1">
        <v>40667454.347199999</v>
      </c>
      <c r="R1954" s="1">
        <v>0</v>
      </c>
      <c r="S1954" s="1">
        <v>29141932.82</v>
      </c>
      <c r="T1954" s="1">
        <v>0</v>
      </c>
      <c r="U1954" s="2" t="s">
        <v>0</v>
      </c>
      <c r="V1954" s="1">
        <v>0</v>
      </c>
      <c r="W1954" s="1">
        <v>9935794.4199999999</v>
      </c>
      <c r="X1954" s="2" t="s">
        <v>13</v>
      </c>
      <c r="Y1954" s="1">
        <v>1589727.1072</v>
      </c>
      <c r="Z1954" s="1">
        <v>0</v>
      </c>
      <c r="AA1954" s="2" t="s">
        <v>0</v>
      </c>
      <c r="AB1954" s="1">
        <v>0</v>
      </c>
      <c r="AC1954" s="1">
        <v>0</v>
      </c>
      <c r="AD1954" s="2" t="s">
        <v>0</v>
      </c>
      <c r="AE1954" s="1">
        <v>0</v>
      </c>
      <c r="AF1954" s="2">
        <v>0</v>
      </c>
    </row>
    <row r="1955" spans="1:32" hidden="1" x14ac:dyDescent="0.25">
      <c r="A1955" s="2" t="s">
        <v>446</v>
      </c>
      <c r="B1955" s="52">
        <v>43993</v>
      </c>
      <c r="C1955" s="2" t="s">
        <v>8</v>
      </c>
      <c r="D1955" s="2" t="s">
        <v>107</v>
      </c>
      <c r="E1955" s="2" t="s">
        <v>596</v>
      </c>
      <c r="F1955" s="2" t="s">
        <v>2524</v>
      </c>
      <c r="G1955" s="2" t="s">
        <v>4</v>
      </c>
      <c r="H1955" s="2" t="s">
        <v>3419</v>
      </c>
      <c r="I1955" s="1" t="s">
        <v>1</v>
      </c>
      <c r="J1955" s="1" t="s">
        <v>1</v>
      </c>
      <c r="K1955" s="1" t="s">
        <v>1</v>
      </c>
      <c r="L1955" s="1" t="s">
        <v>1</v>
      </c>
      <c r="M1955" s="1">
        <v>0</v>
      </c>
      <c r="N1955" s="2" t="s">
        <v>1</v>
      </c>
      <c r="O1955" s="2" t="s">
        <v>2</v>
      </c>
      <c r="P1955" s="2" t="s">
        <v>1</v>
      </c>
      <c r="Q1955" s="1">
        <v>60569936.362800002</v>
      </c>
      <c r="R1955" s="1">
        <v>0</v>
      </c>
      <c r="S1955" s="1">
        <v>48688632.5</v>
      </c>
      <c r="T1955" s="1">
        <v>0</v>
      </c>
      <c r="U1955" s="2" t="s">
        <v>0</v>
      </c>
      <c r="V1955" s="1">
        <v>0</v>
      </c>
      <c r="W1955" s="1">
        <v>10242503.33</v>
      </c>
      <c r="X1955" s="2" t="s">
        <v>0</v>
      </c>
      <c r="Y1955" s="1">
        <v>1638800.5328000002</v>
      </c>
      <c r="Z1955" s="1">
        <v>0</v>
      </c>
      <c r="AA1955" s="2" t="s">
        <v>0</v>
      </c>
      <c r="AB1955" s="1">
        <v>0</v>
      </c>
      <c r="AC1955" s="1">
        <v>0</v>
      </c>
      <c r="AD1955" s="2" t="s">
        <v>0</v>
      </c>
      <c r="AE1955" s="1">
        <v>0</v>
      </c>
      <c r="AF1955" s="2">
        <v>0</v>
      </c>
    </row>
    <row r="1956" spans="1:32" hidden="1" x14ac:dyDescent="0.25">
      <c r="A1956" s="2" t="s">
        <v>444</v>
      </c>
      <c r="B1956" s="52">
        <v>43993</v>
      </c>
      <c r="C1956" s="2" t="s">
        <v>53</v>
      </c>
      <c r="D1956" s="2" t="s">
        <v>107</v>
      </c>
      <c r="E1956" s="2" t="s">
        <v>572</v>
      </c>
      <c r="F1956" s="2" t="s">
        <v>3390</v>
      </c>
      <c r="G1956" s="2" t="s">
        <v>4</v>
      </c>
      <c r="H1956" s="2" t="s">
        <v>3420</v>
      </c>
      <c r="I1956" s="1" t="s">
        <v>1</v>
      </c>
      <c r="J1956" s="1" t="s">
        <v>1</v>
      </c>
      <c r="K1956" s="1" t="s">
        <v>1</v>
      </c>
      <c r="L1956" s="1" t="s">
        <v>1</v>
      </c>
      <c r="M1956" s="1">
        <v>0</v>
      </c>
      <c r="N1956" s="2" t="s">
        <v>1</v>
      </c>
      <c r="O1956" s="2" t="s">
        <v>2</v>
      </c>
      <c r="P1956" s="2" t="s">
        <v>1</v>
      </c>
      <c r="Q1956" s="1">
        <v>62759043.748999991</v>
      </c>
      <c r="R1956" s="1">
        <v>0</v>
      </c>
      <c r="S1956" s="1">
        <v>48352464.986999989</v>
      </c>
      <c r="T1956" s="1">
        <v>0</v>
      </c>
      <c r="U1956" s="2" t="s">
        <v>0</v>
      </c>
      <c r="V1956" s="1">
        <v>0</v>
      </c>
      <c r="W1956" s="1">
        <v>12419464.449999999</v>
      </c>
      <c r="X1956" s="2" t="s">
        <v>0</v>
      </c>
      <c r="Y1956" s="1">
        <v>1987114.3119999999</v>
      </c>
      <c r="Z1956" s="1">
        <v>0</v>
      </c>
      <c r="AA1956" s="2" t="s">
        <v>0</v>
      </c>
      <c r="AB1956" s="1">
        <v>0</v>
      </c>
      <c r="AC1956" s="1">
        <v>0</v>
      </c>
      <c r="AD1956" s="2" t="s">
        <v>0</v>
      </c>
      <c r="AE1956" s="1">
        <v>0</v>
      </c>
      <c r="AF1956" s="2">
        <v>0</v>
      </c>
    </row>
    <row r="1957" spans="1:32" hidden="1" x14ac:dyDescent="0.25">
      <c r="A1957" s="2" t="s">
        <v>442</v>
      </c>
      <c r="B1957" s="52">
        <v>43993</v>
      </c>
      <c r="C1957" s="2" t="s">
        <v>8</v>
      </c>
      <c r="D1957" s="2" t="s">
        <v>88</v>
      </c>
      <c r="E1957" s="2" t="s">
        <v>569</v>
      </c>
      <c r="F1957" s="2" t="s">
        <v>1561</v>
      </c>
      <c r="G1957" s="2" t="s">
        <v>4</v>
      </c>
      <c r="H1957" s="2" t="s">
        <v>3421</v>
      </c>
      <c r="I1957" s="1" t="s">
        <v>1</v>
      </c>
      <c r="J1957" s="1" t="s">
        <v>1</v>
      </c>
      <c r="K1957" s="1" t="s">
        <v>1</v>
      </c>
      <c r="L1957" s="1" t="s">
        <v>1</v>
      </c>
      <c r="M1957" s="1">
        <v>0</v>
      </c>
      <c r="N1957" s="2" t="s">
        <v>1</v>
      </c>
      <c r="O1957" s="2" t="s">
        <v>2</v>
      </c>
      <c r="P1957" s="2" t="s">
        <v>1</v>
      </c>
      <c r="Q1957" s="1">
        <v>52395865.278000005</v>
      </c>
      <c r="R1957" s="1">
        <v>0</v>
      </c>
      <c r="S1957" s="1">
        <v>41457813.130000003</v>
      </c>
      <c r="T1957" s="1">
        <v>0</v>
      </c>
      <c r="U1957" s="2" t="s">
        <v>0</v>
      </c>
      <c r="V1957" s="1">
        <v>0</v>
      </c>
      <c r="W1957" s="1">
        <v>9429355.3000000007</v>
      </c>
      <c r="X1957" s="2" t="s">
        <v>0</v>
      </c>
      <c r="Y1957" s="1">
        <v>1508696.8480000002</v>
      </c>
      <c r="Z1957" s="1">
        <v>0</v>
      </c>
      <c r="AA1957" s="2" t="s">
        <v>0</v>
      </c>
      <c r="AB1957" s="1">
        <v>0</v>
      </c>
      <c r="AC1957" s="1">
        <v>0</v>
      </c>
      <c r="AD1957" s="2" t="s">
        <v>0</v>
      </c>
      <c r="AE1957" s="1">
        <v>0</v>
      </c>
      <c r="AF1957" s="2">
        <v>0</v>
      </c>
    </row>
    <row r="1958" spans="1:32" hidden="1" x14ac:dyDescent="0.25">
      <c r="A1958" s="2" t="s">
        <v>439</v>
      </c>
      <c r="B1958" s="52">
        <v>43993</v>
      </c>
      <c r="C1958" s="2" t="s">
        <v>8</v>
      </c>
      <c r="D1958" s="2" t="s">
        <v>88</v>
      </c>
      <c r="E1958" s="2" t="s">
        <v>563</v>
      </c>
      <c r="F1958" s="2" t="s">
        <v>968</v>
      </c>
      <c r="G1958" s="2" t="s">
        <v>4</v>
      </c>
      <c r="H1958" s="2" t="s">
        <v>3422</v>
      </c>
      <c r="I1958" s="1" t="s">
        <v>1</v>
      </c>
      <c r="J1958" s="1" t="s">
        <v>1</v>
      </c>
      <c r="K1958" s="1" t="s">
        <v>1</v>
      </c>
      <c r="L1958" s="1" t="s">
        <v>1</v>
      </c>
      <c r="M1958" s="1">
        <v>0</v>
      </c>
      <c r="N1958" s="2" t="s">
        <v>1</v>
      </c>
      <c r="O1958" s="2" t="s">
        <v>2</v>
      </c>
      <c r="P1958" s="2" t="s">
        <v>1</v>
      </c>
      <c r="Q1958" s="1">
        <v>10516916.960000001</v>
      </c>
      <c r="R1958" s="1">
        <v>0</v>
      </c>
      <c r="S1958" s="1">
        <v>10516916.960000001</v>
      </c>
      <c r="T1958" s="1">
        <v>0</v>
      </c>
      <c r="U1958" s="2" t="s">
        <v>0</v>
      </c>
      <c r="V1958" s="1">
        <v>0</v>
      </c>
      <c r="W1958" s="1"/>
      <c r="X1958" s="2" t="s">
        <v>0</v>
      </c>
      <c r="Y1958" s="1">
        <v>0</v>
      </c>
      <c r="Z1958" s="1">
        <v>0</v>
      </c>
      <c r="AA1958" s="2" t="s">
        <v>0</v>
      </c>
      <c r="AB1958" s="1">
        <v>0</v>
      </c>
      <c r="AC1958" s="1">
        <v>0</v>
      </c>
      <c r="AD1958" s="2" t="s">
        <v>0</v>
      </c>
      <c r="AE1958" s="1">
        <v>0</v>
      </c>
      <c r="AF1958" s="2">
        <v>0</v>
      </c>
    </row>
    <row r="1959" spans="1:32" hidden="1" x14ac:dyDescent="0.25">
      <c r="A1959" s="2" t="s">
        <v>436</v>
      </c>
      <c r="B1959" s="52">
        <v>43993</v>
      </c>
      <c r="C1959" s="2" t="s">
        <v>71</v>
      </c>
      <c r="D1959" s="2" t="s">
        <v>88</v>
      </c>
      <c r="E1959" s="2" t="s">
        <v>566</v>
      </c>
      <c r="F1959" s="2" t="s">
        <v>3423</v>
      </c>
      <c r="G1959" s="2" t="s">
        <v>4</v>
      </c>
      <c r="H1959" s="2" t="s">
        <v>3424</v>
      </c>
      <c r="I1959" s="1" t="s">
        <v>1</v>
      </c>
      <c r="J1959" s="1" t="s">
        <v>1</v>
      </c>
      <c r="K1959" s="1" t="s">
        <v>1</v>
      </c>
      <c r="L1959" s="1" t="s">
        <v>1</v>
      </c>
      <c r="M1959" s="1">
        <v>0</v>
      </c>
      <c r="N1959" s="2" t="s">
        <v>1</v>
      </c>
      <c r="O1959" s="2" t="s">
        <v>2</v>
      </c>
      <c r="P1959" s="2" t="s">
        <v>1</v>
      </c>
      <c r="Q1959" s="1">
        <v>22612004.582249992</v>
      </c>
      <c r="R1959" s="1">
        <v>0</v>
      </c>
      <c r="S1959" s="1">
        <v>19848606.182249993</v>
      </c>
      <c r="T1959" s="1">
        <v>0</v>
      </c>
      <c r="U1959" s="2" t="s">
        <v>0</v>
      </c>
      <c r="V1959" s="1">
        <v>0</v>
      </c>
      <c r="W1959" s="1">
        <v>2382240</v>
      </c>
      <c r="X1959" s="2" t="s">
        <v>13</v>
      </c>
      <c r="Y1959" s="1">
        <v>381158.40000000002</v>
      </c>
      <c r="Z1959" s="1">
        <v>0</v>
      </c>
      <c r="AA1959" s="2" t="s">
        <v>0</v>
      </c>
      <c r="AB1959" s="1">
        <v>0</v>
      </c>
      <c r="AC1959" s="1">
        <v>0</v>
      </c>
      <c r="AD1959" s="2" t="s">
        <v>0</v>
      </c>
      <c r="AE1959" s="1">
        <v>0</v>
      </c>
      <c r="AF1959" s="2">
        <v>0</v>
      </c>
    </row>
    <row r="1960" spans="1:32" hidden="1" x14ac:dyDescent="0.25">
      <c r="A1960" s="2" t="s">
        <v>434</v>
      </c>
      <c r="B1960" s="52">
        <v>43993</v>
      </c>
      <c r="C1960" s="2" t="s">
        <v>53</v>
      </c>
      <c r="D1960" s="2" t="s">
        <v>88</v>
      </c>
      <c r="E1960" s="2" t="s">
        <v>558</v>
      </c>
      <c r="F1960" s="2" t="s">
        <v>3425</v>
      </c>
      <c r="G1960" s="2" t="s">
        <v>4</v>
      </c>
      <c r="H1960" s="2" t="s">
        <v>3310</v>
      </c>
      <c r="I1960" s="1"/>
      <c r="J1960" s="1"/>
      <c r="K1960" s="1"/>
      <c r="L1960" s="1"/>
      <c r="M1960" s="1">
        <v>0</v>
      </c>
      <c r="N1960" s="2"/>
      <c r="O1960" s="2" t="s">
        <v>249</v>
      </c>
      <c r="P1960" s="2"/>
      <c r="Q1960" s="1">
        <v>0</v>
      </c>
      <c r="R1960" s="1"/>
      <c r="S1960" s="1"/>
      <c r="T1960" s="1"/>
      <c r="U1960" s="2"/>
      <c r="V1960" s="1"/>
      <c r="W1960" s="1"/>
      <c r="X1960" s="2"/>
      <c r="Y1960" s="1">
        <v>0</v>
      </c>
      <c r="Z1960" s="1"/>
      <c r="AA1960" s="2"/>
      <c r="AB1960" s="1"/>
      <c r="AC1960" s="1"/>
      <c r="AD1960" s="2"/>
      <c r="AE1960" s="1"/>
      <c r="AF1960" s="2"/>
    </row>
    <row r="1961" spans="1:32" hidden="1" x14ac:dyDescent="0.25">
      <c r="A1961" s="2" t="s">
        <v>431</v>
      </c>
      <c r="B1961" s="52">
        <v>43993</v>
      </c>
      <c r="C1961" s="2" t="s">
        <v>8</v>
      </c>
      <c r="D1961" s="2" t="s">
        <v>78</v>
      </c>
      <c r="E1961" s="2" t="s">
        <v>555</v>
      </c>
      <c r="F1961" s="2" t="s">
        <v>3426</v>
      </c>
      <c r="G1961" s="2" t="s">
        <v>4</v>
      </c>
      <c r="H1961" s="2" t="s">
        <v>3427</v>
      </c>
      <c r="I1961" s="1" t="s">
        <v>1</v>
      </c>
      <c r="J1961" s="1" t="s">
        <v>1</v>
      </c>
      <c r="K1961" s="1" t="s">
        <v>1</v>
      </c>
      <c r="L1961" s="1" t="s">
        <v>1</v>
      </c>
      <c r="M1961" s="1">
        <v>0</v>
      </c>
      <c r="N1961" s="2" t="s">
        <v>1</v>
      </c>
      <c r="O1961" s="2" t="s">
        <v>2</v>
      </c>
      <c r="P1961" s="2" t="s">
        <v>1</v>
      </c>
      <c r="Q1961" s="1">
        <v>48777052.256000005</v>
      </c>
      <c r="R1961" s="1">
        <v>0</v>
      </c>
      <c r="S1961" s="1">
        <v>36117466.380000003</v>
      </c>
      <c r="T1961" s="1">
        <v>0</v>
      </c>
      <c r="U1961" s="2" t="s">
        <v>0</v>
      </c>
      <c r="V1961" s="1">
        <v>0</v>
      </c>
      <c r="W1961" s="1">
        <v>10913436.1</v>
      </c>
      <c r="X1961" s="2" t="s">
        <v>0</v>
      </c>
      <c r="Y1961" s="1">
        <v>1746149.7760000001</v>
      </c>
      <c r="Z1961" s="1">
        <v>0</v>
      </c>
      <c r="AA1961" s="2" t="s">
        <v>0</v>
      </c>
      <c r="AB1961" s="1">
        <v>0</v>
      </c>
      <c r="AC1961" s="1">
        <v>0</v>
      </c>
      <c r="AD1961" s="2" t="s">
        <v>0</v>
      </c>
      <c r="AE1961" s="1">
        <v>0</v>
      </c>
      <c r="AF1961" s="2">
        <v>0</v>
      </c>
    </row>
    <row r="1962" spans="1:32" hidden="1" x14ac:dyDescent="0.25">
      <c r="A1962" s="2" t="s">
        <v>428</v>
      </c>
      <c r="B1962" s="52">
        <v>43993</v>
      </c>
      <c r="C1962" s="2" t="s">
        <v>71</v>
      </c>
      <c r="D1962" s="2" t="s">
        <v>78</v>
      </c>
      <c r="E1962" s="2" t="s">
        <v>551</v>
      </c>
      <c r="F1962" s="2" t="s">
        <v>3242</v>
      </c>
      <c r="G1962" s="2" t="s">
        <v>4</v>
      </c>
      <c r="H1962" s="2" t="s">
        <v>3428</v>
      </c>
      <c r="I1962" s="1" t="s">
        <v>1</v>
      </c>
      <c r="J1962" s="1" t="s">
        <v>1</v>
      </c>
      <c r="K1962" s="1" t="s">
        <v>1</v>
      </c>
      <c r="L1962" s="1" t="s">
        <v>1</v>
      </c>
      <c r="M1962" s="1">
        <v>0</v>
      </c>
      <c r="N1962" s="2" t="s">
        <v>1</v>
      </c>
      <c r="O1962" s="2" t="s">
        <v>2</v>
      </c>
      <c r="P1962" s="2" t="s">
        <v>1</v>
      </c>
      <c r="Q1962" s="1">
        <v>18643904.631999999</v>
      </c>
      <c r="R1962" s="1">
        <v>0</v>
      </c>
      <c r="S1962" s="1">
        <v>16597664.631999999</v>
      </c>
      <c r="T1962" s="1">
        <v>0</v>
      </c>
      <c r="U1962" s="2" t="s">
        <v>0</v>
      </c>
      <c r="V1962" s="1">
        <v>0</v>
      </c>
      <c r="W1962" s="1">
        <v>1764000</v>
      </c>
      <c r="X1962" s="2" t="s">
        <v>0</v>
      </c>
      <c r="Y1962" s="1">
        <v>282240</v>
      </c>
      <c r="Z1962" s="1">
        <v>0</v>
      </c>
      <c r="AA1962" s="2" t="s">
        <v>0</v>
      </c>
      <c r="AB1962" s="1">
        <v>0</v>
      </c>
      <c r="AC1962" s="1">
        <v>0</v>
      </c>
      <c r="AD1962" s="2" t="s">
        <v>0</v>
      </c>
      <c r="AE1962" s="1">
        <v>0</v>
      </c>
      <c r="AF1962" s="2">
        <v>0</v>
      </c>
    </row>
    <row r="1963" spans="1:32" hidden="1" x14ac:dyDescent="0.25">
      <c r="A1963" s="2" t="s">
        <v>425</v>
      </c>
      <c r="B1963" s="52">
        <v>43993</v>
      </c>
      <c r="C1963" s="2" t="s">
        <v>53</v>
      </c>
      <c r="D1963" s="2" t="s">
        <v>78</v>
      </c>
      <c r="E1963" s="2" t="s">
        <v>6</v>
      </c>
      <c r="F1963" s="2" t="s">
        <v>3390</v>
      </c>
      <c r="G1963" s="2" t="s">
        <v>4</v>
      </c>
      <c r="H1963" s="2" t="s">
        <v>3429</v>
      </c>
      <c r="I1963" s="1" t="s">
        <v>1</v>
      </c>
      <c r="J1963" s="1" t="s">
        <v>1</v>
      </c>
      <c r="K1963" s="1" t="s">
        <v>1</v>
      </c>
      <c r="L1963" s="1" t="s">
        <v>1</v>
      </c>
      <c r="M1963" s="1">
        <v>0</v>
      </c>
      <c r="N1963" s="2" t="s">
        <v>1</v>
      </c>
      <c r="O1963" s="2" t="s">
        <v>2</v>
      </c>
      <c r="P1963" s="2" t="s">
        <v>1</v>
      </c>
      <c r="Q1963" s="1">
        <v>47622421.955550008</v>
      </c>
      <c r="R1963" s="1">
        <v>0</v>
      </c>
      <c r="S1963" s="1">
        <v>29473033.152750008</v>
      </c>
      <c r="T1963" s="1">
        <v>0</v>
      </c>
      <c r="U1963" s="2" t="s">
        <v>0</v>
      </c>
      <c r="V1963" s="1">
        <v>0</v>
      </c>
      <c r="W1963" s="1">
        <v>15646024.829999998</v>
      </c>
      <c r="X1963" s="2" t="s">
        <v>0</v>
      </c>
      <c r="Y1963" s="1">
        <v>2503363.9727999996</v>
      </c>
      <c r="Z1963" s="1">
        <v>0</v>
      </c>
      <c r="AA1963" s="2" t="s">
        <v>0</v>
      </c>
      <c r="AB1963" s="1">
        <v>0</v>
      </c>
      <c r="AC1963" s="1">
        <v>0</v>
      </c>
      <c r="AD1963" s="2" t="s">
        <v>0</v>
      </c>
      <c r="AE1963" s="1">
        <v>0</v>
      </c>
      <c r="AF1963" s="2">
        <v>0</v>
      </c>
    </row>
    <row r="1964" spans="1:32" hidden="1" x14ac:dyDescent="0.25">
      <c r="A1964" s="2" t="s">
        <v>422</v>
      </c>
      <c r="B1964" s="52">
        <v>43993</v>
      </c>
      <c r="C1964" s="2" t="s">
        <v>8</v>
      </c>
      <c r="D1964" s="2" t="s">
        <v>67</v>
      </c>
      <c r="E1964" s="2" t="s">
        <v>542</v>
      </c>
      <c r="F1964" s="2" t="s">
        <v>1121</v>
      </c>
      <c r="G1964" s="2" t="s">
        <v>4</v>
      </c>
      <c r="H1964" s="2" t="s">
        <v>3430</v>
      </c>
      <c r="I1964" s="1" t="s">
        <v>1</v>
      </c>
      <c r="J1964" s="1" t="s">
        <v>1</v>
      </c>
      <c r="K1964" s="1" t="s">
        <v>1</v>
      </c>
      <c r="L1964" s="1" t="s">
        <v>1</v>
      </c>
      <c r="M1964" s="1">
        <v>0</v>
      </c>
      <c r="N1964" s="2" t="s">
        <v>1</v>
      </c>
      <c r="O1964" s="2" t="s">
        <v>2</v>
      </c>
      <c r="P1964" s="2" t="s">
        <v>1</v>
      </c>
      <c r="Q1964" s="1">
        <v>88759667.805999994</v>
      </c>
      <c r="R1964" s="1">
        <v>0</v>
      </c>
      <c r="S1964" s="1">
        <v>47371760.310000002</v>
      </c>
      <c r="T1964" s="1">
        <v>0</v>
      </c>
      <c r="U1964" s="2" t="s">
        <v>0</v>
      </c>
      <c r="V1964" s="1">
        <v>0</v>
      </c>
      <c r="W1964" s="1">
        <v>35679230.600000001</v>
      </c>
      <c r="X1964" s="2" t="s">
        <v>0</v>
      </c>
      <c r="Y1964" s="1">
        <v>5708676.8960000006</v>
      </c>
      <c r="Z1964" s="1">
        <v>0</v>
      </c>
      <c r="AA1964" s="2" t="s">
        <v>0</v>
      </c>
      <c r="AB1964" s="1">
        <v>0</v>
      </c>
      <c r="AC1964" s="1">
        <v>0</v>
      </c>
      <c r="AD1964" s="2" t="s">
        <v>0</v>
      </c>
      <c r="AE1964" s="1">
        <v>0</v>
      </c>
      <c r="AF1964" s="2">
        <v>0</v>
      </c>
    </row>
    <row r="1965" spans="1:32" hidden="1" x14ac:dyDescent="0.25">
      <c r="A1965" s="2" t="s">
        <v>420</v>
      </c>
      <c r="B1965" s="52">
        <v>43993</v>
      </c>
      <c r="C1965" s="2" t="s">
        <v>71</v>
      </c>
      <c r="D1965" s="2" t="s">
        <v>67</v>
      </c>
      <c r="E1965" s="2" t="s">
        <v>538</v>
      </c>
      <c r="F1965" s="2" t="s">
        <v>1699</v>
      </c>
      <c r="G1965" s="2" t="s">
        <v>4</v>
      </c>
      <c r="H1965" s="2" t="s">
        <v>3431</v>
      </c>
      <c r="I1965" s="1" t="s">
        <v>1</v>
      </c>
      <c r="J1965" s="1" t="s">
        <v>1</v>
      </c>
      <c r="K1965" s="1" t="s">
        <v>1</v>
      </c>
      <c r="L1965" s="1" t="s">
        <v>1</v>
      </c>
      <c r="M1965" s="1">
        <v>0</v>
      </c>
      <c r="N1965" s="2" t="s">
        <v>1</v>
      </c>
      <c r="O1965" s="2" t="s">
        <v>2</v>
      </c>
      <c r="P1965" s="2" t="s">
        <v>1</v>
      </c>
      <c r="Q1965" s="1">
        <v>8192442.0162499994</v>
      </c>
      <c r="R1965" s="1">
        <v>0</v>
      </c>
      <c r="S1965" s="1">
        <v>7113294.0162499994</v>
      </c>
      <c r="T1965" s="1">
        <v>0</v>
      </c>
      <c r="U1965" s="2" t="s">
        <v>0</v>
      </c>
      <c r="V1965" s="1">
        <v>0</v>
      </c>
      <c r="W1965" s="1">
        <v>930300</v>
      </c>
      <c r="X1965" s="2" t="s">
        <v>0</v>
      </c>
      <c r="Y1965" s="1">
        <v>148848</v>
      </c>
      <c r="Z1965" s="1">
        <v>0</v>
      </c>
      <c r="AA1965" s="2" t="s">
        <v>0</v>
      </c>
      <c r="AB1965" s="1">
        <v>0</v>
      </c>
      <c r="AC1965" s="1">
        <v>0</v>
      </c>
      <c r="AD1965" s="2" t="s">
        <v>0</v>
      </c>
      <c r="AE1965" s="1">
        <v>0</v>
      </c>
      <c r="AF1965" s="2">
        <v>0</v>
      </c>
    </row>
    <row r="1966" spans="1:32" hidden="1" x14ac:dyDescent="0.25">
      <c r="A1966" s="2" t="s">
        <v>414</v>
      </c>
      <c r="B1966" s="52">
        <v>43993</v>
      </c>
      <c r="C1966" s="2" t="s">
        <v>53</v>
      </c>
      <c r="D1966" s="2" t="s">
        <v>67</v>
      </c>
      <c r="E1966" s="2" t="s">
        <v>66</v>
      </c>
      <c r="F1966" s="2" t="s">
        <v>3309</v>
      </c>
      <c r="G1966" s="2" t="s">
        <v>4</v>
      </c>
      <c r="H1966" s="2" t="s">
        <v>3405</v>
      </c>
      <c r="I1966" s="1"/>
      <c r="J1966" s="1"/>
      <c r="K1966" s="1"/>
      <c r="L1966" s="1"/>
      <c r="M1966" s="1">
        <v>0</v>
      </c>
      <c r="N1966" s="2"/>
      <c r="O1966" s="2" t="s">
        <v>249</v>
      </c>
      <c r="P1966" s="2"/>
      <c r="Q1966" s="1">
        <v>0</v>
      </c>
      <c r="R1966" s="1">
        <v>0</v>
      </c>
      <c r="S1966" s="1">
        <v>0</v>
      </c>
      <c r="T1966" s="1"/>
      <c r="U1966" s="2"/>
      <c r="V1966" s="1"/>
      <c r="W1966" s="1"/>
      <c r="X1966" s="2"/>
      <c r="Y1966" s="1">
        <v>0</v>
      </c>
      <c r="Z1966" s="1"/>
      <c r="AA1966" s="2"/>
      <c r="AB1966" s="1"/>
      <c r="AC1966" s="1"/>
      <c r="AD1966" s="2"/>
      <c r="AE1966" s="1"/>
      <c r="AF1966" s="2"/>
    </row>
    <row r="1967" spans="1:32" hidden="1" x14ac:dyDescent="0.25">
      <c r="A1967" s="2" t="s">
        <v>411</v>
      </c>
      <c r="B1967" s="52">
        <v>43993</v>
      </c>
      <c r="C1967" s="2" t="s">
        <v>8</v>
      </c>
      <c r="D1967" s="2" t="s">
        <v>52</v>
      </c>
      <c r="E1967" s="2" t="s">
        <v>530</v>
      </c>
      <c r="F1967" s="2" t="s">
        <v>3079</v>
      </c>
      <c r="G1967" s="2" t="s">
        <v>4</v>
      </c>
      <c r="H1967" s="2" t="s">
        <v>3432</v>
      </c>
      <c r="I1967" s="1" t="s">
        <v>1</v>
      </c>
      <c r="J1967" s="1" t="s">
        <v>1</v>
      </c>
      <c r="K1967" s="1" t="s">
        <v>1</v>
      </c>
      <c r="L1967" s="1" t="s">
        <v>1</v>
      </c>
      <c r="M1967" s="1">
        <v>0</v>
      </c>
      <c r="N1967" s="2" t="s">
        <v>1</v>
      </c>
      <c r="O1967" s="2" t="s">
        <v>2</v>
      </c>
      <c r="P1967" s="2" t="s">
        <v>1</v>
      </c>
      <c r="Q1967" s="1">
        <v>13743173.290000001</v>
      </c>
      <c r="R1967" s="1">
        <v>0</v>
      </c>
      <c r="S1967" s="1">
        <v>9120644.0500000007</v>
      </c>
      <c r="T1967" s="1">
        <v>0</v>
      </c>
      <c r="U1967" s="2" t="s">
        <v>0</v>
      </c>
      <c r="V1967" s="1">
        <v>0</v>
      </c>
      <c r="W1967" s="1">
        <v>3984939</v>
      </c>
      <c r="X1967" s="2" t="s">
        <v>0</v>
      </c>
      <c r="Y1967" s="1">
        <v>637590.24</v>
      </c>
      <c r="Z1967" s="1">
        <v>0</v>
      </c>
      <c r="AA1967" s="2" t="s">
        <v>0</v>
      </c>
      <c r="AB1967" s="1">
        <v>0</v>
      </c>
      <c r="AC1967" s="1">
        <v>0</v>
      </c>
      <c r="AD1967" s="2" t="s">
        <v>0</v>
      </c>
      <c r="AE1967" s="1">
        <v>0</v>
      </c>
      <c r="AF1967" s="2">
        <v>0</v>
      </c>
    </row>
    <row r="1968" spans="1:32" hidden="1" x14ac:dyDescent="0.25">
      <c r="A1968" s="2" t="s">
        <v>408</v>
      </c>
      <c r="B1968" s="52">
        <v>43993</v>
      </c>
      <c r="C1968" s="2" t="s">
        <v>53</v>
      </c>
      <c r="D1968" s="2" t="s">
        <v>52</v>
      </c>
      <c r="E1968" s="2" t="s">
        <v>651</v>
      </c>
      <c r="F1968" s="2" t="s">
        <v>3161</v>
      </c>
      <c r="G1968" s="2" t="s">
        <v>4</v>
      </c>
      <c r="H1968" s="2" t="s">
        <v>3433</v>
      </c>
      <c r="I1968" s="1"/>
      <c r="J1968" s="1"/>
      <c r="K1968" s="1"/>
      <c r="L1968" s="1"/>
      <c r="M1968" s="1">
        <v>0</v>
      </c>
      <c r="N1968" s="2"/>
      <c r="O1968" s="2" t="s">
        <v>249</v>
      </c>
      <c r="P1968" s="2"/>
      <c r="Q1968" s="1">
        <v>0</v>
      </c>
      <c r="R1968" s="1">
        <v>0</v>
      </c>
      <c r="S1968" s="1">
        <v>0</v>
      </c>
      <c r="T1968" s="1"/>
      <c r="U1968" s="2"/>
      <c r="V1968" s="1"/>
      <c r="W1968" s="1"/>
      <c r="X1968" s="2"/>
      <c r="Y1968" s="1">
        <v>0</v>
      </c>
      <c r="Z1968" s="1"/>
      <c r="AA1968" s="2"/>
      <c r="AB1968" s="1"/>
      <c r="AC1968" s="1"/>
      <c r="AD1968" s="2"/>
      <c r="AE1968" s="1"/>
      <c r="AF1968" s="2"/>
    </row>
    <row r="1969" spans="1:32" hidden="1" x14ac:dyDescent="0.25">
      <c r="A1969" s="2" t="s">
        <v>406</v>
      </c>
      <c r="B1969" s="52">
        <v>43993</v>
      </c>
      <c r="C1969" s="2" t="s">
        <v>8</v>
      </c>
      <c r="D1969" s="2" t="s">
        <v>48</v>
      </c>
      <c r="E1969" s="2" t="s">
        <v>520</v>
      </c>
      <c r="F1969" s="2" t="s">
        <v>909</v>
      </c>
      <c r="G1969" s="2" t="s">
        <v>4</v>
      </c>
      <c r="H1969" s="2" t="s">
        <v>3434</v>
      </c>
      <c r="I1969" s="1" t="s">
        <v>1</v>
      </c>
      <c r="J1969" s="1" t="s">
        <v>1</v>
      </c>
      <c r="K1969" s="1" t="s">
        <v>1</v>
      </c>
      <c r="L1969" s="1" t="s">
        <v>1</v>
      </c>
      <c r="M1969" s="1">
        <v>0</v>
      </c>
      <c r="N1969" s="2" t="s">
        <v>1</v>
      </c>
      <c r="O1969" s="2" t="s">
        <v>2</v>
      </c>
      <c r="P1969" s="2" t="s">
        <v>1</v>
      </c>
      <c r="Q1969" s="1">
        <v>56965117.295199998</v>
      </c>
      <c r="R1969" s="1">
        <v>0</v>
      </c>
      <c r="S1969" s="1">
        <v>45161077.969999999</v>
      </c>
      <c r="T1969" s="1">
        <v>0</v>
      </c>
      <c r="U1969" s="2" t="s">
        <v>0</v>
      </c>
      <c r="V1969" s="1">
        <v>0</v>
      </c>
      <c r="W1969" s="1">
        <v>10175895.970000001</v>
      </c>
      <c r="X1969" s="2" t="s">
        <v>0</v>
      </c>
      <c r="Y1969" s="1">
        <v>1628143.3552000001</v>
      </c>
      <c r="Z1969" s="1">
        <v>0</v>
      </c>
      <c r="AA1969" s="2" t="s">
        <v>0</v>
      </c>
      <c r="AB1969" s="1">
        <v>0</v>
      </c>
      <c r="AC1969" s="1">
        <v>0</v>
      </c>
      <c r="AD1969" s="2" t="s">
        <v>0</v>
      </c>
      <c r="AE1969" s="1">
        <v>0</v>
      </c>
      <c r="AF1969" s="2">
        <v>0</v>
      </c>
    </row>
    <row r="1970" spans="1:32" s="62" customFormat="1" hidden="1" x14ac:dyDescent="0.25">
      <c r="A1970" s="2" t="s">
        <v>402</v>
      </c>
      <c r="B1970" s="52">
        <v>43993</v>
      </c>
      <c r="C1970" s="2" t="s">
        <v>53</v>
      </c>
      <c r="D1970" s="2" t="s">
        <v>48</v>
      </c>
      <c r="E1970" s="2" t="s">
        <v>1830</v>
      </c>
      <c r="F1970" s="2" t="s">
        <v>2339</v>
      </c>
      <c r="G1970" s="2" t="s">
        <v>4</v>
      </c>
      <c r="H1970" s="2" t="s">
        <v>3435</v>
      </c>
      <c r="I1970" s="1" t="s">
        <v>1</v>
      </c>
      <c r="J1970" s="1" t="s">
        <v>1</v>
      </c>
      <c r="K1970" s="1" t="s">
        <v>1</v>
      </c>
      <c r="L1970" s="1" t="s">
        <v>1</v>
      </c>
      <c r="M1970" s="1">
        <v>0</v>
      </c>
      <c r="N1970" s="2" t="s">
        <v>1</v>
      </c>
      <c r="O1970" s="2" t="s">
        <v>2</v>
      </c>
      <c r="P1970" s="2" t="s">
        <v>1</v>
      </c>
      <c r="Q1970" s="1">
        <v>56357623.896899998</v>
      </c>
      <c r="R1970" s="1">
        <v>19443926.948400002</v>
      </c>
      <c r="S1970" s="1">
        <v>36913696.948499992</v>
      </c>
      <c r="T1970" s="1">
        <v>0</v>
      </c>
      <c r="U1970" s="2" t="s">
        <v>0</v>
      </c>
      <c r="V1970" s="1">
        <v>0</v>
      </c>
      <c r="W1970" s="1">
        <v>16762005.990000002</v>
      </c>
      <c r="X1970" s="2" t="s">
        <v>13</v>
      </c>
      <c r="Y1970" s="1">
        <v>2681920.9584000004</v>
      </c>
      <c r="Z1970" s="1">
        <v>0</v>
      </c>
      <c r="AA1970" s="2" t="s">
        <v>0</v>
      </c>
      <c r="AB1970" s="1">
        <v>0</v>
      </c>
      <c r="AC1970" s="1">
        <v>0</v>
      </c>
      <c r="AD1970" s="2" t="s">
        <v>0</v>
      </c>
      <c r="AE1970" s="1">
        <v>0</v>
      </c>
      <c r="AF1970" s="2">
        <v>0</v>
      </c>
    </row>
    <row r="1971" spans="1:32" s="62" customFormat="1" hidden="1" x14ac:dyDescent="0.25">
      <c r="A1971" s="2" t="s">
        <v>399</v>
      </c>
      <c r="B1971" s="52">
        <v>43993</v>
      </c>
      <c r="C1971" s="2" t="s">
        <v>53</v>
      </c>
      <c r="D1971" s="2" t="s">
        <v>48</v>
      </c>
      <c r="E1971" s="2" t="s">
        <v>1830</v>
      </c>
      <c r="F1971" s="2" t="s">
        <v>2339</v>
      </c>
      <c r="G1971" s="2" t="s">
        <v>4</v>
      </c>
      <c r="H1971" s="2" t="s">
        <v>3436</v>
      </c>
      <c r="I1971" s="1" t="s">
        <v>1</v>
      </c>
      <c r="J1971" s="1" t="s">
        <v>1</v>
      </c>
      <c r="K1971" s="1" t="s">
        <v>1</v>
      </c>
      <c r="L1971" s="1" t="s">
        <v>1</v>
      </c>
      <c r="M1971" s="1">
        <v>0</v>
      </c>
      <c r="N1971" s="2" t="s">
        <v>1</v>
      </c>
      <c r="O1971" s="2" t="s">
        <v>2491</v>
      </c>
      <c r="P1971" s="2" t="s">
        <v>2492</v>
      </c>
      <c r="Q1971" s="1">
        <v>128180</v>
      </c>
      <c r="R1971" s="1">
        <v>128180</v>
      </c>
      <c r="S1971" s="1">
        <v>0</v>
      </c>
      <c r="T1971" s="1">
        <v>110500</v>
      </c>
      <c r="U1971" s="2" t="s">
        <v>13</v>
      </c>
      <c r="V1971" s="1">
        <v>17680</v>
      </c>
      <c r="W1971" s="1">
        <v>0</v>
      </c>
      <c r="X1971" s="2" t="s">
        <v>0</v>
      </c>
      <c r="Y1971" s="1">
        <v>0</v>
      </c>
      <c r="Z1971" s="1">
        <v>0</v>
      </c>
      <c r="AA1971" s="2" t="s">
        <v>0</v>
      </c>
      <c r="AB1971" s="1">
        <v>0</v>
      </c>
      <c r="AC1971" s="1">
        <v>0</v>
      </c>
      <c r="AD1971" s="2" t="s">
        <v>0</v>
      </c>
      <c r="AE1971" s="1">
        <v>0</v>
      </c>
      <c r="AF1971" s="2">
        <v>0</v>
      </c>
    </row>
    <row r="1972" spans="1:32" s="62" customFormat="1" hidden="1" x14ac:dyDescent="0.25">
      <c r="A1972" s="2" t="s">
        <v>396</v>
      </c>
      <c r="B1972" s="52">
        <v>43993</v>
      </c>
      <c r="C1972" s="2" t="s">
        <v>53</v>
      </c>
      <c r="D1972" s="2" t="s">
        <v>48</v>
      </c>
      <c r="E1972" s="2" t="s">
        <v>1830</v>
      </c>
      <c r="F1972" s="2" t="s">
        <v>2339</v>
      </c>
      <c r="G1972" s="2" t="s">
        <v>4</v>
      </c>
      <c r="H1972" s="2" t="s">
        <v>3437</v>
      </c>
      <c r="I1972" s="1" t="s">
        <v>1</v>
      </c>
      <c r="J1972" s="1" t="s">
        <v>1</v>
      </c>
      <c r="K1972" s="1" t="s">
        <v>1</v>
      </c>
      <c r="L1972" s="1" t="s">
        <v>1</v>
      </c>
      <c r="M1972" s="1">
        <v>0</v>
      </c>
      <c r="N1972" s="2" t="s">
        <v>1</v>
      </c>
      <c r="O1972" s="2" t="s">
        <v>2</v>
      </c>
      <c r="P1972" s="2" t="s">
        <v>1</v>
      </c>
      <c r="Q1972" s="1">
        <v>18454050.771600001</v>
      </c>
      <c r="R1972" s="1">
        <v>8878052.5296</v>
      </c>
      <c r="S1972" s="1">
        <v>9575998.2420000006</v>
      </c>
      <c r="T1972" s="1">
        <v>0</v>
      </c>
      <c r="U1972" s="2" t="s">
        <v>0</v>
      </c>
      <c r="V1972" s="1">
        <v>0</v>
      </c>
      <c r="W1972" s="1">
        <v>7653493.5600000005</v>
      </c>
      <c r="X1972" s="2" t="s">
        <v>13</v>
      </c>
      <c r="Y1972" s="1">
        <v>1224558.9696000002</v>
      </c>
      <c r="Z1972" s="1">
        <v>0</v>
      </c>
      <c r="AA1972" s="2" t="s">
        <v>0</v>
      </c>
      <c r="AB1972" s="1">
        <v>0</v>
      </c>
      <c r="AC1972" s="1">
        <v>0</v>
      </c>
      <c r="AD1972" s="2" t="s">
        <v>0</v>
      </c>
      <c r="AE1972" s="1">
        <v>0</v>
      </c>
      <c r="AF1972" s="2">
        <v>0</v>
      </c>
    </row>
    <row r="1973" spans="1:32" s="62" customFormat="1" hidden="1" x14ac:dyDescent="0.25">
      <c r="A1973" s="2" t="s">
        <v>393</v>
      </c>
      <c r="B1973" s="52">
        <v>43993</v>
      </c>
      <c r="C1973" s="2" t="s">
        <v>8</v>
      </c>
      <c r="D1973" s="2" t="s">
        <v>44</v>
      </c>
      <c r="E1973" s="2" t="s">
        <v>516</v>
      </c>
      <c r="F1973" s="2" t="s">
        <v>2056</v>
      </c>
      <c r="G1973" s="2" t="s">
        <v>4</v>
      </c>
      <c r="H1973" s="2" t="s">
        <v>3438</v>
      </c>
      <c r="I1973" s="1" t="s">
        <v>1</v>
      </c>
      <c r="J1973" s="1" t="s">
        <v>1</v>
      </c>
      <c r="K1973" s="1" t="s">
        <v>1</v>
      </c>
      <c r="L1973" s="1" t="s">
        <v>1</v>
      </c>
      <c r="M1973" s="1">
        <v>0</v>
      </c>
      <c r="N1973" s="2" t="s">
        <v>1</v>
      </c>
      <c r="O1973" s="2" t="s">
        <v>2</v>
      </c>
      <c r="P1973" s="2" t="s">
        <v>1</v>
      </c>
      <c r="Q1973" s="1">
        <v>44855651.332800001</v>
      </c>
      <c r="R1973" s="1">
        <v>0</v>
      </c>
      <c r="S1973" s="1">
        <v>32155674.57</v>
      </c>
      <c r="T1973" s="1">
        <v>0</v>
      </c>
      <c r="U1973" s="2" t="s">
        <v>0</v>
      </c>
      <c r="V1973" s="1">
        <v>0</v>
      </c>
      <c r="W1973" s="1">
        <v>10948255.83</v>
      </c>
      <c r="X1973" s="2" t="s">
        <v>0</v>
      </c>
      <c r="Y1973" s="1">
        <v>1751720.9328000001</v>
      </c>
      <c r="Z1973" s="1">
        <v>0</v>
      </c>
      <c r="AA1973" s="2" t="s">
        <v>0</v>
      </c>
      <c r="AB1973" s="1">
        <v>0</v>
      </c>
      <c r="AC1973" s="1">
        <v>0</v>
      </c>
      <c r="AD1973" s="2" t="s">
        <v>0</v>
      </c>
      <c r="AE1973" s="1">
        <v>0</v>
      </c>
      <c r="AF1973" s="2">
        <v>0</v>
      </c>
    </row>
    <row r="1974" spans="1:32" s="62" customFormat="1" hidden="1" x14ac:dyDescent="0.25">
      <c r="A1974" s="2" t="s">
        <v>390</v>
      </c>
      <c r="B1974" s="52">
        <v>43993</v>
      </c>
      <c r="C1974" s="2" t="s">
        <v>8</v>
      </c>
      <c r="D1974" s="2" t="s">
        <v>40</v>
      </c>
      <c r="E1974" s="2" t="s">
        <v>500</v>
      </c>
      <c r="F1974" s="2" t="s">
        <v>1561</v>
      </c>
      <c r="G1974" s="2" t="s">
        <v>4</v>
      </c>
      <c r="H1974" s="2" t="s">
        <v>3439</v>
      </c>
      <c r="I1974" s="1" t="s">
        <v>1</v>
      </c>
      <c r="J1974" s="1" t="s">
        <v>1</v>
      </c>
      <c r="K1974" s="1" t="s">
        <v>1</v>
      </c>
      <c r="L1974" s="1" t="s">
        <v>1</v>
      </c>
      <c r="M1974" s="1">
        <v>0</v>
      </c>
      <c r="N1974" s="2" t="s">
        <v>1</v>
      </c>
      <c r="O1974" s="2" t="s">
        <v>2</v>
      </c>
      <c r="P1974" s="2" t="s">
        <v>1</v>
      </c>
      <c r="Q1974" s="1">
        <v>16072731.3312</v>
      </c>
      <c r="R1974" s="1">
        <v>0</v>
      </c>
      <c r="S1974" s="1">
        <v>12496400.5</v>
      </c>
      <c r="T1974" s="1">
        <v>0</v>
      </c>
      <c r="U1974" s="2" t="s">
        <v>0</v>
      </c>
      <c r="V1974" s="1">
        <v>0</v>
      </c>
      <c r="W1974" s="1">
        <v>3083043.82</v>
      </c>
      <c r="X1974" s="2" t="s">
        <v>0</v>
      </c>
      <c r="Y1974" s="1">
        <v>493287.01120000001</v>
      </c>
      <c r="Z1974" s="1">
        <v>0</v>
      </c>
      <c r="AA1974" s="2" t="s">
        <v>0</v>
      </c>
      <c r="AB1974" s="1">
        <v>0</v>
      </c>
      <c r="AC1974" s="1">
        <v>0</v>
      </c>
      <c r="AD1974" s="2" t="s">
        <v>0</v>
      </c>
      <c r="AE1974" s="1">
        <v>0</v>
      </c>
      <c r="AF1974" s="2">
        <v>0</v>
      </c>
    </row>
    <row r="1975" spans="1:32" s="62" customFormat="1" hidden="1" x14ac:dyDescent="0.25">
      <c r="A1975" s="2" t="s">
        <v>387</v>
      </c>
      <c r="B1975" s="52">
        <v>43993</v>
      </c>
      <c r="C1975" s="2" t="s">
        <v>8</v>
      </c>
      <c r="D1975" s="2" t="s">
        <v>36</v>
      </c>
      <c r="E1975" s="2" t="s">
        <v>497</v>
      </c>
      <c r="F1975" s="2" t="s">
        <v>140</v>
      </c>
      <c r="G1975" s="2" t="s">
        <v>4</v>
      </c>
      <c r="H1975" s="2" t="s">
        <v>3440</v>
      </c>
      <c r="I1975" s="1" t="s">
        <v>1</v>
      </c>
      <c r="J1975" s="1" t="s">
        <v>1</v>
      </c>
      <c r="K1975" s="1" t="s">
        <v>1</v>
      </c>
      <c r="L1975" s="1" t="s">
        <v>1</v>
      </c>
      <c r="M1975" s="1">
        <v>0</v>
      </c>
      <c r="N1975" s="2" t="s">
        <v>1</v>
      </c>
      <c r="O1975" s="2" t="s">
        <v>2</v>
      </c>
      <c r="P1975" s="2" t="s">
        <v>1</v>
      </c>
      <c r="Q1975" s="1">
        <v>52182702.044799998</v>
      </c>
      <c r="R1975" s="1">
        <v>0</v>
      </c>
      <c r="S1975" s="1">
        <v>33136631.559999999</v>
      </c>
      <c r="T1975" s="1">
        <v>0</v>
      </c>
      <c r="U1975" s="2" t="s">
        <v>0</v>
      </c>
      <c r="V1975" s="1">
        <v>0</v>
      </c>
      <c r="W1975" s="1">
        <v>16419026.279999999</v>
      </c>
      <c r="X1975" s="2" t="s">
        <v>0</v>
      </c>
      <c r="Y1975" s="1">
        <v>2627044.2047999999</v>
      </c>
      <c r="Z1975" s="1">
        <v>0</v>
      </c>
      <c r="AA1975" s="2" t="s">
        <v>0</v>
      </c>
      <c r="AB1975" s="1">
        <v>0</v>
      </c>
      <c r="AC1975" s="1">
        <v>0</v>
      </c>
      <c r="AD1975" s="2" t="s">
        <v>0</v>
      </c>
      <c r="AE1975" s="1">
        <v>0</v>
      </c>
      <c r="AF1975" s="2">
        <v>0</v>
      </c>
    </row>
    <row r="1976" spans="1:32" s="62" customFormat="1" hidden="1" x14ac:dyDescent="0.25">
      <c r="A1976" s="2" t="s">
        <v>385</v>
      </c>
      <c r="B1976" s="52">
        <v>43993</v>
      </c>
      <c r="C1976" s="2" t="s">
        <v>8</v>
      </c>
      <c r="D1976" s="2" t="s">
        <v>32</v>
      </c>
      <c r="E1976" s="2" t="s">
        <v>493</v>
      </c>
      <c r="F1976" s="2" t="s">
        <v>3441</v>
      </c>
      <c r="G1976" s="2" t="s">
        <v>4</v>
      </c>
      <c r="H1976" s="2" t="s">
        <v>3442</v>
      </c>
      <c r="I1976" s="1" t="s">
        <v>1</v>
      </c>
      <c r="J1976" s="1" t="s">
        <v>1</v>
      </c>
      <c r="K1976" s="1" t="s">
        <v>1</v>
      </c>
      <c r="L1976" s="1" t="s">
        <v>1</v>
      </c>
      <c r="M1976" s="1">
        <v>0</v>
      </c>
      <c r="N1976" s="2" t="s">
        <v>1</v>
      </c>
      <c r="O1976" s="2" t="s">
        <v>2</v>
      </c>
      <c r="P1976" s="2" t="s">
        <v>1</v>
      </c>
      <c r="Q1976" s="1">
        <v>45381571.400399998</v>
      </c>
      <c r="R1976" s="1">
        <v>0</v>
      </c>
      <c r="S1976" s="1">
        <v>33680115.259999998</v>
      </c>
      <c r="T1976" s="1">
        <v>0</v>
      </c>
      <c r="U1976" s="2" t="s">
        <v>0</v>
      </c>
      <c r="V1976" s="1">
        <v>0</v>
      </c>
      <c r="W1976" s="1">
        <v>10087462.189999999</v>
      </c>
      <c r="X1976" s="2" t="s">
        <v>0</v>
      </c>
      <c r="Y1976" s="1">
        <v>1613993.9504</v>
      </c>
      <c r="Z1976" s="1">
        <v>0</v>
      </c>
      <c r="AA1976" s="2" t="s">
        <v>0</v>
      </c>
      <c r="AB1976" s="1">
        <v>0</v>
      </c>
      <c r="AC1976" s="1">
        <v>0</v>
      </c>
      <c r="AD1976" s="2" t="s">
        <v>0</v>
      </c>
      <c r="AE1976" s="1">
        <v>0</v>
      </c>
      <c r="AF1976" s="2">
        <v>0</v>
      </c>
    </row>
    <row r="1977" spans="1:32" s="62" customFormat="1" hidden="1" x14ac:dyDescent="0.25">
      <c r="A1977" s="2" t="s">
        <v>381</v>
      </c>
      <c r="B1977" s="52">
        <v>43993</v>
      </c>
      <c r="C1977" s="2" t="s">
        <v>8</v>
      </c>
      <c r="D1977" s="2" t="s">
        <v>26</v>
      </c>
      <c r="E1977" s="2" t="s">
        <v>489</v>
      </c>
      <c r="F1977" s="2" t="s">
        <v>3443</v>
      </c>
      <c r="G1977" s="2" t="s">
        <v>4</v>
      </c>
      <c r="H1977" s="2" t="s">
        <v>3444</v>
      </c>
      <c r="I1977" s="1" t="s">
        <v>1</v>
      </c>
      <c r="J1977" s="1" t="s">
        <v>1</v>
      </c>
      <c r="K1977" s="1" t="s">
        <v>1</v>
      </c>
      <c r="L1977" s="1" t="s">
        <v>1</v>
      </c>
      <c r="M1977" s="1">
        <v>0</v>
      </c>
      <c r="N1977" s="2" t="s">
        <v>1</v>
      </c>
      <c r="O1977" s="2" t="s">
        <v>2</v>
      </c>
      <c r="P1977" s="2" t="s">
        <v>1</v>
      </c>
      <c r="Q1977" s="1">
        <v>35925655.825499997</v>
      </c>
      <c r="R1977" s="1">
        <v>0</v>
      </c>
      <c r="S1977" s="1">
        <v>30999089.425499998</v>
      </c>
      <c r="T1977" s="1">
        <v>0</v>
      </c>
      <c r="U1977" s="2" t="s">
        <v>0</v>
      </c>
      <c r="V1977" s="1">
        <v>0</v>
      </c>
      <c r="W1977" s="1">
        <v>4247040</v>
      </c>
      <c r="X1977" s="2" t="s">
        <v>0</v>
      </c>
      <c r="Y1977" s="1">
        <v>679526.40000000002</v>
      </c>
      <c r="Z1977" s="1">
        <v>0</v>
      </c>
      <c r="AA1977" s="2" t="s">
        <v>0</v>
      </c>
      <c r="AB1977" s="1">
        <v>0</v>
      </c>
      <c r="AC1977" s="1">
        <v>0</v>
      </c>
      <c r="AD1977" s="2" t="s">
        <v>0</v>
      </c>
      <c r="AE1977" s="1">
        <v>0</v>
      </c>
      <c r="AF1977" s="2">
        <v>0</v>
      </c>
    </row>
    <row r="1978" spans="1:32" s="62" customFormat="1" hidden="1" x14ac:dyDescent="0.25">
      <c r="A1978" s="2" t="s">
        <v>378</v>
      </c>
      <c r="B1978" s="52">
        <v>43993</v>
      </c>
      <c r="C1978" s="2" t="s">
        <v>8</v>
      </c>
      <c r="D1978" s="2" t="s">
        <v>26</v>
      </c>
      <c r="E1978" s="2" t="s">
        <v>489</v>
      </c>
      <c r="F1978" s="2" t="s">
        <v>3443</v>
      </c>
      <c r="G1978" s="2" t="s">
        <v>4</v>
      </c>
      <c r="H1978" s="2" t="s">
        <v>3445</v>
      </c>
      <c r="I1978" s="1" t="s">
        <v>1</v>
      </c>
      <c r="J1978" s="1" t="s">
        <v>1</v>
      </c>
      <c r="K1978" s="1" t="s">
        <v>1</v>
      </c>
      <c r="L1978" s="1" t="s">
        <v>1</v>
      </c>
      <c r="M1978" s="1">
        <v>0</v>
      </c>
      <c r="N1978" s="2" t="s">
        <v>1</v>
      </c>
      <c r="O1978" s="2" t="s">
        <v>3446</v>
      </c>
      <c r="P1978" s="2" t="s">
        <v>3447</v>
      </c>
      <c r="Q1978" s="1">
        <v>175392</v>
      </c>
      <c r="R1978" s="1">
        <v>0</v>
      </c>
      <c r="S1978" s="1">
        <v>0</v>
      </c>
      <c r="T1978" s="1">
        <v>151200</v>
      </c>
      <c r="U1978" s="2" t="s">
        <v>13</v>
      </c>
      <c r="V1978" s="1">
        <v>24192</v>
      </c>
      <c r="W1978" s="1">
        <v>0</v>
      </c>
      <c r="X1978" s="2" t="s">
        <v>0</v>
      </c>
      <c r="Y1978" s="1">
        <v>0</v>
      </c>
      <c r="Z1978" s="1">
        <v>0</v>
      </c>
      <c r="AA1978" s="2" t="s">
        <v>0</v>
      </c>
      <c r="AB1978" s="1">
        <v>0</v>
      </c>
      <c r="AC1978" s="1">
        <v>0</v>
      </c>
      <c r="AD1978" s="2" t="s">
        <v>0</v>
      </c>
      <c r="AE1978" s="1">
        <v>0</v>
      </c>
      <c r="AF1978" s="2">
        <v>0</v>
      </c>
    </row>
    <row r="1979" spans="1:32" hidden="1" x14ac:dyDescent="0.25">
      <c r="A1979" s="2" t="s">
        <v>376</v>
      </c>
      <c r="B1979" s="52">
        <v>43993</v>
      </c>
      <c r="C1979" s="2" t="s">
        <v>8</v>
      </c>
      <c r="D1979" s="2" t="s">
        <v>26</v>
      </c>
      <c r="E1979" s="2" t="s">
        <v>489</v>
      </c>
      <c r="F1979" s="2" t="s">
        <v>3443</v>
      </c>
      <c r="G1979" s="2" t="s">
        <v>4</v>
      </c>
      <c r="H1979" s="2" t="s">
        <v>3448</v>
      </c>
      <c r="I1979" s="1" t="s">
        <v>1</v>
      </c>
      <c r="J1979" s="1" t="s">
        <v>1</v>
      </c>
      <c r="K1979" s="1" t="s">
        <v>1</v>
      </c>
      <c r="L1979" s="1" t="s">
        <v>1</v>
      </c>
      <c r="M1979" s="1">
        <v>0</v>
      </c>
      <c r="N1979" s="2" t="s">
        <v>1</v>
      </c>
      <c r="O1979" s="2" t="s">
        <v>2</v>
      </c>
      <c r="P1979" s="2" t="s">
        <v>1</v>
      </c>
      <c r="Q1979" s="1">
        <v>2830954.8650000002</v>
      </c>
      <c r="R1979" s="1">
        <v>0</v>
      </c>
      <c r="S1979" s="1">
        <v>2830954.8650000002</v>
      </c>
      <c r="T1979" s="1">
        <v>0</v>
      </c>
      <c r="U1979" s="2" t="s">
        <v>0</v>
      </c>
      <c r="V1979" s="1">
        <v>0</v>
      </c>
      <c r="W1979" s="1">
        <v>0</v>
      </c>
      <c r="X1979" s="2" t="s">
        <v>0</v>
      </c>
      <c r="Y1979" s="1">
        <v>0</v>
      </c>
      <c r="Z1979" s="1">
        <v>0</v>
      </c>
      <c r="AA1979" s="2" t="s">
        <v>0</v>
      </c>
      <c r="AB1979" s="1">
        <v>0</v>
      </c>
      <c r="AC1979" s="1">
        <v>0</v>
      </c>
      <c r="AD1979" s="2" t="s">
        <v>0</v>
      </c>
      <c r="AE1979" s="1">
        <v>0</v>
      </c>
      <c r="AF1979" s="2">
        <v>0</v>
      </c>
    </row>
    <row r="1980" spans="1:32" hidden="1" x14ac:dyDescent="0.25">
      <c r="A1980" s="2" t="s">
        <v>373</v>
      </c>
      <c r="B1980" s="52">
        <v>43993</v>
      </c>
      <c r="C1980" s="2" t="s">
        <v>8</v>
      </c>
      <c r="D1980" s="2" t="s">
        <v>11</v>
      </c>
      <c r="E1980" s="2" t="s">
        <v>476</v>
      </c>
      <c r="F1980" s="2" t="s">
        <v>3449</v>
      </c>
      <c r="G1980" s="2" t="s">
        <v>4</v>
      </c>
      <c r="H1980" s="2" t="s">
        <v>3450</v>
      </c>
      <c r="I1980" s="1" t="s">
        <v>1</v>
      </c>
      <c r="J1980" s="1" t="s">
        <v>1</v>
      </c>
      <c r="K1980" s="1" t="s">
        <v>1</v>
      </c>
      <c r="L1980" s="1" t="s">
        <v>1</v>
      </c>
      <c r="M1980" s="1">
        <v>0</v>
      </c>
      <c r="N1980" s="2" t="s">
        <v>1</v>
      </c>
      <c r="O1980" s="2" t="s">
        <v>2</v>
      </c>
      <c r="P1980" s="2" t="s">
        <v>1</v>
      </c>
      <c r="Q1980" s="1">
        <v>160104</v>
      </c>
      <c r="R1980" s="1">
        <v>0</v>
      </c>
      <c r="S1980" s="1">
        <v>126000</v>
      </c>
      <c r="T1980" s="1">
        <v>0</v>
      </c>
      <c r="U1980" s="2" t="s">
        <v>0</v>
      </c>
      <c r="V1980" s="1">
        <v>0</v>
      </c>
      <c r="W1980" s="1">
        <v>29400</v>
      </c>
      <c r="X1980" s="2" t="s">
        <v>0</v>
      </c>
      <c r="Y1980" s="1">
        <v>4704</v>
      </c>
      <c r="Z1980" s="1">
        <v>0</v>
      </c>
      <c r="AA1980" s="2" t="s">
        <v>0</v>
      </c>
      <c r="AB1980" s="1">
        <v>0</v>
      </c>
      <c r="AC1980" s="1">
        <v>0</v>
      </c>
      <c r="AD1980" s="2" t="s">
        <v>0</v>
      </c>
      <c r="AE1980" s="1">
        <v>0</v>
      </c>
      <c r="AF1980" s="2">
        <v>0</v>
      </c>
    </row>
    <row r="1981" spans="1:32" hidden="1" x14ac:dyDescent="0.25">
      <c r="A1981" s="2" t="s">
        <v>371</v>
      </c>
      <c r="B1981" s="52">
        <v>43993</v>
      </c>
      <c r="C1981" s="2" t="s">
        <v>8</v>
      </c>
      <c r="D1981" s="2" t="s">
        <v>7</v>
      </c>
      <c r="E1981" s="2" t="s">
        <v>471</v>
      </c>
      <c r="F1981" s="2" t="s">
        <v>2328</v>
      </c>
      <c r="G1981" s="2" t="s">
        <v>4</v>
      </c>
      <c r="H1981" s="2" t="s">
        <v>3451</v>
      </c>
      <c r="I1981" s="1" t="s">
        <v>1</v>
      </c>
      <c r="J1981" s="1" t="s">
        <v>1</v>
      </c>
      <c r="K1981" s="1" t="s">
        <v>1</v>
      </c>
      <c r="L1981" s="1" t="s">
        <v>1</v>
      </c>
      <c r="M1981" s="1">
        <v>0</v>
      </c>
      <c r="N1981" s="2" t="s">
        <v>1</v>
      </c>
      <c r="O1981" s="2" t="s">
        <v>2</v>
      </c>
      <c r="P1981" s="2" t="s">
        <v>1</v>
      </c>
      <c r="Q1981" s="1">
        <v>56059949.836000003</v>
      </c>
      <c r="R1981" s="1">
        <v>0</v>
      </c>
      <c r="S1981" s="1">
        <v>43867467.25</v>
      </c>
      <c r="T1981" s="1">
        <v>0</v>
      </c>
      <c r="U1981" s="2" t="s">
        <v>0</v>
      </c>
      <c r="V1981" s="1">
        <v>0</v>
      </c>
      <c r="W1981" s="1">
        <v>10510760.85</v>
      </c>
      <c r="X1981" s="2" t="s">
        <v>0</v>
      </c>
      <c r="Y1981" s="1">
        <v>1681721.736</v>
      </c>
      <c r="Z1981" s="1">
        <v>0</v>
      </c>
      <c r="AA1981" s="2" t="s">
        <v>0</v>
      </c>
      <c r="AB1981" s="1">
        <v>0</v>
      </c>
      <c r="AC1981" s="1">
        <v>0</v>
      </c>
      <c r="AD1981" s="2" t="s">
        <v>0</v>
      </c>
      <c r="AE1981" s="1">
        <v>0</v>
      </c>
      <c r="AF1981" s="2">
        <v>0</v>
      </c>
    </row>
    <row r="1982" spans="1:32" hidden="1" x14ac:dyDescent="0.25">
      <c r="A1982" s="2" t="s">
        <v>365</v>
      </c>
      <c r="B1982" s="52">
        <v>43994</v>
      </c>
      <c r="C1982" s="2" t="s">
        <v>8</v>
      </c>
      <c r="D1982" s="2" t="s">
        <v>107</v>
      </c>
      <c r="E1982" s="2" t="s">
        <v>596</v>
      </c>
      <c r="F1982" s="2" t="s">
        <v>2560</v>
      </c>
      <c r="G1982" s="2" t="s">
        <v>4</v>
      </c>
      <c r="H1982" s="2" t="s">
        <v>3452</v>
      </c>
      <c r="I1982" s="1" t="s">
        <v>1</v>
      </c>
      <c r="J1982" s="1" t="s">
        <v>1</v>
      </c>
      <c r="K1982" s="1" t="s">
        <v>1</v>
      </c>
      <c r="L1982" s="1" t="s">
        <v>1</v>
      </c>
      <c r="M1982" s="1">
        <v>0</v>
      </c>
      <c r="N1982" s="2" t="s">
        <v>1</v>
      </c>
      <c r="O1982" s="2" t="s">
        <v>2</v>
      </c>
      <c r="P1982" s="2" t="s">
        <v>1</v>
      </c>
      <c r="Q1982" s="1">
        <v>75567403.548800007</v>
      </c>
      <c r="R1982" s="1">
        <v>0</v>
      </c>
      <c r="S1982" s="1">
        <v>66539352.439999998</v>
      </c>
      <c r="T1982" s="1">
        <v>0</v>
      </c>
      <c r="U1982" s="2" t="s">
        <v>0</v>
      </c>
      <c r="V1982" s="1">
        <v>0</v>
      </c>
      <c r="W1982" s="1">
        <v>7782802.6799999997</v>
      </c>
      <c r="X1982" s="2" t="s">
        <v>0</v>
      </c>
      <c r="Y1982" s="1">
        <v>1245248.4287999999</v>
      </c>
      <c r="Z1982" s="1">
        <v>0</v>
      </c>
      <c r="AA1982" s="2" t="s">
        <v>0</v>
      </c>
      <c r="AB1982" s="1">
        <v>0</v>
      </c>
      <c r="AC1982" s="1">
        <v>0</v>
      </c>
      <c r="AD1982" s="2" t="s">
        <v>0</v>
      </c>
      <c r="AE1982" s="1">
        <v>0</v>
      </c>
      <c r="AF1982" s="2">
        <v>0</v>
      </c>
    </row>
    <row r="1983" spans="1:32" hidden="1" x14ac:dyDescent="0.25">
      <c r="A1983" s="2" t="s">
        <v>363</v>
      </c>
      <c r="B1983" s="52">
        <v>43994</v>
      </c>
      <c r="C1983" s="2" t="s">
        <v>53</v>
      </c>
      <c r="D1983" s="2" t="s">
        <v>107</v>
      </c>
      <c r="E1983" s="2" t="s">
        <v>572</v>
      </c>
      <c r="F1983" s="2" t="s">
        <v>3425</v>
      </c>
      <c r="G1983" s="2" t="s">
        <v>4</v>
      </c>
      <c r="H1983" s="2" t="s">
        <v>3453</v>
      </c>
      <c r="I1983" s="1" t="s">
        <v>1</v>
      </c>
      <c r="J1983" s="1" t="s">
        <v>1</v>
      </c>
      <c r="K1983" s="1" t="s">
        <v>1</v>
      </c>
      <c r="L1983" s="1" t="s">
        <v>1</v>
      </c>
      <c r="M1983" s="1">
        <v>0</v>
      </c>
      <c r="N1983" s="2" t="s">
        <v>1</v>
      </c>
      <c r="O1983" s="2" t="s">
        <v>2</v>
      </c>
      <c r="P1983" s="2" t="s">
        <v>1</v>
      </c>
      <c r="Q1983" s="1">
        <v>41519421.818099998</v>
      </c>
      <c r="R1983" s="1">
        <v>0</v>
      </c>
      <c r="S1983" s="1">
        <v>32024761.8345</v>
      </c>
      <c r="T1983" s="1">
        <v>0</v>
      </c>
      <c r="U1983" s="2" t="s">
        <v>0</v>
      </c>
      <c r="V1983" s="1">
        <v>0</v>
      </c>
      <c r="W1983" s="1">
        <v>8185051.71</v>
      </c>
      <c r="X1983" s="2" t="s">
        <v>0</v>
      </c>
      <c r="Y1983" s="1">
        <v>1309608.2736</v>
      </c>
      <c r="Z1983" s="1">
        <v>0</v>
      </c>
      <c r="AA1983" s="2" t="s">
        <v>0</v>
      </c>
      <c r="AB1983" s="1">
        <v>0</v>
      </c>
      <c r="AC1983" s="1">
        <v>0</v>
      </c>
      <c r="AD1983" s="2" t="s">
        <v>0</v>
      </c>
      <c r="AE1983" s="1">
        <v>0</v>
      </c>
      <c r="AF1983" s="2">
        <v>0</v>
      </c>
    </row>
    <row r="1984" spans="1:32" hidden="1" x14ac:dyDescent="0.25">
      <c r="A1984" s="2" t="s">
        <v>361</v>
      </c>
      <c r="B1984" s="52">
        <v>43994</v>
      </c>
      <c r="C1984" s="2" t="s">
        <v>53</v>
      </c>
      <c r="D1984" s="2" t="s">
        <v>107</v>
      </c>
      <c r="E1984" s="2" t="s">
        <v>572</v>
      </c>
      <c r="F1984" s="2" t="s">
        <v>3425</v>
      </c>
      <c r="G1984" s="2" t="s">
        <v>4</v>
      </c>
      <c r="H1984" s="2" t="s">
        <v>3454</v>
      </c>
      <c r="I1984" s="1" t="s">
        <v>1</v>
      </c>
      <c r="J1984" s="1" t="s">
        <v>1</v>
      </c>
      <c r="K1984" s="1" t="s">
        <v>1</v>
      </c>
      <c r="L1984" s="1" t="s">
        <v>1</v>
      </c>
      <c r="M1984" s="1">
        <v>0</v>
      </c>
      <c r="N1984" s="2" t="s">
        <v>1</v>
      </c>
      <c r="O1984" s="2" t="s">
        <v>3455</v>
      </c>
      <c r="P1984" s="2" t="s">
        <v>3456</v>
      </c>
      <c r="Q1984" s="1">
        <v>1476168</v>
      </c>
      <c r="R1984" s="1">
        <v>0</v>
      </c>
      <c r="S1984" s="1">
        <v>1140000</v>
      </c>
      <c r="T1984" s="1">
        <v>289800</v>
      </c>
      <c r="U1984" s="2" t="s">
        <v>13</v>
      </c>
      <c r="V1984" s="1">
        <v>46368</v>
      </c>
      <c r="W1984" s="1">
        <v>0</v>
      </c>
      <c r="X1984" s="2" t="s">
        <v>0</v>
      </c>
      <c r="Y1984" s="1">
        <v>0</v>
      </c>
      <c r="Z1984" s="1">
        <v>0</v>
      </c>
      <c r="AA1984" s="2" t="s">
        <v>0</v>
      </c>
      <c r="AB1984" s="1">
        <v>0</v>
      </c>
      <c r="AC1984" s="1">
        <v>0</v>
      </c>
      <c r="AD1984" s="2" t="s">
        <v>0</v>
      </c>
      <c r="AE1984" s="1">
        <v>0</v>
      </c>
      <c r="AF1984" s="2">
        <v>0</v>
      </c>
    </row>
    <row r="1985" spans="1:32" hidden="1" x14ac:dyDescent="0.25">
      <c r="A1985" s="2" t="s">
        <v>358</v>
      </c>
      <c r="B1985" s="52">
        <v>43994</v>
      </c>
      <c r="C1985" s="2" t="s">
        <v>53</v>
      </c>
      <c r="D1985" s="2" t="s">
        <v>107</v>
      </c>
      <c r="E1985" s="2" t="s">
        <v>572</v>
      </c>
      <c r="F1985" s="2" t="s">
        <v>3425</v>
      </c>
      <c r="G1985" s="2" t="s">
        <v>4</v>
      </c>
      <c r="H1985" s="2" t="s">
        <v>3457</v>
      </c>
      <c r="I1985" s="1" t="s">
        <v>1</v>
      </c>
      <c r="J1985" s="1" t="s">
        <v>1</v>
      </c>
      <c r="K1985" s="1" t="s">
        <v>1</v>
      </c>
      <c r="L1985" s="1" t="s">
        <v>1</v>
      </c>
      <c r="M1985" s="1">
        <v>0</v>
      </c>
      <c r="N1985" s="2" t="s">
        <v>1</v>
      </c>
      <c r="O1985" s="2" t="s">
        <v>2</v>
      </c>
      <c r="P1985" s="2" t="s">
        <v>1</v>
      </c>
      <c r="Q1985" s="1">
        <v>45992226.496100001</v>
      </c>
      <c r="R1985" s="1">
        <v>0</v>
      </c>
      <c r="S1985" s="1">
        <v>30167481.057300001</v>
      </c>
      <c r="T1985" s="1">
        <v>0</v>
      </c>
      <c r="U1985" s="2" t="s">
        <v>0</v>
      </c>
      <c r="V1985" s="1">
        <v>0</v>
      </c>
      <c r="W1985" s="1">
        <v>13642021.930000002</v>
      </c>
      <c r="X1985" s="2" t="s">
        <v>13</v>
      </c>
      <c r="Y1985" s="1">
        <v>2182723.5088000004</v>
      </c>
      <c r="Z1985" s="1">
        <v>0</v>
      </c>
      <c r="AA1985" s="2" t="s">
        <v>0</v>
      </c>
      <c r="AB1985" s="1">
        <v>0</v>
      </c>
      <c r="AC1985" s="1">
        <v>0</v>
      </c>
      <c r="AD1985" s="2" t="s">
        <v>0</v>
      </c>
      <c r="AE1985" s="1">
        <v>0</v>
      </c>
      <c r="AF1985" s="2">
        <v>0</v>
      </c>
    </row>
    <row r="1986" spans="1:32" hidden="1" x14ac:dyDescent="0.25">
      <c r="A1986" s="2" t="s">
        <v>355</v>
      </c>
      <c r="B1986" s="52">
        <v>43994</v>
      </c>
      <c r="C1986" s="2" t="s">
        <v>8</v>
      </c>
      <c r="D1986" s="2" t="s">
        <v>88</v>
      </c>
      <c r="E1986" s="2" t="s">
        <v>569</v>
      </c>
      <c r="F1986" s="2" t="s">
        <v>1604</v>
      </c>
      <c r="G1986" s="2" t="s">
        <v>4</v>
      </c>
      <c r="H1986" s="2" t="s">
        <v>3458</v>
      </c>
      <c r="I1986" s="1" t="s">
        <v>1</v>
      </c>
      <c r="J1986" s="1" t="s">
        <v>1</v>
      </c>
      <c r="K1986" s="1" t="s">
        <v>1</v>
      </c>
      <c r="L1986" s="1" t="s">
        <v>1</v>
      </c>
      <c r="M1986" s="1">
        <v>0</v>
      </c>
      <c r="N1986" s="2" t="s">
        <v>1</v>
      </c>
      <c r="O1986" s="2" t="s">
        <v>2</v>
      </c>
      <c r="P1986" s="2" t="s">
        <v>1</v>
      </c>
      <c r="Q1986" s="1">
        <v>110115988.81559999</v>
      </c>
      <c r="R1986" s="1">
        <v>0</v>
      </c>
      <c r="S1986" s="1">
        <v>93490596.319999993</v>
      </c>
      <c r="T1986" s="1">
        <v>0</v>
      </c>
      <c r="U1986" s="2" t="s">
        <v>0</v>
      </c>
      <c r="V1986" s="1">
        <v>0</v>
      </c>
      <c r="W1986" s="1">
        <v>14332234.91</v>
      </c>
      <c r="X1986" s="2" t="s">
        <v>0</v>
      </c>
      <c r="Y1986" s="1">
        <v>2293157.5855999999</v>
      </c>
      <c r="Z1986" s="1">
        <v>0</v>
      </c>
      <c r="AA1986" s="2" t="s">
        <v>0</v>
      </c>
      <c r="AB1986" s="1">
        <v>0</v>
      </c>
      <c r="AC1986" s="1">
        <v>0</v>
      </c>
      <c r="AD1986" s="2" t="s">
        <v>0</v>
      </c>
      <c r="AE1986" s="1">
        <v>0</v>
      </c>
      <c r="AF1986" s="2">
        <v>0</v>
      </c>
    </row>
    <row r="1987" spans="1:32" hidden="1" x14ac:dyDescent="0.25">
      <c r="A1987" s="2" t="s">
        <v>353</v>
      </c>
      <c r="B1987" s="52">
        <v>43994</v>
      </c>
      <c r="C1987" s="2" t="s">
        <v>8</v>
      </c>
      <c r="D1987" s="2" t="s">
        <v>88</v>
      </c>
      <c r="E1987" s="2" t="s">
        <v>563</v>
      </c>
      <c r="F1987" s="2" t="s">
        <v>911</v>
      </c>
      <c r="G1987" s="2" t="s">
        <v>4</v>
      </c>
      <c r="H1987" s="2" t="s">
        <v>3459</v>
      </c>
      <c r="I1987" s="1" t="s">
        <v>1</v>
      </c>
      <c r="J1987" s="1" t="s">
        <v>1</v>
      </c>
      <c r="K1987" s="1" t="s">
        <v>1</v>
      </c>
      <c r="L1987" s="1" t="s">
        <v>1</v>
      </c>
      <c r="M1987" s="1">
        <v>0</v>
      </c>
      <c r="N1987" s="2" t="s">
        <v>1</v>
      </c>
      <c r="O1987" s="2" t="s">
        <v>2</v>
      </c>
      <c r="P1987" s="2" t="s">
        <v>1</v>
      </c>
      <c r="Q1987" s="1">
        <v>27833257.780000001</v>
      </c>
      <c r="R1987" s="1">
        <v>0</v>
      </c>
      <c r="S1987" s="1">
        <v>27833257.780000001</v>
      </c>
      <c r="T1987" s="1">
        <v>0</v>
      </c>
      <c r="U1987" s="2" t="s">
        <v>0</v>
      </c>
      <c r="V1987" s="1">
        <v>0</v>
      </c>
      <c r="W1987" s="1"/>
      <c r="X1987" s="2" t="s">
        <v>0</v>
      </c>
      <c r="Y1987" s="1">
        <v>0</v>
      </c>
      <c r="Z1987" s="1">
        <v>0</v>
      </c>
      <c r="AA1987" s="2" t="s">
        <v>0</v>
      </c>
      <c r="AB1987" s="1">
        <v>0</v>
      </c>
      <c r="AC1987" s="1">
        <v>0</v>
      </c>
      <c r="AD1987" s="2" t="s">
        <v>0</v>
      </c>
      <c r="AE1987" s="1">
        <v>0</v>
      </c>
      <c r="AF1987" s="2">
        <v>0</v>
      </c>
    </row>
    <row r="1988" spans="1:32" hidden="1" x14ac:dyDescent="0.25">
      <c r="A1988" s="2" t="s">
        <v>351</v>
      </c>
      <c r="B1988" s="52">
        <v>43994</v>
      </c>
      <c r="C1988" s="2" t="s">
        <v>71</v>
      </c>
      <c r="D1988" s="2" t="s">
        <v>88</v>
      </c>
      <c r="E1988" s="2" t="s">
        <v>566</v>
      </c>
      <c r="F1988" s="2" t="s">
        <v>3460</v>
      </c>
      <c r="G1988" s="2" t="s">
        <v>4</v>
      </c>
      <c r="H1988" s="2" t="s">
        <v>3461</v>
      </c>
      <c r="I1988" s="1" t="s">
        <v>1</v>
      </c>
      <c r="J1988" s="1" t="s">
        <v>1</v>
      </c>
      <c r="K1988" s="1" t="s">
        <v>1</v>
      </c>
      <c r="L1988" s="1" t="s">
        <v>1</v>
      </c>
      <c r="M1988" s="1">
        <v>0</v>
      </c>
      <c r="N1988" s="2" t="s">
        <v>1</v>
      </c>
      <c r="O1988" s="2" t="s">
        <v>2</v>
      </c>
      <c r="P1988" s="2" t="s">
        <v>1</v>
      </c>
      <c r="Q1988" s="1">
        <v>32230012.36979999</v>
      </c>
      <c r="R1988" s="1">
        <v>0</v>
      </c>
      <c r="S1988" s="1">
        <v>29034241.021799989</v>
      </c>
      <c r="T1988" s="1">
        <v>0</v>
      </c>
      <c r="U1988" s="2" t="s">
        <v>0</v>
      </c>
      <c r="V1988" s="1">
        <v>0</v>
      </c>
      <c r="W1988" s="1">
        <v>2754975.3</v>
      </c>
      <c r="X1988" s="2" t="s">
        <v>0</v>
      </c>
      <c r="Y1988" s="1">
        <v>440796.04799999995</v>
      </c>
      <c r="Z1988" s="1">
        <v>0</v>
      </c>
      <c r="AA1988" s="2" t="s">
        <v>0</v>
      </c>
      <c r="AB1988" s="1">
        <v>0</v>
      </c>
      <c r="AC1988" s="1">
        <v>0</v>
      </c>
      <c r="AD1988" s="2" t="s">
        <v>0</v>
      </c>
      <c r="AE1988" s="1">
        <v>0</v>
      </c>
      <c r="AF1988" s="2">
        <v>0</v>
      </c>
    </row>
    <row r="1989" spans="1:32" hidden="1" x14ac:dyDescent="0.25">
      <c r="A1989" s="2" t="s">
        <v>348</v>
      </c>
      <c r="B1989" s="52">
        <v>43994</v>
      </c>
      <c r="C1989" s="2" t="s">
        <v>53</v>
      </c>
      <c r="D1989" s="2" t="s">
        <v>88</v>
      </c>
      <c r="E1989" s="2" t="s">
        <v>558</v>
      </c>
      <c r="F1989" s="2" t="s">
        <v>3462</v>
      </c>
      <c r="G1989" s="2" t="s">
        <v>4</v>
      </c>
      <c r="H1989" s="2" t="s">
        <v>3463</v>
      </c>
      <c r="I1989" s="1" t="s">
        <v>1</v>
      </c>
      <c r="J1989" s="1" t="s">
        <v>1</v>
      </c>
      <c r="K1989" s="1" t="s">
        <v>1</v>
      </c>
      <c r="L1989" s="1" t="s">
        <v>1</v>
      </c>
      <c r="M1989" s="1">
        <v>0</v>
      </c>
      <c r="N1989" s="2" t="s">
        <v>1</v>
      </c>
      <c r="O1989" s="2" t="s">
        <v>2</v>
      </c>
      <c r="P1989" s="2" t="s">
        <v>1</v>
      </c>
      <c r="Q1989" s="1">
        <v>2457410</v>
      </c>
      <c r="R1989" s="1">
        <v>0</v>
      </c>
      <c r="S1989" s="1">
        <v>1629170</v>
      </c>
      <c r="T1989" s="1">
        <v>0</v>
      </c>
      <c r="U1989" s="2" t="s">
        <v>0</v>
      </c>
      <c r="V1989" s="1">
        <v>0</v>
      </c>
      <c r="W1989" s="1">
        <v>714000</v>
      </c>
      <c r="X1989" s="2" t="s">
        <v>0</v>
      </c>
      <c r="Y1989" s="1">
        <v>114240</v>
      </c>
      <c r="Z1989" s="1">
        <v>0</v>
      </c>
      <c r="AA1989" s="2" t="s">
        <v>0</v>
      </c>
      <c r="AB1989" s="1">
        <v>0</v>
      </c>
      <c r="AC1989" s="1">
        <v>0</v>
      </c>
      <c r="AD1989" s="2" t="s">
        <v>0</v>
      </c>
      <c r="AE1989" s="1">
        <v>0</v>
      </c>
      <c r="AF1989" s="2">
        <v>0</v>
      </c>
    </row>
    <row r="1990" spans="1:32" hidden="1" x14ac:dyDescent="0.25">
      <c r="A1990" s="2" t="s">
        <v>345</v>
      </c>
      <c r="B1990" s="52">
        <v>43994</v>
      </c>
      <c r="C1990" s="2" t="s">
        <v>53</v>
      </c>
      <c r="D1990" s="2" t="s">
        <v>88</v>
      </c>
      <c r="E1990" s="2" t="s">
        <v>558</v>
      </c>
      <c r="F1990" s="2" t="s">
        <v>3462</v>
      </c>
      <c r="G1990" s="2" t="s">
        <v>4</v>
      </c>
      <c r="H1990" s="2" t="s">
        <v>3464</v>
      </c>
      <c r="I1990" s="1" t="s">
        <v>1</v>
      </c>
      <c r="J1990" s="1" t="s">
        <v>1</v>
      </c>
      <c r="K1990" s="1" t="s">
        <v>1</v>
      </c>
      <c r="L1990" s="1" t="s">
        <v>1</v>
      </c>
      <c r="M1990" s="1">
        <v>0</v>
      </c>
      <c r="N1990" s="2" t="s">
        <v>1</v>
      </c>
      <c r="O1990" s="2" t="s">
        <v>461</v>
      </c>
      <c r="P1990" s="2" t="s">
        <v>460</v>
      </c>
      <c r="Q1990" s="1">
        <v>2082659.57</v>
      </c>
      <c r="R1990" s="1">
        <v>0</v>
      </c>
      <c r="S1990" s="1">
        <v>1120001.0900000001</v>
      </c>
      <c r="T1990" s="1">
        <v>829878</v>
      </c>
      <c r="U1990" s="2" t="s">
        <v>13</v>
      </c>
      <c r="V1990" s="1">
        <v>132780.48000000001</v>
      </c>
      <c r="W1990" s="1">
        <v>0</v>
      </c>
      <c r="X1990" s="2" t="s">
        <v>0</v>
      </c>
      <c r="Y1990" s="1">
        <v>0</v>
      </c>
      <c r="Z1990" s="1">
        <v>0</v>
      </c>
      <c r="AA1990" s="2" t="s">
        <v>0</v>
      </c>
      <c r="AB1990" s="1">
        <v>0</v>
      </c>
      <c r="AC1990" s="1">
        <v>0</v>
      </c>
      <c r="AD1990" s="2" t="s">
        <v>0</v>
      </c>
      <c r="AE1990" s="1">
        <v>0</v>
      </c>
      <c r="AF1990" s="2">
        <v>0</v>
      </c>
    </row>
    <row r="1991" spans="1:32" hidden="1" x14ac:dyDescent="0.25">
      <c r="A1991" s="2" t="s">
        <v>343</v>
      </c>
      <c r="B1991" s="52">
        <v>43994</v>
      </c>
      <c r="C1991" s="2" t="s">
        <v>53</v>
      </c>
      <c r="D1991" s="2" t="s">
        <v>88</v>
      </c>
      <c r="E1991" s="2" t="s">
        <v>558</v>
      </c>
      <c r="F1991" s="2" t="s">
        <v>3462</v>
      </c>
      <c r="G1991" s="2" t="s">
        <v>4</v>
      </c>
      <c r="H1991" s="2" t="s">
        <v>3465</v>
      </c>
      <c r="I1991" s="1" t="s">
        <v>1</v>
      </c>
      <c r="J1991" s="1" t="s">
        <v>1</v>
      </c>
      <c r="K1991" s="1" t="s">
        <v>1</v>
      </c>
      <c r="L1991" s="1" t="s">
        <v>1</v>
      </c>
      <c r="M1991" s="1">
        <v>0</v>
      </c>
      <c r="N1991" s="2" t="s">
        <v>1</v>
      </c>
      <c r="O1991" s="2" t="s">
        <v>2</v>
      </c>
      <c r="P1991" s="2" t="s">
        <v>1</v>
      </c>
      <c r="Q1991" s="1">
        <v>11164251.455600001</v>
      </c>
      <c r="R1991" s="1">
        <v>0</v>
      </c>
      <c r="S1991" s="1">
        <v>8107343</v>
      </c>
      <c r="T1991" s="1">
        <v>0</v>
      </c>
      <c r="U1991" s="2" t="s">
        <v>0</v>
      </c>
      <c r="V1991" s="1">
        <v>0</v>
      </c>
      <c r="W1991" s="1">
        <v>2635265.91</v>
      </c>
      <c r="X1991" s="2" t="s">
        <v>0</v>
      </c>
      <c r="Y1991" s="1">
        <v>421642.54560000001</v>
      </c>
      <c r="Z1991" s="1">
        <v>0</v>
      </c>
      <c r="AA1991" s="2" t="s">
        <v>0</v>
      </c>
      <c r="AB1991" s="1">
        <v>0</v>
      </c>
      <c r="AC1991" s="1">
        <v>0</v>
      </c>
      <c r="AD1991" s="2" t="s">
        <v>0</v>
      </c>
      <c r="AE1991" s="1">
        <v>0</v>
      </c>
      <c r="AF1991" s="2">
        <v>0</v>
      </c>
    </row>
    <row r="1992" spans="1:32" hidden="1" x14ac:dyDescent="0.25">
      <c r="A1992" s="2" t="s">
        <v>340</v>
      </c>
      <c r="B1992" s="52">
        <v>43994</v>
      </c>
      <c r="C1992" s="2" t="s">
        <v>53</v>
      </c>
      <c r="D1992" s="2" t="s">
        <v>88</v>
      </c>
      <c r="E1992" s="2" t="s">
        <v>558</v>
      </c>
      <c r="F1992" s="2" t="s">
        <v>3462</v>
      </c>
      <c r="G1992" s="2" t="s">
        <v>4</v>
      </c>
      <c r="H1992" s="2" t="s">
        <v>3466</v>
      </c>
      <c r="I1992" s="1" t="s">
        <v>1</v>
      </c>
      <c r="J1992" s="1" t="s">
        <v>1</v>
      </c>
      <c r="K1992" s="1" t="s">
        <v>1</v>
      </c>
      <c r="L1992" s="1" t="s">
        <v>1</v>
      </c>
      <c r="M1992" s="1">
        <v>0</v>
      </c>
      <c r="N1992" s="2" t="s">
        <v>1</v>
      </c>
      <c r="O1992" s="2" t="s">
        <v>3467</v>
      </c>
      <c r="P1992" s="2" t="s">
        <v>3468</v>
      </c>
      <c r="Q1992" s="1">
        <v>710590.1</v>
      </c>
      <c r="R1992" s="1">
        <v>0</v>
      </c>
      <c r="S1992" s="1">
        <v>164926.09999999998</v>
      </c>
      <c r="T1992" s="1">
        <v>470400</v>
      </c>
      <c r="U1992" s="2" t="s">
        <v>13</v>
      </c>
      <c r="V1992" s="1">
        <v>75264</v>
      </c>
      <c r="W1992" s="1">
        <v>0</v>
      </c>
      <c r="X1992" s="2" t="s">
        <v>0</v>
      </c>
      <c r="Y1992" s="1">
        <v>0</v>
      </c>
      <c r="Z1992" s="1">
        <v>0</v>
      </c>
      <c r="AA1992" s="2" t="s">
        <v>0</v>
      </c>
      <c r="AB1992" s="1">
        <v>0</v>
      </c>
      <c r="AC1992" s="1">
        <v>0</v>
      </c>
      <c r="AD1992" s="2" t="s">
        <v>0</v>
      </c>
      <c r="AE1992" s="1">
        <v>0</v>
      </c>
      <c r="AF1992" s="2">
        <v>0</v>
      </c>
    </row>
    <row r="1993" spans="1:32" hidden="1" x14ac:dyDescent="0.25">
      <c r="A1993" s="2" t="s">
        <v>337</v>
      </c>
      <c r="B1993" s="52">
        <v>43994</v>
      </c>
      <c r="C1993" s="2" t="s">
        <v>53</v>
      </c>
      <c r="D1993" s="2" t="s">
        <v>88</v>
      </c>
      <c r="E1993" s="2" t="s">
        <v>558</v>
      </c>
      <c r="F1993" s="2" t="s">
        <v>3462</v>
      </c>
      <c r="G1993" s="2" t="s">
        <v>4</v>
      </c>
      <c r="H1993" s="2" t="s">
        <v>3469</v>
      </c>
      <c r="I1993" s="1" t="s">
        <v>1</v>
      </c>
      <c r="J1993" s="1" t="s">
        <v>1</v>
      </c>
      <c r="K1993" s="1" t="s">
        <v>1</v>
      </c>
      <c r="L1993" s="1" t="s">
        <v>1</v>
      </c>
      <c r="M1993" s="1">
        <v>0</v>
      </c>
      <c r="N1993" s="2" t="s">
        <v>1</v>
      </c>
      <c r="O1993" s="2" t="s">
        <v>2</v>
      </c>
      <c r="P1993" s="2" t="s">
        <v>1</v>
      </c>
      <c r="Q1993" s="1">
        <v>83168624.792400017</v>
      </c>
      <c r="R1993" s="1">
        <v>0</v>
      </c>
      <c r="S1993" s="1">
        <v>55572963.538400017</v>
      </c>
      <c r="T1993" s="1">
        <v>0</v>
      </c>
      <c r="U1993" s="2" t="s">
        <v>0</v>
      </c>
      <c r="V1993" s="1">
        <v>0</v>
      </c>
      <c r="W1993" s="1">
        <v>23789363.149999999</v>
      </c>
      <c r="X1993" s="2" t="s">
        <v>0</v>
      </c>
      <c r="Y1993" s="1">
        <v>3806298.1039999998</v>
      </c>
      <c r="Z1993" s="1">
        <v>0</v>
      </c>
      <c r="AA1993" s="2" t="s">
        <v>0</v>
      </c>
      <c r="AB1993" s="1">
        <v>0</v>
      </c>
      <c r="AC1993" s="1">
        <v>0</v>
      </c>
      <c r="AD1993" s="2" t="s">
        <v>0</v>
      </c>
      <c r="AE1993" s="1">
        <v>0</v>
      </c>
      <c r="AF1993" s="2">
        <v>0</v>
      </c>
    </row>
    <row r="1994" spans="1:32" hidden="1" x14ac:dyDescent="0.25">
      <c r="A1994" s="2" t="s">
        <v>335</v>
      </c>
      <c r="B1994" s="52">
        <v>43994</v>
      </c>
      <c r="C1994" s="2" t="s">
        <v>8</v>
      </c>
      <c r="D1994" s="2" t="s">
        <v>78</v>
      </c>
      <c r="E1994" s="2" t="s">
        <v>555</v>
      </c>
      <c r="F1994" s="2" t="s">
        <v>3470</v>
      </c>
      <c r="G1994" s="2" t="s">
        <v>4</v>
      </c>
      <c r="H1994" s="2" t="s">
        <v>3471</v>
      </c>
      <c r="I1994" s="1" t="s">
        <v>1</v>
      </c>
      <c r="J1994" s="1" t="s">
        <v>1</v>
      </c>
      <c r="K1994" s="1" t="s">
        <v>1</v>
      </c>
      <c r="L1994" s="1" t="s">
        <v>1</v>
      </c>
      <c r="M1994" s="1">
        <v>0</v>
      </c>
      <c r="N1994" s="2" t="s">
        <v>1</v>
      </c>
      <c r="O1994" s="2" t="s">
        <v>2</v>
      </c>
      <c r="P1994" s="2" t="s">
        <v>1</v>
      </c>
      <c r="Q1994" s="1">
        <v>102531337.852</v>
      </c>
      <c r="R1994" s="1">
        <v>0</v>
      </c>
      <c r="S1994" s="1">
        <v>72023616.599999994</v>
      </c>
      <c r="T1994" s="1">
        <v>0</v>
      </c>
      <c r="U1994" s="2" t="s">
        <v>0</v>
      </c>
      <c r="V1994" s="1">
        <v>0</v>
      </c>
      <c r="W1994" s="1">
        <v>26299759.699999999</v>
      </c>
      <c r="X1994" s="2" t="s">
        <v>0</v>
      </c>
      <c r="Y1994" s="1">
        <v>4207961.5520000001</v>
      </c>
      <c r="Z1994" s="1">
        <v>0</v>
      </c>
      <c r="AA1994" s="2" t="s">
        <v>0</v>
      </c>
      <c r="AB1994" s="1">
        <v>0</v>
      </c>
      <c r="AC1994" s="1">
        <v>0</v>
      </c>
      <c r="AD1994" s="2" t="s">
        <v>0</v>
      </c>
      <c r="AE1994" s="1">
        <v>0</v>
      </c>
      <c r="AF1994" s="2">
        <v>0</v>
      </c>
    </row>
    <row r="1995" spans="1:32" hidden="1" x14ac:dyDescent="0.25">
      <c r="A1995" s="2" t="s">
        <v>329</v>
      </c>
      <c r="B1995" s="52">
        <v>43994</v>
      </c>
      <c r="C1995" s="2" t="s">
        <v>71</v>
      </c>
      <c r="D1995" s="2" t="s">
        <v>78</v>
      </c>
      <c r="E1995" s="2" t="s">
        <v>551</v>
      </c>
      <c r="F1995" s="2" t="s">
        <v>3274</v>
      </c>
      <c r="G1995" s="2" t="s">
        <v>4</v>
      </c>
      <c r="H1995" s="2" t="s">
        <v>3472</v>
      </c>
      <c r="I1995" s="1" t="s">
        <v>1</v>
      </c>
      <c r="J1995" s="1" t="s">
        <v>1</v>
      </c>
      <c r="K1995" s="1" t="s">
        <v>1</v>
      </c>
      <c r="L1995" s="1" t="s">
        <v>1</v>
      </c>
      <c r="M1995" s="1">
        <v>0</v>
      </c>
      <c r="N1995" s="2" t="s">
        <v>1</v>
      </c>
      <c r="O1995" s="2" t="s">
        <v>2</v>
      </c>
      <c r="P1995" s="2" t="s">
        <v>1</v>
      </c>
      <c r="Q1995" s="1">
        <v>45778240.684200004</v>
      </c>
      <c r="R1995" s="1">
        <v>0</v>
      </c>
      <c r="S1995" s="1">
        <v>40740592.684200004</v>
      </c>
      <c r="T1995" s="1">
        <v>0</v>
      </c>
      <c r="U1995" s="2" t="s">
        <v>0</v>
      </c>
      <c r="V1995" s="1">
        <v>0</v>
      </c>
      <c r="W1995" s="1">
        <v>4342800</v>
      </c>
      <c r="X1995" s="2" t="s">
        <v>0</v>
      </c>
      <c r="Y1995" s="1">
        <v>694848</v>
      </c>
      <c r="Z1995" s="1">
        <v>0</v>
      </c>
      <c r="AA1995" s="2" t="s">
        <v>0</v>
      </c>
      <c r="AB1995" s="1">
        <v>0</v>
      </c>
      <c r="AC1995" s="1">
        <v>0</v>
      </c>
      <c r="AD1995" s="2" t="s">
        <v>0</v>
      </c>
      <c r="AE1995" s="1">
        <v>0</v>
      </c>
      <c r="AF1995" s="2">
        <v>0</v>
      </c>
    </row>
    <row r="1996" spans="1:32" hidden="1" x14ac:dyDescent="0.25">
      <c r="A1996" s="2" t="s">
        <v>326</v>
      </c>
      <c r="B1996" s="52">
        <v>43994</v>
      </c>
      <c r="C1996" s="2" t="s">
        <v>53</v>
      </c>
      <c r="D1996" s="2" t="s">
        <v>78</v>
      </c>
      <c r="E1996" s="2" t="s">
        <v>6</v>
      </c>
      <c r="F1996" s="2" t="s">
        <v>3425</v>
      </c>
      <c r="G1996" s="2" t="s">
        <v>4</v>
      </c>
      <c r="H1996" s="2" t="s">
        <v>3473</v>
      </c>
      <c r="I1996" s="1" t="s">
        <v>1</v>
      </c>
      <c r="J1996" s="1" t="s">
        <v>1</v>
      </c>
      <c r="K1996" s="1" t="s">
        <v>1</v>
      </c>
      <c r="L1996" s="1" t="s">
        <v>1</v>
      </c>
      <c r="M1996" s="1">
        <v>0</v>
      </c>
      <c r="N1996" s="2" t="s">
        <v>1</v>
      </c>
      <c r="O1996" s="2" t="s">
        <v>2</v>
      </c>
      <c r="P1996" s="2" t="s">
        <v>1</v>
      </c>
      <c r="Q1996" s="1">
        <v>79418797.41139999</v>
      </c>
      <c r="R1996" s="1">
        <v>0</v>
      </c>
      <c r="S1996" s="1">
        <v>45290687.971399993</v>
      </c>
      <c r="T1996" s="1">
        <v>0</v>
      </c>
      <c r="U1996" s="2" t="s">
        <v>0</v>
      </c>
      <c r="V1996" s="1">
        <v>0</v>
      </c>
      <c r="W1996" s="1">
        <v>29420784</v>
      </c>
      <c r="X1996" s="2" t="s">
        <v>0</v>
      </c>
      <c r="Y1996" s="1">
        <v>4707325.4400000004</v>
      </c>
      <c r="Z1996" s="1">
        <v>0</v>
      </c>
      <c r="AA1996" s="2" t="s">
        <v>0</v>
      </c>
      <c r="AB1996" s="1">
        <v>0</v>
      </c>
      <c r="AC1996" s="1">
        <v>0</v>
      </c>
      <c r="AD1996" s="2" t="s">
        <v>0</v>
      </c>
      <c r="AE1996" s="1">
        <v>0</v>
      </c>
      <c r="AF1996" s="2">
        <v>0</v>
      </c>
    </row>
    <row r="1997" spans="1:32" hidden="1" x14ac:dyDescent="0.25">
      <c r="A1997" s="2" t="s">
        <v>323</v>
      </c>
      <c r="B1997" s="52">
        <v>43994</v>
      </c>
      <c r="C1997" s="2" t="s">
        <v>8</v>
      </c>
      <c r="D1997" s="2" t="s">
        <v>67</v>
      </c>
      <c r="E1997" s="2" t="s">
        <v>542</v>
      </c>
      <c r="F1997" s="2" t="s">
        <v>1060</v>
      </c>
      <c r="G1997" s="2" t="s">
        <v>4</v>
      </c>
      <c r="H1997" s="2" t="s">
        <v>3474</v>
      </c>
      <c r="I1997" s="1" t="s">
        <v>1</v>
      </c>
      <c r="J1997" s="1" t="s">
        <v>1</v>
      </c>
      <c r="K1997" s="1" t="s">
        <v>1</v>
      </c>
      <c r="L1997" s="1" t="s">
        <v>1</v>
      </c>
      <c r="M1997" s="1">
        <v>0</v>
      </c>
      <c r="N1997" s="2" t="s">
        <v>1</v>
      </c>
      <c r="O1997" s="2" t="s">
        <v>2</v>
      </c>
      <c r="P1997" s="2" t="s">
        <v>1</v>
      </c>
      <c r="Q1997" s="1">
        <v>71505877.243199989</v>
      </c>
      <c r="R1997" s="1">
        <v>0</v>
      </c>
      <c r="S1997" s="1">
        <v>51437284.75</v>
      </c>
      <c r="T1997" s="1">
        <v>0</v>
      </c>
      <c r="U1997" s="2" t="s">
        <v>0</v>
      </c>
      <c r="V1997" s="1">
        <v>0</v>
      </c>
      <c r="W1997" s="1">
        <v>17300510.77</v>
      </c>
      <c r="X1997" s="2" t="s">
        <v>0</v>
      </c>
      <c r="Y1997" s="1">
        <v>2768081.7231999999</v>
      </c>
      <c r="Z1997" s="1">
        <v>0</v>
      </c>
      <c r="AA1997" s="2" t="s">
        <v>0</v>
      </c>
      <c r="AB1997" s="1">
        <v>0</v>
      </c>
      <c r="AC1997" s="1">
        <v>0</v>
      </c>
      <c r="AD1997" s="2" t="s">
        <v>0</v>
      </c>
      <c r="AE1997" s="1">
        <v>0</v>
      </c>
      <c r="AF1997" s="2">
        <v>0</v>
      </c>
    </row>
    <row r="1998" spans="1:32" hidden="1" x14ac:dyDescent="0.25">
      <c r="A1998" s="2" t="s">
        <v>321</v>
      </c>
      <c r="B1998" s="52">
        <v>43994</v>
      </c>
      <c r="C1998" s="2" t="s">
        <v>71</v>
      </c>
      <c r="D1998" s="2" t="s">
        <v>67</v>
      </c>
      <c r="E1998" s="2" t="s">
        <v>538</v>
      </c>
      <c r="F1998" s="2" t="s">
        <v>1744</v>
      </c>
      <c r="G1998" s="2" t="s">
        <v>4</v>
      </c>
      <c r="H1998" s="2" t="s">
        <v>3475</v>
      </c>
      <c r="I1998" s="1" t="s">
        <v>1</v>
      </c>
      <c r="J1998" s="1" t="s">
        <v>1</v>
      </c>
      <c r="K1998" s="1" t="s">
        <v>1</v>
      </c>
      <c r="L1998" s="1" t="s">
        <v>1</v>
      </c>
      <c r="M1998" s="1">
        <v>0</v>
      </c>
      <c r="N1998" s="2" t="s">
        <v>1</v>
      </c>
      <c r="O1998" s="2" t="s">
        <v>2</v>
      </c>
      <c r="P1998" s="2" t="s">
        <v>1</v>
      </c>
      <c r="Q1998" s="1">
        <v>20049276.909000002</v>
      </c>
      <c r="R1998" s="1">
        <v>0</v>
      </c>
      <c r="S1998" s="1">
        <v>15435961.908600001</v>
      </c>
      <c r="T1998" s="1">
        <v>0</v>
      </c>
      <c r="U1998" s="2" t="s">
        <v>0</v>
      </c>
      <c r="V1998" s="1">
        <v>0</v>
      </c>
      <c r="W1998" s="1">
        <v>3976995.69</v>
      </c>
      <c r="X1998" s="2" t="s">
        <v>0</v>
      </c>
      <c r="Y1998" s="1">
        <v>636319.31039999996</v>
      </c>
      <c r="Z1998" s="1">
        <v>0</v>
      </c>
      <c r="AA1998" s="2" t="s">
        <v>0</v>
      </c>
      <c r="AB1998" s="1">
        <v>0</v>
      </c>
      <c r="AC1998" s="1">
        <v>0</v>
      </c>
      <c r="AD1998" s="2" t="s">
        <v>0</v>
      </c>
      <c r="AE1998" s="1">
        <v>0</v>
      </c>
      <c r="AF1998" s="2">
        <v>0</v>
      </c>
    </row>
    <row r="1999" spans="1:32" hidden="1" x14ac:dyDescent="0.25">
      <c r="A1999" s="2" t="s">
        <v>318</v>
      </c>
      <c r="B1999" s="52">
        <v>43994</v>
      </c>
      <c r="C1999" s="2" t="s">
        <v>53</v>
      </c>
      <c r="D1999" s="2" t="s">
        <v>67</v>
      </c>
      <c r="E1999" s="2" t="s">
        <v>66</v>
      </c>
      <c r="F1999" s="2" t="s">
        <v>3344</v>
      </c>
      <c r="G1999" s="2" t="s">
        <v>4</v>
      </c>
      <c r="H1999" s="2" t="s">
        <v>3476</v>
      </c>
      <c r="I1999" s="1" t="s">
        <v>1</v>
      </c>
      <c r="J1999" s="1" t="s">
        <v>1</v>
      </c>
      <c r="K1999" s="1" t="s">
        <v>1</v>
      </c>
      <c r="L1999" s="1" t="s">
        <v>1</v>
      </c>
      <c r="M1999" s="1">
        <v>0</v>
      </c>
      <c r="N1999" s="2" t="s">
        <v>1</v>
      </c>
      <c r="O1999" s="2" t="s">
        <v>2</v>
      </c>
      <c r="P1999" s="2" t="s">
        <v>1</v>
      </c>
      <c r="Q1999" s="1">
        <v>4474832.8037</v>
      </c>
      <c r="R1999" s="1">
        <v>0</v>
      </c>
      <c r="S1999" s="1">
        <v>2683008.6436999999</v>
      </c>
      <c r="T1999" s="1">
        <v>0</v>
      </c>
      <c r="U1999" s="2" t="s">
        <v>0</v>
      </c>
      <c r="V1999" s="1">
        <v>0</v>
      </c>
      <c r="W1999" s="1">
        <v>1544676</v>
      </c>
      <c r="X1999" s="2" t="s">
        <v>13</v>
      </c>
      <c r="Y1999" s="1">
        <v>247148.16</v>
      </c>
      <c r="Z1999" s="1">
        <v>0</v>
      </c>
      <c r="AA1999" s="2" t="s">
        <v>0</v>
      </c>
      <c r="AB1999" s="1">
        <v>0</v>
      </c>
      <c r="AC1999" s="1">
        <v>0</v>
      </c>
      <c r="AD1999" s="2" t="s">
        <v>0</v>
      </c>
      <c r="AE1999" s="1">
        <v>0</v>
      </c>
      <c r="AF1999" s="2">
        <v>0</v>
      </c>
    </row>
    <row r="2000" spans="1:32" hidden="1" x14ac:dyDescent="0.25">
      <c r="A2000" s="2" t="s">
        <v>316</v>
      </c>
      <c r="B2000" s="52">
        <v>43994</v>
      </c>
      <c r="C2000" s="2" t="s">
        <v>8</v>
      </c>
      <c r="D2000" s="2" t="s">
        <v>52</v>
      </c>
      <c r="E2000" s="2" t="s">
        <v>530</v>
      </c>
      <c r="F2000" s="2" t="s">
        <v>3123</v>
      </c>
      <c r="G2000" s="2" t="s">
        <v>4</v>
      </c>
      <c r="H2000" s="2" t="s">
        <v>3477</v>
      </c>
      <c r="I2000" s="1" t="s">
        <v>1</v>
      </c>
      <c r="J2000" s="1" t="s">
        <v>1</v>
      </c>
      <c r="K2000" s="1" t="s">
        <v>1</v>
      </c>
      <c r="L2000" s="1" t="s">
        <v>1</v>
      </c>
      <c r="M2000" s="1">
        <v>0</v>
      </c>
      <c r="N2000" s="2" t="s">
        <v>1</v>
      </c>
      <c r="O2000" s="2" t="s">
        <v>2</v>
      </c>
      <c r="P2000" s="2" t="s">
        <v>1</v>
      </c>
      <c r="Q2000" s="1">
        <v>82953338.414800003</v>
      </c>
      <c r="R2000" s="1">
        <v>0</v>
      </c>
      <c r="S2000" s="1">
        <v>65970327.640000001</v>
      </c>
      <c r="T2000" s="1">
        <v>0</v>
      </c>
      <c r="U2000" s="2" t="s">
        <v>0</v>
      </c>
      <c r="V2000" s="1">
        <v>0</v>
      </c>
      <c r="W2000" s="1">
        <v>14640526.529999999</v>
      </c>
      <c r="X2000" s="2" t="s">
        <v>0</v>
      </c>
      <c r="Y2000" s="1">
        <v>2342484.2448</v>
      </c>
      <c r="Z2000" s="1">
        <v>0</v>
      </c>
      <c r="AA2000" s="2" t="s">
        <v>0</v>
      </c>
      <c r="AB2000" s="1">
        <v>0</v>
      </c>
      <c r="AC2000" s="1">
        <v>0</v>
      </c>
      <c r="AD2000" s="2" t="s">
        <v>0</v>
      </c>
      <c r="AE2000" s="1">
        <v>0</v>
      </c>
      <c r="AF2000" s="2">
        <v>0</v>
      </c>
    </row>
    <row r="2001" spans="1:32" hidden="1" x14ac:dyDescent="0.25">
      <c r="A2001" s="2" t="s">
        <v>312</v>
      </c>
      <c r="B2001" s="52">
        <v>43994</v>
      </c>
      <c r="C2001" s="2" t="s">
        <v>53</v>
      </c>
      <c r="D2001" s="2" t="s">
        <v>52</v>
      </c>
      <c r="E2001" s="2" t="s">
        <v>651</v>
      </c>
      <c r="F2001" s="2" t="s">
        <v>3210</v>
      </c>
      <c r="G2001" s="2" t="s">
        <v>4</v>
      </c>
      <c r="H2001" s="2" t="s">
        <v>3433</v>
      </c>
      <c r="I2001" s="1"/>
      <c r="J2001" s="1"/>
      <c r="K2001" s="1"/>
      <c r="L2001" s="1"/>
      <c r="M2001" s="1">
        <v>0</v>
      </c>
      <c r="N2001" s="2"/>
      <c r="O2001" s="2" t="s">
        <v>249</v>
      </c>
      <c r="P2001" s="2"/>
      <c r="Q2001" s="1">
        <v>0</v>
      </c>
      <c r="R2001" s="1">
        <v>0</v>
      </c>
      <c r="S2001" s="1">
        <v>0</v>
      </c>
      <c r="T2001" s="1"/>
      <c r="U2001" s="2"/>
      <c r="V2001" s="1"/>
      <c r="W2001" s="1"/>
      <c r="X2001" s="2"/>
      <c r="Y2001" s="1">
        <v>0</v>
      </c>
      <c r="Z2001" s="1"/>
      <c r="AA2001" s="2"/>
      <c r="AB2001" s="1"/>
      <c r="AC2001" s="1"/>
      <c r="AD2001" s="2"/>
      <c r="AE2001" s="1"/>
      <c r="AF2001" s="2"/>
    </row>
    <row r="2002" spans="1:32" hidden="1" x14ac:dyDescent="0.25">
      <c r="A2002" s="2" t="s">
        <v>309</v>
      </c>
      <c r="B2002" s="52">
        <v>43994</v>
      </c>
      <c r="C2002" s="2" t="s">
        <v>8</v>
      </c>
      <c r="D2002" s="2" t="s">
        <v>48</v>
      </c>
      <c r="E2002" s="2" t="s">
        <v>520</v>
      </c>
      <c r="F2002" s="2" t="s">
        <v>2845</v>
      </c>
      <c r="G2002" s="2" t="s">
        <v>4</v>
      </c>
      <c r="H2002" s="2" t="s">
        <v>3478</v>
      </c>
      <c r="I2002" s="1" t="s">
        <v>1</v>
      </c>
      <c r="J2002" s="1" t="s">
        <v>1</v>
      </c>
      <c r="K2002" s="1" t="s">
        <v>1</v>
      </c>
      <c r="L2002" s="1" t="s">
        <v>1</v>
      </c>
      <c r="M2002" s="1">
        <v>0</v>
      </c>
      <c r="N2002" s="2" t="s">
        <v>1</v>
      </c>
      <c r="O2002" s="2" t="s">
        <v>2</v>
      </c>
      <c r="P2002" s="2" t="s">
        <v>1</v>
      </c>
      <c r="Q2002" s="1">
        <v>65336876.440399997</v>
      </c>
      <c r="R2002" s="1">
        <v>0</v>
      </c>
      <c r="S2002" s="1">
        <v>50072793.5</v>
      </c>
      <c r="T2002" s="1">
        <v>0</v>
      </c>
      <c r="U2002" s="2" t="s">
        <v>0</v>
      </c>
      <c r="V2002" s="1">
        <v>0</v>
      </c>
      <c r="W2002" s="1">
        <v>13158692.189999999</v>
      </c>
      <c r="X2002" s="2" t="s">
        <v>0</v>
      </c>
      <c r="Y2002" s="1">
        <v>2105390.7503999998</v>
      </c>
      <c r="Z2002" s="1">
        <v>0</v>
      </c>
      <c r="AA2002" s="2" t="s">
        <v>0</v>
      </c>
      <c r="AB2002" s="1">
        <v>0</v>
      </c>
      <c r="AC2002" s="1">
        <v>0</v>
      </c>
      <c r="AD2002" s="2" t="s">
        <v>0</v>
      </c>
      <c r="AE2002" s="1">
        <v>0</v>
      </c>
      <c r="AF2002" s="2">
        <v>0</v>
      </c>
    </row>
    <row r="2003" spans="1:32" hidden="1" x14ac:dyDescent="0.25">
      <c r="A2003" s="2" t="s">
        <v>306</v>
      </c>
      <c r="B2003" s="52">
        <v>43994</v>
      </c>
      <c r="C2003" s="2" t="s">
        <v>53</v>
      </c>
      <c r="D2003" s="2" t="s">
        <v>48</v>
      </c>
      <c r="E2003" s="2" t="s">
        <v>1830</v>
      </c>
      <c r="F2003" s="2" t="s">
        <v>2391</v>
      </c>
      <c r="G2003" s="2" t="s">
        <v>4</v>
      </c>
      <c r="H2003" s="2" t="s">
        <v>3479</v>
      </c>
      <c r="I2003" s="1"/>
      <c r="J2003" s="1"/>
      <c r="K2003" s="1"/>
      <c r="L2003" s="1"/>
      <c r="M2003" s="1">
        <v>0</v>
      </c>
      <c r="N2003" s="2"/>
      <c r="O2003" s="2" t="s">
        <v>249</v>
      </c>
      <c r="P2003" s="2"/>
      <c r="Q2003" s="1">
        <v>0</v>
      </c>
      <c r="R2003" s="1">
        <v>0</v>
      </c>
      <c r="S2003" s="1">
        <v>0</v>
      </c>
      <c r="T2003" s="1"/>
      <c r="U2003" s="2"/>
      <c r="V2003" s="1"/>
      <c r="W2003" s="1"/>
      <c r="X2003" s="2"/>
      <c r="Y2003" s="1">
        <v>0</v>
      </c>
      <c r="Z2003" s="1"/>
      <c r="AA2003" s="2"/>
      <c r="AB2003" s="1"/>
      <c r="AC2003" s="1"/>
      <c r="AD2003" s="2"/>
      <c r="AE2003" s="1"/>
      <c r="AF2003" s="2"/>
    </row>
    <row r="2004" spans="1:32" hidden="1" x14ac:dyDescent="0.25">
      <c r="A2004" s="2" t="s">
        <v>303</v>
      </c>
      <c r="B2004" s="52">
        <v>43994</v>
      </c>
      <c r="C2004" s="2" t="s">
        <v>8</v>
      </c>
      <c r="D2004" s="2" t="s">
        <v>44</v>
      </c>
      <c r="E2004" s="2" t="s">
        <v>516</v>
      </c>
      <c r="F2004" s="2" t="s">
        <v>1681</v>
      </c>
      <c r="G2004" s="2" t="s">
        <v>4</v>
      </c>
      <c r="H2004" s="2" t="s">
        <v>3480</v>
      </c>
      <c r="I2004" s="1" t="s">
        <v>1</v>
      </c>
      <c r="J2004" s="1" t="s">
        <v>1</v>
      </c>
      <c r="K2004" s="1" t="s">
        <v>1</v>
      </c>
      <c r="L2004" s="1" t="s">
        <v>1</v>
      </c>
      <c r="M2004" s="1">
        <v>0</v>
      </c>
      <c r="N2004" s="2" t="s">
        <v>1</v>
      </c>
      <c r="O2004" s="2" t="s">
        <v>2</v>
      </c>
      <c r="P2004" s="2" t="s">
        <v>1</v>
      </c>
      <c r="Q2004" s="1">
        <v>99752901.816400006</v>
      </c>
      <c r="R2004" s="1">
        <v>0</v>
      </c>
      <c r="S2004" s="1">
        <v>64731984.990000002</v>
      </c>
      <c r="T2004" s="1">
        <v>0</v>
      </c>
      <c r="U2004" s="2" t="s">
        <v>0</v>
      </c>
      <c r="V2004" s="1">
        <v>0</v>
      </c>
      <c r="W2004" s="1">
        <v>30190445.539999999</v>
      </c>
      <c r="X2004" s="2" t="s">
        <v>0</v>
      </c>
      <c r="Y2004" s="1">
        <v>4830471.2863999996</v>
      </c>
      <c r="Z2004" s="1">
        <v>0</v>
      </c>
      <c r="AA2004" s="2" t="s">
        <v>0</v>
      </c>
      <c r="AB2004" s="1">
        <v>0</v>
      </c>
      <c r="AC2004" s="1">
        <v>0</v>
      </c>
      <c r="AD2004" s="2" t="s">
        <v>0</v>
      </c>
      <c r="AE2004" s="1">
        <v>0</v>
      </c>
      <c r="AF2004" s="2">
        <v>0</v>
      </c>
    </row>
    <row r="2005" spans="1:32" hidden="1" x14ac:dyDescent="0.25">
      <c r="A2005" s="2" t="s">
        <v>300</v>
      </c>
      <c r="B2005" s="52">
        <v>43994</v>
      </c>
      <c r="C2005" s="2" t="s">
        <v>8</v>
      </c>
      <c r="D2005" s="2" t="s">
        <v>40</v>
      </c>
      <c r="E2005" s="2" t="s">
        <v>500</v>
      </c>
      <c r="F2005" s="2" t="s">
        <v>1604</v>
      </c>
      <c r="G2005" s="2" t="s">
        <v>4</v>
      </c>
      <c r="H2005" s="2" t="s">
        <v>3481</v>
      </c>
      <c r="I2005" s="1" t="s">
        <v>1</v>
      </c>
      <c r="J2005" s="1" t="s">
        <v>1</v>
      </c>
      <c r="K2005" s="1" t="s">
        <v>1</v>
      </c>
      <c r="L2005" s="1" t="s">
        <v>1</v>
      </c>
      <c r="M2005" s="1">
        <v>0</v>
      </c>
      <c r="N2005" s="2" t="s">
        <v>1</v>
      </c>
      <c r="O2005" s="2" t="s">
        <v>2</v>
      </c>
      <c r="P2005" s="2" t="s">
        <v>1</v>
      </c>
      <c r="Q2005" s="1">
        <v>58595251.126800001</v>
      </c>
      <c r="R2005" s="1">
        <v>0</v>
      </c>
      <c r="S2005" s="1">
        <v>41749859.909999996</v>
      </c>
      <c r="T2005" s="1">
        <v>0</v>
      </c>
      <c r="U2005" s="2" t="s">
        <v>0</v>
      </c>
      <c r="V2005" s="1">
        <v>0</v>
      </c>
      <c r="W2005" s="1">
        <v>14521888.98</v>
      </c>
      <c r="X2005" s="2" t="s">
        <v>0</v>
      </c>
      <c r="Y2005" s="1">
        <v>2323502.2368000001</v>
      </c>
      <c r="Z2005" s="1">
        <v>0</v>
      </c>
      <c r="AA2005" s="2" t="s">
        <v>0</v>
      </c>
      <c r="AB2005" s="1">
        <v>0</v>
      </c>
      <c r="AC2005" s="1">
        <v>0</v>
      </c>
      <c r="AD2005" s="2" t="s">
        <v>0</v>
      </c>
      <c r="AE2005" s="1">
        <v>0</v>
      </c>
      <c r="AF2005" s="2">
        <v>0</v>
      </c>
    </row>
    <row r="2006" spans="1:32" hidden="1" x14ac:dyDescent="0.25">
      <c r="A2006" s="2" t="s">
        <v>297</v>
      </c>
      <c r="B2006" s="52">
        <v>43994</v>
      </c>
      <c r="C2006" s="2" t="s">
        <v>8</v>
      </c>
      <c r="D2006" s="2" t="s">
        <v>36</v>
      </c>
      <c r="E2006" s="2" t="s">
        <v>497</v>
      </c>
      <c r="F2006" s="2" t="s">
        <v>43</v>
      </c>
      <c r="G2006" s="2" t="s">
        <v>4</v>
      </c>
      <c r="H2006" s="2" t="s">
        <v>3482</v>
      </c>
      <c r="I2006" s="1" t="s">
        <v>1</v>
      </c>
      <c r="J2006" s="1" t="s">
        <v>1</v>
      </c>
      <c r="K2006" s="1" t="s">
        <v>1</v>
      </c>
      <c r="L2006" s="1" t="s">
        <v>1</v>
      </c>
      <c r="M2006" s="1">
        <v>0</v>
      </c>
      <c r="N2006" s="2" t="s">
        <v>1</v>
      </c>
      <c r="O2006" s="2" t="s">
        <v>2</v>
      </c>
      <c r="P2006" s="2" t="s">
        <v>1</v>
      </c>
      <c r="Q2006" s="1">
        <v>20190506.493999999</v>
      </c>
      <c r="R2006" s="1">
        <v>0</v>
      </c>
      <c r="S2006" s="1">
        <v>14893492.18</v>
      </c>
      <c r="T2006" s="1">
        <v>0</v>
      </c>
      <c r="U2006" s="2" t="s">
        <v>0</v>
      </c>
      <c r="V2006" s="1">
        <v>0</v>
      </c>
      <c r="W2006" s="1">
        <v>4566391.6500000004</v>
      </c>
      <c r="X2006" s="2" t="s">
        <v>0</v>
      </c>
      <c r="Y2006" s="1">
        <v>730622.66400000011</v>
      </c>
      <c r="Z2006" s="1">
        <v>0</v>
      </c>
      <c r="AA2006" s="2" t="s">
        <v>0</v>
      </c>
      <c r="AB2006" s="1">
        <v>0</v>
      </c>
      <c r="AC2006" s="1">
        <v>0</v>
      </c>
      <c r="AD2006" s="2" t="s">
        <v>0</v>
      </c>
      <c r="AE2006" s="1">
        <v>0</v>
      </c>
      <c r="AF2006" s="2">
        <v>0</v>
      </c>
    </row>
    <row r="2007" spans="1:32" hidden="1" x14ac:dyDescent="0.25">
      <c r="A2007" s="2" t="s">
        <v>293</v>
      </c>
      <c r="B2007" s="52">
        <v>43994</v>
      </c>
      <c r="C2007" s="2" t="s">
        <v>8</v>
      </c>
      <c r="D2007" s="2" t="s">
        <v>32</v>
      </c>
      <c r="E2007" s="2" t="s">
        <v>493</v>
      </c>
      <c r="F2007" s="2" t="s">
        <v>3483</v>
      </c>
      <c r="G2007" s="2" t="s">
        <v>4</v>
      </c>
      <c r="H2007" s="2" t="s">
        <v>3484</v>
      </c>
      <c r="I2007" s="1" t="s">
        <v>1</v>
      </c>
      <c r="J2007" s="1" t="s">
        <v>1</v>
      </c>
      <c r="K2007" s="1" t="s">
        <v>1</v>
      </c>
      <c r="L2007" s="1" t="s">
        <v>1</v>
      </c>
      <c r="M2007" s="1">
        <v>0</v>
      </c>
      <c r="N2007" s="2" t="s">
        <v>1</v>
      </c>
      <c r="O2007" s="2" t="s">
        <v>2</v>
      </c>
      <c r="P2007" s="2" t="s">
        <v>1</v>
      </c>
      <c r="Q2007" s="1">
        <v>61930159.078399993</v>
      </c>
      <c r="R2007" s="1">
        <v>0</v>
      </c>
      <c r="S2007" s="1">
        <v>41905836.280000001</v>
      </c>
      <c r="T2007" s="1">
        <v>0</v>
      </c>
      <c r="U2007" s="2" t="s">
        <v>0</v>
      </c>
      <c r="V2007" s="1">
        <v>0</v>
      </c>
      <c r="W2007" s="1">
        <v>17262347.239999998</v>
      </c>
      <c r="X2007" s="2" t="s">
        <v>0</v>
      </c>
      <c r="Y2007" s="1">
        <v>2761975.5584</v>
      </c>
      <c r="Z2007" s="1">
        <v>0</v>
      </c>
      <c r="AA2007" s="2" t="s">
        <v>0</v>
      </c>
      <c r="AB2007" s="1">
        <v>0</v>
      </c>
      <c r="AC2007" s="1">
        <v>0</v>
      </c>
      <c r="AD2007" s="2" t="s">
        <v>0</v>
      </c>
      <c r="AE2007" s="1">
        <v>0</v>
      </c>
      <c r="AF2007" s="2">
        <v>0</v>
      </c>
    </row>
    <row r="2008" spans="1:32" hidden="1" x14ac:dyDescent="0.25">
      <c r="A2008" s="2" t="s">
        <v>290</v>
      </c>
      <c r="B2008" s="52">
        <v>43994</v>
      </c>
      <c r="C2008" s="2" t="s">
        <v>8</v>
      </c>
      <c r="D2008" s="2" t="s">
        <v>26</v>
      </c>
      <c r="E2008" s="2" t="s">
        <v>489</v>
      </c>
      <c r="F2008" s="2" t="s">
        <v>3485</v>
      </c>
      <c r="G2008" s="2" t="s">
        <v>4</v>
      </c>
      <c r="H2008" s="2" t="s">
        <v>3486</v>
      </c>
      <c r="I2008" s="1" t="s">
        <v>1</v>
      </c>
      <c r="J2008" s="1" t="s">
        <v>1</v>
      </c>
      <c r="K2008" s="1" t="s">
        <v>1</v>
      </c>
      <c r="L2008" s="1" t="s">
        <v>1</v>
      </c>
      <c r="M2008" s="1">
        <v>0</v>
      </c>
      <c r="N2008" s="2" t="s">
        <v>1</v>
      </c>
      <c r="O2008" s="2" t="s">
        <v>2</v>
      </c>
      <c r="P2008" s="2" t="s">
        <v>1</v>
      </c>
      <c r="Q2008" s="1">
        <v>24867394.028599992</v>
      </c>
      <c r="R2008" s="1">
        <v>0</v>
      </c>
      <c r="S2008" s="1">
        <v>22945333.548199993</v>
      </c>
      <c r="T2008" s="1">
        <v>0</v>
      </c>
      <c r="U2008" s="2" t="s">
        <v>0</v>
      </c>
      <c r="V2008" s="1">
        <v>0</v>
      </c>
      <c r="W2008" s="1">
        <v>1656948.69</v>
      </c>
      <c r="X2008" s="2" t="s">
        <v>0</v>
      </c>
      <c r="Y2008" s="1">
        <v>265111.7904</v>
      </c>
      <c r="Z2008" s="1">
        <v>0</v>
      </c>
      <c r="AA2008" s="2" t="s">
        <v>0</v>
      </c>
      <c r="AB2008" s="1">
        <v>0</v>
      </c>
      <c r="AC2008" s="1">
        <v>0</v>
      </c>
      <c r="AD2008" s="2" t="s">
        <v>0</v>
      </c>
      <c r="AE2008" s="1">
        <v>0</v>
      </c>
      <c r="AF2008" s="2">
        <v>0</v>
      </c>
    </row>
    <row r="2009" spans="1:32" hidden="1" x14ac:dyDescent="0.25">
      <c r="A2009" s="2" t="s">
        <v>288</v>
      </c>
      <c r="B2009" s="52">
        <v>43994</v>
      </c>
      <c r="C2009" s="2" t="s">
        <v>8</v>
      </c>
      <c r="D2009" s="2" t="s">
        <v>26</v>
      </c>
      <c r="E2009" s="2" t="s">
        <v>489</v>
      </c>
      <c r="F2009" s="2" t="s">
        <v>3485</v>
      </c>
      <c r="G2009" s="2" t="s">
        <v>4</v>
      </c>
      <c r="H2009" s="2" t="s">
        <v>3487</v>
      </c>
      <c r="I2009" s="1" t="s">
        <v>1</v>
      </c>
      <c r="J2009" s="1" t="s">
        <v>1</v>
      </c>
      <c r="K2009" s="1" t="s">
        <v>1</v>
      </c>
      <c r="L2009" s="1" t="s">
        <v>1</v>
      </c>
      <c r="M2009" s="1">
        <v>0</v>
      </c>
      <c r="N2009" s="2" t="s">
        <v>1</v>
      </c>
      <c r="O2009" s="2" t="s">
        <v>3488</v>
      </c>
      <c r="P2009" s="2" t="s">
        <v>3489</v>
      </c>
      <c r="Q2009" s="1">
        <v>446020</v>
      </c>
      <c r="R2009" s="1">
        <v>0</v>
      </c>
      <c r="S2009" s="1">
        <v>446020</v>
      </c>
      <c r="T2009" s="1">
        <v>0</v>
      </c>
      <c r="U2009" s="2" t="s">
        <v>0</v>
      </c>
      <c r="V2009" s="1">
        <v>0</v>
      </c>
      <c r="W2009" s="1">
        <v>0</v>
      </c>
      <c r="X2009" s="2" t="s">
        <v>0</v>
      </c>
      <c r="Y2009" s="1">
        <v>0</v>
      </c>
      <c r="Z2009" s="1">
        <v>0</v>
      </c>
      <c r="AA2009" s="2" t="s">
        <v>0</v>
      </c>
      <c r="AB2009" s="1">
        <v>0</v>
      </c>
      <c r="AC2009" s="1">
        <v>0</v>
      </c>
      <c r="AD2009" s="2" t="s">
        <v>0</v>
      </c>
      <c r="AE2009" s="1">
        <v>0</v>
      </c>
      <c r="AF2009" s="2">
        <v>0</v>
      </c>
    </row>
    <row r="2010" spans="1:32" hidden="1" x14ac:dyDescent="0.25">
      <c r="A2010" s="2" t="s">
        <v>284</v>
      </c>
      <c r="B2010" s="52">
        <v>43994</v>
      </c>
      <c r="C2010" s="2" t="s">
        <v>8</v>
      </c>
      <c r="D2010" s="2" t="s">
        <v>26</v>
      </c>
      <c r="E2010" s="2" t="s">
        <v>489</v>
      </c>
      <c r="F2010" s="2" t="s">
        <v>3485</v>
      </c>
      <c r="G2010" s="2" t="s">
        <v>4</v>
      </c>
      <c r="H2010" s="2" t="s">
        <v>3490</v>
      </c>
      <c r="I2010" s="1" t="s">
        <v>1</v>
      </c>
      <c r="J2010" s="1" t="s">
        <v>1</v>
      </c>
      <c r="K2010" s="1" t="s">
        <v>1</v>
      </c>
      <c r="L2010" s="1" t="s">
        <v>1</v>
      </c>
      <c r="M2010" s="1">
        <v>0</v>
      </c>
      <c r="N2010" s="2" t="s">
        <v>1</v>
      </c>
      <c r="O2010" s="2" t="s">
        <v>2</v>
      </c>
      <c r="P2010" s="2" t="s">
        <v>1</v>
      </c>
      <c r="Q2010" s="1">
        <v>13209063.842800001</v>
      </c>
      <c r="R2010" s="1">
        <v>0</v>
      </c>
      <c r="S2010" s="1">
        <v>11701179.842800001</v>
      </c>
      <c r="T2010" s="1">
        <v>0</v>
      </c>
      <c r="U2010" s="2" t="s">
        <v>0</v>
      </c>
      <c r="V2010" s="1">
        <v>0</v>
      </c>
      <c r="W2010" s="1">
        <v>1299900</v>
      </c>
      <c r="X2010" s="2" t="s">
        <v>0</v>
      </c>
      <c r="Y2010" s="1">
        <v>207984</v>
      </c>
      <c r="Z2010" s="1">
        <v>0</v>
      </c>
      <c r="AA2010" s="2" t="s">
        <v>0</v>
      </c>
      <c r="AB2010" s="1">
        <v>0</v>
      </c>
      <c r="AC2010" s="1">
        <v>0</v>
      </c>
      <c r="AD2010" s="2" t="s">
        <v>0</v>
      </c>
      <c r="AE2010" s="1">
        <v>0</v>
      </c>
      <c r="AF2010" s="2">
        <v>0</v>
      </c>
    </row>
    <row r="2011" spans="1:32" hidden="1" x14ac:dyDescent="0.25">
      <c r="A2011" s="2" t="s">
        <v>281</v>
      </c>
      <c r="B2011" s="52">
        <v>43994</v>
      </c>
      <c r="C2011" s="2" t="s">
        <v>8</v>
      </c>
      <c r="D2011" s="2" t="s">
        <v>16</v>
      </c>
      <c r="E2011" s="2" t="s">
        <v>483</v>
      </c>
      <c r="F2011" s="2" t="s">
        <v>3491</v>
      </c>
      <c r="G2011" s="2" t="s">
        <v>4</v>
      </c>
      <c r="H2011" s="2" t="s">
        <v>3492</v>
      </c>
      <c r="I2011" s="1" t="s">
        <v>1</v>
      </c>
      <c r="J2011" s="1" t="s">
        <v>1</v>
      </c>
      <c r="K2011" s="1" t="s">
        <v>1</v>
      </c>
      <c r="L2011" s="1" t="s">
        <v>1</v>
      </c>
      <c r="M2011" s="1">
        <v>0</v>
      </c>
      <c r="N2011" s="2" t="s">
        <v>1</v>
      </c>
      <c r="O2011" s="2" t="s">
        <v>2</v>
      </c>
      <c r="P2011" s="2" t="s">
        <v>1</v>
      </c>
      <c r="Q2011" s="1">
        <v>9228180</v>
      </c>
      <c r="R2011" s="1">
        <v>0</v>
      </c>
      <c r="S2011" s="1">
        <v>2102300</v>
      </c>
      <c r="T2011" s="1">
        <v>0</v>
      </c>
      <c r="U2011" s="2" t="s">
        <v>0</v>
      </c>
      <c r="V2011" s="1">
        <v>0</v>
      </c>
      <c r="W2011" s="1">
        <v>6143000</v>
      </c>
      <c r="X2011" s="2" t="s">
        <v>0</v>
      </c>
      <c r="Y2011" s="1">
        <v>982880</v>
      </c>
      <c r="Z2011" s="1">
        <v>0</v>
      </c>
      <c r="AA2011" s="2" t="s">
        <v>0</v>
      </c>
      <c r="AB2011" s="1">
        <v>0</v>
      </c>
      <c r="AC2011" s="1">
        <v>0</v>
      </c>
      <c r="AD2011" s="2" t="s">
        <v>0</v>
      </c>
      <c r="AE2011" s="1">
        <v>0</v>
      </c>
      <c r="AF2011" s="2">
        <v>0</v>
      </c>
    </row>
    <row r="2012" spans="1:32" hidden="1" x14ac:dyDescent="0.25">
      <c r="A2012" s="2" t="s">
        <v>278</v>
      </c>
      <c r="B2012" s="52">
        <v>43994</v>
      </c>
      <c r="C2012" s="2" t="s">
        <v>8</v>
      </c>
      <c r="D2012" s="2" t="s">
        <v>11</v>
      </c>
      <c r="E2012" s="2" t="s">
        <v>476</v>
      </c>
      <c r="F2012" s="2" t="s">
        <v>3493</v>
      </c>
      <c r="G2012" s="2" t="s">
        <v>4</v>
      </c>
      <c r="H2012" s="2" t="s">
        <v>3450</v>
      </c>
      <c r="I2012" s="1" t="s">
        <v>1</v>
      </c>
      <c r="J2012" s="1" t="s">
        <v>1</v>
      </c>
      <c r="K2012" s="1" t="s">
        <v>1</v>
      </c>
      <c r="L2012" s="1" t="s">
        <v>1</v>
      </c>
      <c r="M2012" s="1">
        <v>0</v>
      </c>
      <c r="N2012" s="2" t="s">
        <v>1</v>
      </c>
      <c r="O2012" s="2" t="s">
        <v>249</v>
      </c>
      <c r="P2012" s="2" t="s">
        <v>1</v>
      </c>
      <c r="Q2012" s="1">
        <v>0</v>
      </c>
      <c r="R2012" s="1">
        <v>0</v>
      </c>
      <c r="S2012" s="1">
        <v>0</v>
      </c>
      <c r="T2012" s="1">
        <v>0</v>
      </c>
      <c r="U2012" s="2" t="s">
        <v>0</v>
      </c>
      <c r="V2012" s="1">
        <v>0</v>
      </c>
      <c r="W2012" s="1">
        <v>0</v>
      </c>
      <c r="X2012" s="2" t="s">
        <v>0</v>
      </c>
      <c r="Y2012" s="1">
        <v>0</v>
      </c>
      <c r="Z2012" s="1">
        <v>0</v>
      </c>
      <c r="AA2012" s="2" t="s">
        <v>0</v>
      </c>
      <c r="AB2012" s="1">
        <v>0</v>
      </c>
      <c r="AC2012" s="1">
        <v>0</v>
      </c>
      <c r="AD2012" s="2" t="s">
        <v>0</v>
      </c>
      <c r="AE2012" s="1">
        <v>0</v>
      </c>
      <c r="AF2012" s="2">
        <v>0</v>
      </c>
    </row>
    <row r="2013" spans="1:32" hidden="1" x14ac:dyDescent="0.25">
      <c r="A2013" s="2" t="s">
        <v>276</v>
      </c>
      <c r="B2013" s="52">
        <v>43994</v>
      </c>
      <c r="C2013" s="2" t="s">
        <v>8</v>
      </c>
      <c r="D2013" s="2" t="s">
        <v>7</v>
      </c>
      <c r="E2013" s="2" t="s">
        <v>471</v>
      </c>
      <c r="F2013" s="2" t="s">
        <v>2359</v>
      </c>
      <c r="G2013" s="2" t="s">
        <v>4</v>
      </c>
      <c r="H2013" s="2" t="s">
        <v>3494</v>
      </c>
      <c r="I2013" s="1" t="s">
        <v>1</v>
      </c>
      <c r="J2013" s="1" t="s">
        <v>1</v>
      </c>
      <c r="K2013" s="1" t="s">
        <v>1</v>
      </c>
      <c r="L2013" s="1" t="s">
        <v>1</v>
      </c>
      <c r="M2013" s="1">
        <v>0</v>
      </c>
      <c r="N2013" s="2" t="s">
        <v>1</v>
      </c>
      <c r="O2013" s="2" t="s">
        <v>2</v>
      </c>
      <c r="P2013" s="2" t="s">
        <v>1</v>
      </c>
      <c r="Q2013" s="1">
        <v>66107199.269600004</v>
      </c>
      <c r="R2013" s="1">
        <v>0</v>
      </c>
      <c r="S2013" s="1">
        <v>54224857.810000002</v>
      </c>
      <c r="T2013" s="1">
        <v>0</v>
      </c>
      <c r="U2013" s="2" t="s">
        <v>0</v>
      </c>
      <c r="V2013" s="1">
        <v>0</v>
      </c>
      <c r="W2013" s="1">
        <v>10243397.810000001</v>
      </c>
      <c r="X2013" s="2" t="s">
        <v>0</v>
      </c>
      <c r="Y2013" s="1">
        <v>1638943.6496000001</v>
      </c>
      <c r="Z2013" s="1">
        <v>0</v>
      </c>
      <c r="AA2013" s="2" t="s">
        <v>0</v>
      </c>
      <c r="AB2013" s="1">
        <v>0</v>
      </c>
      <c r="AC2013" s="1">
        <v>0</v>
      </c>
      <c r="AD2013" s="2" t="s">
        <v>0</v>
      </c>
      <c r="AE2013" s="1">
        <v>0</v>
      </c>
      <c r="AF2013" s="2">
        <v>0</v>
      </c>
    </row>
    <row r="2014" spans="1:32" hidden="1" x14ac:dyDescent="0.25">
      <c r="A2014" s="2" t="s">
        <v>274</v>
      </c>
      <c r="B2014" s="52">
        <v>43995</v>
      </c>
      <c r="C2014" s="2" t="s">
        <v>8</v>
      </c>
      <c r="D2014" s="2" t="s">
        <v>107</v>
      </c>
      <c r="E2014" s="2" t="s">
        <v>596</v>
      </c>
      <c r="F2014" s="2" t="s">
        <v>2603</v>
      </c>
      <c r="G2014" s="2" t="s">
        <v>4</v>
      </c>
      <c r="H2014" s="2" t="s">
        <v>3495</v>
      </c>
      <c r="I2014" s="1" t="s">
        <v>1</v>
      </c>
      <c r="J2014" s="1" t="s">
        <v>1</v>
      </c>
      <c r="K2014" s="1" t="s">
        <v>1</v>
      </c>
      <c r="L2014" s="1" t="s">
        <v>1</v>
      </c>
      <c r="M2014" s="1">
        <v>0</v>
      </c>
      <c r="N2014" s="2" t="s">
        <v>1</v>
      </c>
      <c r="O2014" s="2" t="s">
        <v>2</v>
      </c>
      <c r="P2014" s="2" t="s">
        <v>1</v>
      </c>
      <c r="Q2014" s="1">
        <v>143278889.37279999</v>
      </c>
      <c r="R2014" s="1">
        <v>0</v>
      </c>
      <c r="S2014" s="1">
        <v>114524996.62</v>
      </c>
      <c r="T2014" s="1">
        <v>0</v>
      </c>
      <c r="U2014" s="2" t="s">
        <v>0</v>
      </c>
      <c r="V2014" s="1">
        <v>0</v>
      </c>
      <c r="W2014" s="1">
        <v>24787838.579999998</v>
      </c>
      <c r="X2014" s="2" t="s">
        <v>0</v>
      </c>
      <c r="Y2014" s="1">
        <v>3966054.1727999998</v>
      </c>
      <c r="Z2014" s="1">
        <v>0</v>
      </c>
      <c r="AA2014" s="2" t="s">
        <v>0</v>
      </c>
      <c r="AB2014" s="1">
        <v>0</v>
      </c>
      <c r="AC2014" s="1">
        <v>0</v>
      </c>
      <c r="AD2014" s="2" t="s">
        <v>0</v>
      </c>
      <c r="AE2014" s="1">
        <v>0</v>
      </c>
      <c r="AF2014" s="2">
        <v>0</v>
      </c>
    </row>
    <row r="2015" spans="1:32" hidden="1" x14ac:dyDescent="0.25">
      <c r="A2015" s="2" t="s">
        <v>271</v>
      </c>
      <c r="B2015" s="52">
        <v>43995</v>
      </c>
      <c r="C2015" s="2" t="s">
        <v>53</v>
      </c>
      <c r="D2015" s="2" t="s">
        <v>107</v>
      </c>
      <c r="E2015" s="2" t="s">
        <v>572</v>
      </c>
      <c r="F2015" s="2" t="s">
        <v>3462</v>
      </c>
      <c r="G2015" s="2" t="s">
        <v>4</v>
      </c>
      <c r="H2015" s="2" t="s">
        <v>3496</v>
      </c>
      <c r="I2015" s="1" t="s">
        <v>1</v>
      </c>
      <c r="J2015" s="1" t="s">
        <v>1</v>
      </c>
      <c r="K2015" s="1" t="s">
        <v>1</v>
      </c>
      <c r="L2015" s="1" t="s">
        <v>1</v>
      </c>
      <c r="M2015" s="1">
        <v>0</v>
      </c>
      <c r="N2015" s="2" t="s">
        <v>1</v>
      </c>
      <c r="O2015" s="2" t="s">
        <v>2</v>
      </c>
      <c r="P2015" s="2" t="s">
        <v>1</v>
      </c>
      <c r="Q2015" s="1">
        <v>254975423.38710001</v>
      </c>
      <c r="R2015" s="1">
        <v>0</v>
      </c>
      <c r="S2015" s="1">
        <v>176375795.68869999</v>
      </c>
      <c r="T2015" s="1">
        <v>0</v>
      </c>
      <c r="U2015" s="2" t="s">
        <v>0</v>
      </c>
      <c r="V2015" s="1">
        <v>0</v>
      </c>
      <c r="W2015" s="1">
        <v>67758299.74000001</v>
      </c>
      <c r="X2015" s="2" t="s">
        <v>0</v>
      </c>
      <c r="Y2015" s="1">
        <v>10841327.958400002</v>
      </c>
      <c r="Z2015" s="1">
        <v>0</v>
      </c>
      <c r="AA2015" s="2" t="s">
        <v>0</v>
      </c>
      <c r="AB2015" s="1">
        <v>0</v>
      </c>
      <c r="AC2015" s="1">
        <v>0</v>
      </c>
      <c r="AD2015" s="2" t="s">
        <v>0</v>
      </c>
      <c r="AE2015" s="1">
        <v>0</v>
      </c>
      <c r="AF2015" s="2">
        <v>0</v>
      </c>
    </row>
    <row r="2016" spans="1:32" hidden="1" x14ac:dyDescent="0.25">
      <c r="A2016" s="2" t="s">
        <v>269</v>
      </c>
      <c r="B2016" s="52">
        <v>43995</v>
      </c>
      <c r="C2016" s="2" t="s">
        <v>8</v>
      </c>
      <c r="D2016" s="2" t="s">
        <v>88</v>
      </c>
      <c r="E2016" s="2" t="s">
        <v>569</v>
      </c>
      <c r="F2016" s="2" t="s">
        <v>1643</v>
      </c>
      <c r="G2016" s="2" t="s">
        <v>4</v>
      </c>
      <c r="H2016" s="2" t="s">
        <v>3497</v>
      </c>
      <c r="I2016" s="1" t="s">
        <v>1</v>
      </c>
      <c r="J2016" s="1" t="s">
        <v>1</v>
      </c>
      <c r="K2016" s="1" t="s">
        <v>1</v>
      </c>
      <c r="L2016" s="1" t="s">
        <v>1</v>
      </c>
      <c r="M2016" s="1">
        <v>0</v>
      </c>
      <c r="N2016" s="2" t="s">
        <v>1</v>
      </c>
      <c r="O2016" s="2" t="s">
        <v>2</v>
      </c>
      <c r="P2016" s="2" t="s">
        <v>1</v>
      </c>
      <c r="Q2016" s="1">
        <v>160498675.2536</v>
      </c>
      <c r="R2016" s="1">
        <v>0</v>
      </c>
      <c r="S2016" s="1">
        <v>127245274.3</v>
      </c>
      <c r="T2016" s="1">
        <v>0</v>
      </c>
      <c r="U2016" s="2" t="s">
        <v>0</v>
      </c>
      <c r="V2016" s="1">
        <v>0</v>
      </c>
      <c r="W2016" s="1">
        <v>28666724.960000001</v>
      </c>
      <c r="X2016" s="2" t="s">
        <v>0</v>
      </c>
      <c r="Y2016" s="1">
        <v>4586675.9936000006</v>
      </c>
      <c r="Z2016" s="1">
        <v>0</v>
      </c>
      <c r="AA2016" s="2" t="s">
        <v>0</v>
      </c>
      <c r="AB2016" s="1">
        <v>0</v>
      </c>
      <c r="AC2016" s="1">
        <v>0</v>
      </c>
      <c r="AD2016" s="2" t="s">
        <v>0</v>
      </c>
      <c r="AE2016" s="1">
        <v>0</v>
      </c>
      <c r="AF2016" s="2">
        <v>0</v>
      </c>
    </row>
    <row r="2017" spans="1:32" hidden="1" x14ac:dyDescent="0.25">
      <c r="A2017" s="2" t="s">
        <v>265</v>
      </c>
      <c r="B2017" s="52">
        <v>43995</v>
      </c>
      <c r="C2017" s="2" t="s">
        <v>8</v>
      </c>
      <c r="D2017" s="2" t="s">
        <v>88</v>
      </c>
      <c r="E2017" s="2" t="s">
        <v>563</v>
      </c>
      <c r="F2017" s="2" t="s">
        <v>874</v>
      </c>
      <c r="G2017" s="2" t="s">
        <v>4</v>
      </c>
      <c r="H2017" s="2" t="s">
        <v>3498</v>
      </c>
      <c r="I2017" s="1" t="s">
        <v>1</v>
      </c>
      <c r="J2017" s="1" t="s">
        <v>1</v>
      </c>
      <c r="K2017" s="1" t="s">
        <v>1</v>
      </c>
      <c r="L2017" s="1" t="s">
        <v>1</v>
      </c>
      <c r="M2017" s="1">
        <v>0</v>
      </c>
      <c r="N2017" s="2" t="s">
        <v>1</v>
      </c>
      <c r="O2017" s="2" t="s">
        <v>2</v>
      </c>
      <c r="P2017" s="2" t="s">
        <v>1</v>
      </c>
      <c r="Q2017" s="1">
        <v>30501666</v>
      </c>
      <c r="R2017" s="1">
        <v>0</v>
      </c>
      <c r="S2017" s="1">
        <v>30501666</v>
      </c>
      <c r="T2017" s="1">
        <v>0</v>
      </c>
      <c r="U2017" s="2" t="s">
        <v>0</v>
      </c>
      <c r="V2017" s="1">
        <v>0</v>
      </c>
      <c r="W2017" s="1"/>
      <c r="X2017" s="2" t="s">
        <v>0</v>
      </c>
      <c r="Y2017" s="1">
        <v>0</v>
      </c>
      <c r="Z2017" s="1">
        <v>0</v>
      </c>
      <c r="AA2017" s="2" t="s">
        <v>0</v>
      </c>
      <c r="AB2017" s="1">
        <v>0</v>
      </c>
      <c r="AC2017" s="1">
        <v>0</v>
      </c>
      <c r="AD2017" s="2" t="s">
        <v>0</v>
      </c>
      <c r="AE2017" s="1">
        <v>0</v>
      </c>
      <c r="AF2017" s="2">
        <v>0</v>
      </c>
    </row>
    <row r="2018" spans="1:32" hidden="1" x14ac:dyDescent="0.25">
      <c r="A2018" s="2" t="s">
        <v>262</v>
      </c>
      <c r="B2018" s="52">
        <v>43995</v>
      </c>
      <c r="C2018" s="2" t="s">
        <v>71</v>
      </c>
      <c r="D2018" s="2" t="s">
        <v>88</v>
      </c>
      <c r="E2018" s="2" t="s">
        <v>566</v>
      </c>
      <c r="F2018" s="2" t="s">
        <v>3499</v>
      </c>
      <c r="G2018" s="2" t="s">
        <v>4</v>
      </c>
      <c r="H2018" s="2" t="s">
        <v>3500</v>
      </c>
      <c r="I2018" s="1" t="s">
        <v>1</v>
      </c>
      <c r="J2018" s="1" t="s">
        <v>1</v>
      </c>
      <c r="K2018" s="1" t="s">
        <v>1</v>
      </c>
      <c r="L2018" s="1" t="s">
        <v>1</v>
      </c>
      <c r="M2018" s="1">
        <v>0</v>
      </c>
      <c r="N2018" s="2" t="s">
        <v>1</v>
      </c>
      <c r="O2018" s="2" t="s">
        <v>2</v>
      </c>
      <c r="P2018" s="2" t="s">
        <v>1</v>
      </c>
      <c r="Q2018" s="1">
        <v>30454938.798500001</v>
      </c>
      <c r="R2018" s="1">
        <v>0</v>
      </c>
      <c r="S2018" s="1">
        <v>29682726.798500001</v>
      </c>
      <c r="T2018" s="1">
        <v>0</v>
      </c>
      <c r="U2018" s="2" t="s">
        <v>0</v>
      </c>
      <c r="V2018" s="1">
        <v>0</v>
      </c>
      <c r="W2018" s="1">
        <v>665700</v>
      </c>
      <c r="X2018" s="2" t="s">
        <v>0</v>
      </c>
      <c r="Y2018" s="1">
        <v>106512</v>
      </c>
      <c r="Z2018" s="1">
        <v>0</v>
      </c>
      <c r="AA2018" s="2" t="s">
        <v>0</v>
      </c>
      <c r="AB2018" s="1">
        <v>0</v>
      </c>
      <c r="AC2018" s="1">
        <v>0</v>
      </c>
      <c r="AD2018" s="2" t="s">
        <v>0</v>
      </c>
      <c r="AE2018" s="1">
        <v>0</v>
      </c>
      <c r="AF2018" s="2">
        <v>0</v>
      </c>
    </row>
    <row r="2019" spans="1:32" hidden="1" x14ac:dyDescent="0.25">
      <c r="A2019" s="2" t="s">
        <v>260</v>
      </c>
      <c r="B2019" s="52">
        <v>43995</v>
      </c>
      <c r="C2019" s="2" t="s">
        <v>71</v>
      </c>
      <c r="D2019" s="2" t="s">
        <v>88</v>
      </c>
      <c r="E2019" s="2" t="s">
        <v>566</v>
      </c>
      <c r="F2019" s="2" t="s">
        <v>3499</v>
      </c>
      <c r="G2019" s="2" t="s">
        <v>4</v>
      </c>
      <c r="H2019" s="2" t="s">
        <v>3501</v>
      </c>
      <c r="I2019" s="1" t="s">
        <v>1</v>
      </c>
      <c r="J2019" s="1" t="s">
        <v>1</v>
      </c>
      <c r="K2019" s="1" t="s">
        <v>1</v>
      </c>
      <c r="L2019" s="1" t="s">
        <v>1</v>
      </c>
      <c r="M2019" s="1">
        <v>0</v>
      </c>
      <c r="N2019" s="2" t="s">
        <v>1</v>
      </c>
      <c r="O2019" s="2" t="s">
        <v>3502</v>
      </c>
      <c r="P2019" s="2" t="s">
        <v>3503</v>
      </c>
      <c r="Q2019" s="1">
        <v>3066150</v>
      </c>
      <c r="R2019" s="1">
        <v>0</v>
      </c>
      <c r="S2019" s="1">
        <v>3066150</v>
      </c>
      <c r="T2019" s="1">
        <v>0</v>
      </c>
      <c r="U2019" s="2" t="s">
        <v>0</v>
      </c>
      <c r="V2019" s="1">
        <v>0</v>
      </c>
      <c r="W2019" s="1">
        <v>0</v>
      </c>
      <c r="X2019" s="2" t="s">
        <v>0</v>
      </c>
      <c r="Y2019" s="1">
        <v>0</v>
      </c>
      <c r="Z2019" s="1">
        <v>0</v>
      </c>
      <c r="AA2019" s="2" t="s">
        <v>0</v>
      </c>
      <c r="AB2019" s="1">
        <v>0</v>
      </c>
      <c r="AC2019" s="1">
        <v>0</v>
      </c>
      <c r="AD2019" s="2" t="s">
        <v>0</v>
      </c>
      <c r="AE2019" s="1">
        <v>0</v>
      </c>
      <c r="AF2019" s="2">
        <v>0</v>
      </c>
    </row>
    <row r="2020" spans="1:32" hidden="1" x14ac:dyDescent="0.25">
      <c r="A2020" s="2" t="s">
        <v>257</v>
      </c>
      <c r="B2020" s="52">
        <v>43995</v>
      </c>
      <c r="C2020" s="2" t="s">
        <v>71</v>
      </c>
      <c r="D2020" s="2" t="s">
        <v>88</v>
      </c>
      <c r="E2020" s="2" t="s">
        <v>566</v>
      </c>
      <c r="F2020" s="2" t="s">
        <v>3499</v>
      </c>
      <c r="G2020" s="2" t="s">
        <v>4</v>
      </c>
      <c r="H2020" s="2" t="s">
        <v>3504</v>
      </c>
      <c r="I2020" s="1" t="s">
        <v>1</v>
      </c>
      <c r="J2020" s="1" t="s">
        <v>1</v>
      </c>
      <c r="K2020" s="1" t="s">
        <v>1</v>
      </c>
      <c r="L2020" s="1" t="s">
        <v>1</v>
      </c>
      <c r="M2020" s="1">
        <v>0</v>
      </c>
      <c r="N2020" s="2" t="s">
        <v>1</v>
      </c>
      <c r="O2020" s="2" t="s">
        <v>2</v>
      </c>
      <c r="P2020" s="2" t="s">
        <v>1</v>
      </c>
      <c r="Q2020" s="1">
        <v>22864905.341499999</v>
      </c>
      <c r="R2020" s="1">
        <v>0</v>
      </c>
      <c r="S2020" s="1">
        <v>20643273.341499999</v>
      </c>
      <c r="T2020" s="1">
        <v>0</v>
      </c>
      <c r="U2020" s="2" t="s">
        <v>0</v>
      </c>
      <c r="V2020" s="1">
        <v>0</v>
      </c>
      <c r="W2020" s="1">
        <v>1915200</v>
      </c>
      <c r="X2020" s="2" t="s">
        <v>0</v>
      </c>
      <c r="Y2020" s="1">
        <v>306432</v>
      </c>
      <c r="Z2020" s="1">
        <v>0</v>
      </c>
      <c r="AA2020" s="2" t="s">
        <v>0</v>
      </c>
      <c r="AB2020" s="1">
        <v>0</v>
      </c>
      <c r="AC2020" s="1">
        <v>0</v>
      </c>
      <c r="AD2020" s="2" t="s">
        <v>0</v>
      </c>
      <c r="AE2020" s="1">
        <v>0</v>
      </c>
      <c r="AF2020" s="2">
        <v>0</v>
      </c>
    </row>
    <row r="2021" spans="1:32" hidden="1" x14ac:dyDescent="0.25">
      <c r="A2021" s="2" t="s">
        <v>255</v>
      </c>
      <c r="B2021" s="52">
        <v>43995</v>
      </c>
      <c r="C2021" s="2" t="s">
        <v>53</v>
      </c>
      <c r="D2021" s="2" t="s">
        <v>88</v>
      </c>
      <c r="E2021" s="2" t="s">
        <v>558</v>
      </c>
      <c r="F2021" s="2" t="s">
        <v>3505</v>
      </c>
      <c r="G2021" s="2" t="s">
        <v>4</v>
      </c>
      <c r="H2021" s="2" t="s">
        <v>3506</v>
      </c>
      <c r="I2021" s="1"/>
      <c r="J2021" s="1"/>
      <c r="K2021" s="1"/>
      <c r="L2021" s="1"/>
      <c r="M2021" s="1">
        <v>0</v>
      </c>
      <c r="N2021" s="2"/>
      <c r="O2021" s="2" t="s">
        <v>249</v>
      </c>
      <c r="P2021" s="2"/>
      <c r="Q2021" s="1">
        <v>0</v>
      </c>
      <c r="R2021" s="1"/>
      <c r="S2021" s="1"/>
      <c r="T2021" s="1"/>
      <c r="U2021" s="2"/>
      <c r="V2021" s="1"/>
      <c r="W2021" s="1"/>
      <c r="X2021" s="2"/>
      <c r="Y2021" s="1">
        <v>0</v>
      </c>
      <c r="Z2021" s="1"/>
      <c r="AA2021" s="2"/>
      <c r="AB2021" s="1"/>
      <c r="AC2021" s="1"/>
      <c r="AD2021" s="2"/>
      <c r="AE2021" s="1"/>
      <c r="AF2021" s="2"/>
    </row>
    <row r="2022" spans="1:32" hidden="1" x14ac:dyDescent="0.25">
      <c r="A2022" s="2" t="s">
        <v>252</v>
      </c>
      <c r="B2022" s="52">
        <v>43995</v>
      </c>
      <c r="C2022" s="2" t="s">
        <v>8</v>
      </c>
      <c r="D2022" s="2" t="s">
        <v>78</v>
      </c>
      <c r="E2022" s="2" t="s">
        <v>555</v>
      </c>
      <c r="F2022" s="2" t="s">
        <v>3507</v>
      </c>
      <c r="G2022" s="2" t="s">
        <v>4</v>
      </c>
      <c r="H2022" s="2" t="s">
        <v>3508</v>
      </c>
      <c r="I2022" s="1" t="s">
        <v>1</v>
      </c>
      <c r="J2022" s="1" t="s">
        <v>1</v>
      </c>
      <c r="K2022" s="1" t="s">
        <v>1</v>
      </c>
      <c r="L2022" s="1" t="s">
        <v>1</v>
      </c>
      <c r="M2022" s="1">
        <v>0</v>
      </c>
      <c r="N2022" s="2" t="s">
        <v>1</v>
      </c>
      <c r="O2022" s="2" t="s">
        <v>2</v>
      </c>
      <c r="P2022" s="2" t="s">
        <v>1</v>
      </c>
      <c r="Q2022" s="1">
        <v>151606601.37039998</v>
      </c>
      <c r="R2022" s="1">
        <v>0</v>
      </c>
      <c r="S2022" s="1">
        <v>109300192.14</v>
      </c>
      <c r="T2022" s="1">
        <v>0</v>
      </c>
      <c r="U2022" s="2" t="s">
        <v>0</v>
      </c>
      <c r="V2022" s="1">
        <v>0</v>
      </c>
      <c r="W2022" s="1">
        <v>36471042.439999998</v>
      </c>
      <c r="X2022" s="2" t="s">
        <v>0</v>
      </c>
      <c r="Y2022" s="1">
        <v>5835366.7903999994</v>
      </c>
      <c r="Z2022" s="1">
        <v>0</v>
      </c>
      <c r="AA2022" s="2" t="s">
        <v>0</v>
      </c>
      <c r="AB2022" s="1">
        <v>0</v>
      </c>
      <c r="AC2022" s="1">
        <v>0</v>
      </c>
      <c r="AD2022" s="2" t="s">
        <v>0</v>
      </c>
      <c r="AE2022" s="1">
        <v>0</v>
      </c>
      <c r="AF2022" s="2">
        <v>0</v>
      </c>
    </row>
    <row r="2023" spans="1:32" hidden="1" x14ac:dyDescent="0.25">
      <c r="A2023" s="2" t="s">
        <v>247</v>
      </c>
      <c r="B2023" s="52">
        <v>43995</v>
      </c>
      <c r="C2023" s="2" t="s">
        <v>71</v>
      </c>
      <c r="D2023" s="2" t="s">
        <v>78</v>
      </c>
      <c r="E2023" s="2" t="s">
        <v>551</v>
      </c>
      <c r="F2023" s="2" t="s">
        <v>3307</v>
      </c>
      <c r="G2023" s="2" t="s">
        <v>4</v>
      </c>
      <c r="H2023" s="2" t="s">
        <v>3509</v>
      </c>
      <c r="I2023" s="1" t="s">
        <v>1</v>
      </c>
      <c r="J2023" s="1" t="s">
        <v>1</v>
      </c>
      <c r="K2023" s="1" t="s">
        <v>1</v>
      </c>
      <c r="L2023" s="1" t="s">
        <v>1</v>
      </c>
      <c r="M2023" s="1">
        <v>0</v>
      </c>
      <c r="N2023" s="2" t="s">
        <v>1</v>
      </c>
      <c r="O2023" s="2" t="s">
        <v>2</v>
      </c>
      <c r="P2023" s="2" t="s">
        <v>1</v>
      </c>
      <c r="Q2023" s="1">
        <v>48710607.408200003</v>
      </c>
      <c r="R2023" s="1">
        <v>0</v>
      </c>
      <c r="S2023" s="1">
        <v>43050360.774599999</v>
      </c>
      <c r="T2023" s="1">
        <v>0</v>
      </c>
      <c r="U2023" s="2" t="s">
        <v>0</v>
      </c>
      <c r="V2023" s="1">
        <v>0</v>
      </c>
      <c r="W2023" s="1">
        <v>4879522.96</v>
      </c>
      <c r="X2023" s="2" t="s">
        <v>0</v>
      </c>
      <c r="Y2023" s="1">
        <v>780723.67359999998</v>
      </c>
      <c r="Z2023" s="1">
        <v>0</v>
      </c>
      <c r="AA2023" s="2" t="s">
        <v>0</v>
      </c>
      <c r="AB2023" s="1">
        <v>0</v>
      </c>
      <c r="AC2023" s="1">
        <v>0</v>
      </c>
      <c r="AD2023" s="2" t="s">
        <v>0</v>
      </c>
      <c r="AE2023" s="1">
        <v>0</v>
      </c>
      <c r="AF2023" s="2">
        <v>0</v>
      </c>
    </row>
    <row r="2024" spans="1:32" hidden="1" x14ac:dyDescent="0.25">
      <c r="A2024" s="2" t="s">
        <v>244</v>
      </c>
      <c r="B2024" s="52">
        <v>43995</v>
      </c>
      <c r="C2024" s="2" t="s">
        <v>53</v>
      </c>
      <c r="D2024" s="2" t="s">
        <v>78</v>
      </c>
      <c r="E2024" s="2" t="s">
        <v>6</v>
      </c>
      <c r="F2024" s="2" t="s">
        <v>3462</v>
      </c>
      <c r="G2024" s="2" t="s">
        <v>4</v>
      </c>
      <c r="H2024" s="2" t="s">
        <v>3510</v>
      </c>
      <c r="I2024" s="1" t="s">
        <v>1</v>
      </c>
      <c r="J2024" s="1" t="s">
        <v>1</v>
      </c>
      <c r="K2024" s="1" t="s">
        <v>1</v>
      </c>
      <c r="L2024" s="1" t="s">
        <v>1</v>
      </c>
      <c r="M2024" s="1">
        <v>0</v>
      </c>
      <c r="N2024" s="2" t="s">
        <v>1</v>
      </c>
      <c r="O2024" s="2" t="s">
        <v>2</v>
      </c>
      <c r="P2024" s="2" t="s">
        <v>1</v>
      </c>
      <c r="Q2024" s="1">
        <v>171123824.17970008</v>
      </c>
      <c r="R2024" s="1">
        <v>0</v>
      </c>
      <c r="S2024" s="1">
        <v>108652154.59850007</v>
      </c>
      <c r="T2024" s="1">
        <v>0</v>
      </c>
      <c r="U2024" s="2" t="s">
        <v>0</v>
      </c>
      <c r="V2024" s="1">
        <v>0</v>
      </c>
      <c r="W2024" s="1">
        <v>53854887.57</v>
      </c>
      <c r="X2024" s="2" t="s">
        <v>0</v>
      </c>
      <c r="Y2024" s="1">
        <v>8616782.0111999996</v>
      </c>
      <c r="Z2024" s="1">
        <v>0</v>
      </c>
      <c r="AA2024" s="2" t="s">
        <v>0</v>
      </c>
      <c r="AB2024" s="1">
        <v>0</v>
      </c>
      <c r="AC2024" s="1">
        <v>0</v>
      </c>
      <c r="AD2024" s="2" t="s">
        <v>0</v>
      </c>
      <c r="AE2024" s="1">
        <v>0</v>
      </c>
      <c r="AF2024" s="2">
        <v>0</v>
      </c>
    </row>
    <row r="2025" spans="1:32" hidden="1" x14ac:dyDescent="0.25">
      <c r="A2025" s="2" t="s">
        <v>241</v>
      </c>
      <c r="B2025" s="52">
        <v>43995</v>
      </c>
      <c r="C2025" s="2" t="s">
        <v>8</v>
      </c>
      <c r="D2025" s="2" t="s">
        <v>67</v>
      </c>
      <c r="E2025" s="2" t="s">
        <v>542</v>
      </c>
      <c r="F2025" s="2" t="s">
        <v>1023</v>
      </c>
      <c r="G2025" s="2" t="s">
        <v>4</v>
      </c>
      <c r="H2025" s="2" t="s">
        <v>3511</v>
      </c>
      <c r="I2025" s="1" t="s">
        <v>1</v>
      </c>
      <c r="J2025" s="1" t="s">
        <v>1</v>
      </c>
      <c r="K2025" s="1" t="s">
        <v>1</v>
      </c>
      <c r="L2025" s="1" t="s">
        <v>1</v>
      </c>
      <c r="M2025" s="1">
        <v>0</v>
      </c>
      <c r="N2025" s="2" t="s">
        <v>1</v>
      </c>
      <c r="O2025" s="2" t="s">
        <v>2</v>
      </c>
      <c r="P2025" s="2" t="s">
        <v>1</v>
      </c>
      <c r="Q2025" s="1">
        <v>168579118.6516</v>
      </c>
      <c r="R2025" s="1">
        <v>0</v>
      </c>
      <c r="S2025" s="1">
        <v>130422106.19</v>
      </c>
      <c r="T2025" s="1">
        <v>0</v>
      </c>
      <c r="U2025" s="2" t="s">
        <v>0</v>
      </c>
      <c r="V2025" s="1">
        <v>0</v>
      </c>
      <c r="W2025" s="1">
        <v>32893976.260000002</v>
      </c>
      <c r="X2025" s="2" t="s">
        <v>0</v>
      </c>
      <c r="Y2025" s="1">
        <v>5263036.2016000003</v>
      </c>
      <c r="Z2025" s="1">
        <v>0</v>
      </c>
      <c r="AA2025" s="2" t="s">
        <v>0</v>
      </c>
      <c r="AB2025" s="1">
        <v>0</v>
      </c>
      <c r="AC2025" s="1">
        <v>0</v>
      </c>
      <c r="AD2025" s="2" t="s">
        <v>0</v>
      </c>
      <c r="AE2025" s="1">
        <v>0</v>
      </c>
      <c r="AF2025" s="2">
        <v>0</v>
      </c>
    </row>
    <row r="2026" spans="1:32" hidden="1" x14ac:dyDescent="0.25">
      <c r="A2026" s="2" t="s">
        <v>238</v>
      </c>
      <c r="B2026" s="52">
        <v>43995</v>
      </c>
      <c r="C2026" s="2" t="s">
        <v>71</v>
      </c>
      <c r="D2026" s="2" t="s">
        <v>67</v>
      </c>
      <c r="E2026" s="2" t="s">
        <v>538</v>
      </c>
      <c r="F2026" s="2" t="s">
        <v>1781</v>
      </c>
      <c r="G2026" s="2" t="s">
        <v>4</v>
      </c>
      <c r="H2026" s="2" t="s">
        <v>3512</v>
      </c>
      <c r="I2026" s="1" t="s">
        <v>1</v>
      </c>
      <c r="J2026" s="1" t="s">
        <v>1</v>
      </c>
      <c r="K2026" s="1" t="s">
        <v>1</v>
      </c>
      <c r="L2026" s="1" t="s">
        <v>1</v>
      </c>
      <c r="M2026" s="1">
        <v>0</v>
      </c>
      <c r="N2026" s="2" t="s">
        <v>1</v>
      </c>
      <c r="O2026" s="2" t="s">
        <v>2</v>
      </c>
      <c r="P2026" s="2" t="s">
        <v>1</v>
      </c>
      <c r="Q2026" s="1">
        <v>22830198.778199997</v>
      </c>
      <c r="R2026" s="1">
        <v>0</v>
      </c>
      <c r="S2026" s="1">
        <v>19343777.377799995</v>
      </c>
      <c r="T2026" s="1">
        <v>0</v>
      </c>
      <c r="U2026" s="2" t="s">
        <v>0</v>
      </c>
      <c r="V2026" s="1">
        <v>0</v>
      </c>
      <c r="W2026" s="1">
        <v>3005535.69</v>
      </c>
      <c r="X2026" s="2" t="s">
        <v>0</v>
      </c>
      <c r="Y2026" s="1">
        <v>480885.71039999998</v>
      </c>
      <c r="Z2026" s="1">
        <v>0</v>
      </c>
      <c r="AA2026" s="2" t="s">
        <v>0</v>
      </c>
      <c r="AB2026" s="1">
        <v>0</v>
      </c>
      <c r="AC2026" s="1">
        <v>0</v>
      </c>
      <c r="AD2026" s="2" t="s">
        <v>0</v>
      </c>
      <c r="AE2026" s="1">
        <v>0</v>
      </c>
      <c r="AF2026" s="2">
        <v>0</v>
      </c>
    </row>
    <row r="2027" spans="1:32" hidden="1" x14ac:dyDescent="0.25">
      <c r="A2027" s="2" t="s">
        <v>236</v>
      </c>
      <c r="B2027" s="52">
        <v>43995</v>
      </c>
      <c r="C2027" s="2" t="s">
        <v>71</v>
      </c>
      <c r="D2027" s="2" t="s">
        <v>67</v>
      </c>
      <c r="E2027" s="2" t="s">
        <v>538</v>
      </c>
      <c r="F2027" s="2" t="s">
        <v>1781</v>
      </c>
      <c r="G2027" s="2" t="s">
        <v>4</v>
      </c>
      <c r="H2027" s="2" t="s">
        <v>3513</v>
      </c>
      <c r="I2027" s="1" t="s">
        <v>1</v>
      </c>
      <c r="J2027" s="1" t="s">
        <v>1</v>
      </c>
      <c r="K2027" s="1" t="s">
        <v>1</v>
      </c>
      <c r="L2027" s="1" t="s">
        <v>1</v>
      </c>
      <c r="M2027" s="1">
        <v>0</v>
      </c>
      <c r="N2027" s="2" t="s">
        <v>1</v>
      </c>
      <c r="O2027" s="2" t="s">
        <v>3514</v>
      </c>
      <c r="P2027" s="2" t="s">
        <v>3515</v>
      </c>
      <c r="Q2027" s="1">
        <v>840135.00170000002</v>
      </c>
      <c r="R2027" s="1">
        <v>0</v>
      </c>
      <c r="S2027" s="1">
        <v>659871.00170000002</v>
      </c>
      <c r="T2027" s="1">
        <v>155400</v>
      </c>
      <c r="U2027" s="2" t="s">
        <v>13</v>
      </c>
      <c r="V2027" s="1">
        <v>24864</v>
      </c>
      <c r="W2027" s="1">
        <v>0</v>
      </c>
      <c r="X2027" s="2" t="s">
        <v>0</v>
      </c>
      <c r="Y2027" s="1">
        <v>0</v>
      </c>
      <c r="Z2027" s="1">
        <v>0</v>
      </c>
      <c r="AA2027" s="2" t="s">
        <v>0</v>
      </c>
      <c r="AB2027" s="1">
        <v>0</v>
      </c>
      <c r="AC2027" s="1">
        <v>0</v>
      </c>
      <c r="AD2027" s="2" t="s">
        <v>0</v>
      </c>
      <c r="AE2027" s="1">
        <v>0</v>
      </c>
      <c r="AF2027" s="2">
        <v>0</v>
      </c>
    </row>
    <row r="2028" spans="1:32" hidden="1" x14ac:dyDescent="0.25">
      <c r="A2028" s="2" t="s">
        <v>229</v>
      </c>
      <c r="B2028" s="52">
        <v>43995</v>
      </c>
      <c r="C2028" s="2" t="s">
        <v>71</v>
      </c>
      <c r="D2028" s="2" t="s">
        <v>67</v>
      </c>
      <c r="E2028" s="2" t="s">
        <v>538</v>
      </c>
      <c r="F2028" s="2" t="s">
        <v>1781</v>
      </c>
      <c r="G2028" s="2" t="s">
        <v>4</v>
      </c>
      <c r="H2028" s="2" t="s">
        <v>3516</v>
      </c>
      <c r="I2028" s="1" t="s">
        <v>1</v>
      </c>
      <c r="J2028" s="1" t="s">
        <v>1</v>
      </c>
      <c r="K2028" s="1" t="s">
        <v>1</v>
      </c>
      <c r="L2028" s="1" t="s">
        <v>1</v>
      </c>
      <c r="M2028" s="1">
        <v>0</v>
      </c>
      <c r="N2028" s="2" t="s">
        <v>1</v>
      </c>
      <c r="O2028" s="2" t="s">
        <v>2</v>
      </c>
      <c r="P2028" s="2" t="s">
        <v>1</v>
      </c>
      <c r="Q2028" s="1">
        <v>5001363.2629000004</v>
      </c>
      <c r="R2028" s="1">
        <v>0</v>
      </c>
      <c r="S2028" s="1">
        <v>4840587.2629000004</v>
      </c>
      <c r="T2028" s="1">
        <v>0</v>
      </c>
      <c r="U2028" s="2" t="s">
        <v>0</v>
      </c>
      <c r="V2028" s="1">
        <v>0</v>
      </c>
      <c r="W2028" s="1">
        <v>138600</v>
      </c>
      <c r="X2028" s="2" t="s">
        <v>0</v>
      </c>
      <c r="Y2028" s="1">
        <v>22176</v>
      </c>
      <c r="Z2028" s="1">
        <v>0</v>
      </c>
      <c r="AA2028" s="2" t="s">
        <v>0</v>
      </c>
      <c r="AB2028" s="1">
        <v>0</v>
      </c>
      <c r="AC2028" s="1">
        <v>0</v>
      </c>
      <c r="AD2028" s="2" t="s">
        <v>0</v>
      </c>
      <c r="AE2028" s="1">
        <v>0</v>
      </c>
      <c r="AF2028" s="2">
        <v>0</v>
      </c>
    </row>
    <row r="2029" spans="1:32" hidden="1" x14ac:dyDescent="0.25">
      <c r="A2029" s="2" t="s">
        <v>227</v>
      </c>
      <c r="B2029" s="52">
        <v>43995</v>
      </c>
      <c r="C2029" s="2" t="s">
        <v>53</v>
      </c>
      <c r="D2029" s="2" t="s">
        <v>67</v>
      </c>
      <c r="E2029" s="2" t="s">
        <v>66</v>
      </c>
      <c r="F2029" s="2" t="s">
        <v>3390</v>
      </c>
      <c r="G2029" s="2" t="s">
        <v>4</v>
      </c>
      <c r="H2029" s="2" t="s">
        <v>3517</v>
      </c>
      <c r="I2029" s="1" t="s">
        <v>1</v>
      </c>
      <c r="J2029" s="1" t="s">
        <v>1</v>
      </c>
      <c r="K2029" s="1" t="s">
        <v>1</v>
      </c>
      <c r="L2029" s="1" t="s">
        <v>1</v>
      </c>
      <c r="M2029" s="1">
        <v>0</v>
      </c>
      <c r="N2029" s="2" t="s">
        <v>1</v>
      </c>
      <c r="O2029" s="2" t="s">
        <v>2</v>
      </c>
      <c r="P2029" s="2" t="s">
        <v>1</v>
      </c>
      <c r="Q2029" s="1">
        <v>34438200.815300003</v>
      </c>
      <c r="R2029" s="1">
        <v>0</v>
      </c>
      <c r="S2029" s="1">
        <v>22530120.7421</v>
      </c>
      <c r="T2029" s="1">
        <v>0</v>
      </c>
      <c r="U2029" s="2" t="s">
        <v>0</v>
      </c>
      <c r="V2029" s="1">
        <v>0</v>
      </c>
      <c r="W2029" s="1">
        <v>10265586.27</v>
      </c>
      <c r="X2029" s="2" t="s">
        <v>13</v>
      </c>
      <c r="Y2029" s="1">
        <v>1642493.8032</v>
      </c>
      <c r="Z2029" s="1">
        <v>0</v>
      </c>
      <c r="AA2029" s="2" t="s">
        <v>0</v>
      </c>
      <c r="AB2029" s="1">
        <v>0</v>
      </c>
      <c r="AC2029" s="1">
        <v>0</v>
      </c>
      <c r="AD2029" s="2" t="s">
        <v>0</v>
      </c>
      <c r="AE2029" s="1">
        <v>0</v>
      </c>
      <c r="AF2029" s="2">
        <v>0</v>
      </c>
    </row>
    <row r="2030" spans="1:32" hidden="1" x14ac:dyDescent="0.25">
      <c r="A2030" s="2" t="s">
        <v>224</v>
      </c>
      <c r="B2030" s="52">
        <v>43995</v>
      </c>
      <c r="C2030" s="2" t="s">
        <v>8</v>
      </c>
      <c r="D2030" s="2" t="s">
        <v>52</v>
      </c>
      <c r="E2030" s="2" t="s">
        <v>530</v>
      </c>
      <c r="F2030" s="2" t="s">
        <v>3167</v>
      </c>
      <c r="G2030" s="2" t="s">
        <v>4</v>
      </c>
      <c r="H2030" s="2" t="s">
        <v>3518</v>
      </c>
      <c r="I2030" s="1" t="s">
        <v>1</v>
      </c>
      <c r="J2030" s="1" t="s">
        <v>1</v>
      </c>
      <c r="K2030" s="1" t="s">
        <v>1</v>
      </c>
      <c r="L2030" s="1" t="s">
        <v>1</v>
      </c>
      <c r="M2030" s="1">
        <v>0</v>
      </c>
      <c r="N2030" s="2" t="s">
        <v>1</v>
      </c>
      <c r="O2030" s="2" t="s">
        <v>2</v>
      </c>
      <c r="P2030" s="2" t="s">
        <v>1</v>
      </c>
      <c r="Q2030" s="1">
        <v>88303627.728</v>
      </c>
      <c r="R2030" s="1">
        <v>0</v>
      </c>
      <c r="S2030" s="1">
        <v>71756174.890000001</v>
      </c>
      <c r="T2030" s="1">
        <v>0</v>
      </c>
      <c r="U2030" s="2" t="s">
        <v>0</v>
      </c>
      <c r="V2030" s="1">
        <v>0</v>
      </c>
      <c r="W2030" s="1">
        <v>14265045.550000001</v>
      </c>
      <c r="X2030" s="2" t="s">
        <v>0</v>
      </c>
      <c r="Y2030" s="1">
        <v>2282407.2880000002</v>
      </c>
      <c r="Z2030" s="1">
        <v>0</v>
      </c>
      <c r="AA2030" s="2" t="s">
        <v>0</v>
      </c>
      <c r="AB2030" s="1">
        <v>0</v>
      </c>
      <c r="AC2030" s="1">
        <v>0</v>
      </c>
      <c r="AD2030" s="2" t="s">
        <v>0</v>
      </c>
      <c r="AE2030" s="1">
        <v>0</v>
      </c>
      <c r="AF2030" s="2">
        <v>0</v>
      </c>
    </row>
    <row r="2031" spans="1:32" hidden="1" x14ac:dyDescent="0.25">
      <c r="A2031" s="2" t="s">
        <v>221</v>
      </c>
      <c r="B2031" s="52">
        <v>43995</v>
      </c>
      <c r="C2031" s="2" t="s">
        <v>53</v>
      </c>
      <c r="D2031" s="2" t="s">
        <v>52</v>
      </c>
      <c r="E2031" s="2" t="s">
        <v>651</v>
      </c>
      <c r="F2031" s="2" t="s">
        <v>3244</v>
      </c>
      <c r="G2031" s="2" t="s">
        <v>4</v>
      </c>
      <c r="H2031" s="2" t="s">
        <v>3519</v>
      </c>
      <c r="I2031" s="1" t="s">
        <v>1</v>
      </c>
      <c r="J2031" s="1" t="s">
        <v>1</v>
      </c>
      <c r="K2031" s="1" t="s">
        <v>1</v>
      </c>
      <c r="L2031" s="1" t="s">
        <v>1</v>
      </c>
      <c r="M2031" s="1">
        <v>0</v>
      </c>
      <c r="N2031" s="2" t="s">
        <v>1</v>
      </c>
      <c r="O2031" s="2" t="s">
        <v>2</v>
      </c>
      <c r="P2031" s="2" t="s">
        <v>1</v>
      </c>
      <c r="Q2031" s="1">
        <v>125142335.46829998</v>
      </c>
      <c r="R2031" s="1">
        <v>0</v>
      </c>
      <c r="S2031" s="1">
        <v>80210152.001099974</v>
      </c>
      <c r="T2031" s="1">
        <v>0</v>
      </c>
      <c r="U2031" s="2" t="s">
        <v>0</v>
      </c>
      <c r="V2031" s="1">
        <v>0</v>
      </c>
      <c r="W2031" s="1">
        <v>38734640.920000009</v>
      </c>
      <c r="X2031" s="2" t="s">
        <v>0</v>
      </c>
      <c r="Y2031" s="1">
        <v>6197542.5472000018</v>
      </c>
      <c r="Z2031" s="1">
        <v>0</v>
      </c>
      <c r="AA2031" s="2" t="s">
        <v>0</v>
      </c>
      <c r="AB2031" s="1">
        <v>0</v>
      </c>
      <c r="AC2031" s="1">
        <v>0</v>
      </c>
      <c r="AD2031" s="2" t="s">
        <v>0</v>
      </c>
      <c r="AE2031" s="1">
        <v>0</v>
      </c>
      <c r="AF2031" s="2">
        <v>0</v>
      </c>
    </row>
    <row r="2032" spans="1:32" hidden="1" x14ac:dyDescent="0.25">
      <c r="A2032" s="2" t="s">
        <v>218</v>
      </c>
      <c r="B2032" s="52">
        <v>43995</v>
      </c>
      <c r="C2032" s="2" t="s">
        <v>8</v>
      </c>
      <c r="D2032" s="2" t="s">
        <v>48</v>
      </c>
      <c r="E2032" s="2" t="s">
        <v>520</v>
      </c>
      <c r="F2032" s="2" t="s">
        <v>2869</v>
      </c>
      <c r="G2032" s="2" t="s">
        <v>4</v>
      </c>
      <c r="H2032" s="2" t="s">
        <v>3520</v>
      </c>
      <c r="I2032" s="1" t="s">
        <v>1</v>
      </c>
      <c r="J2032" s="1" t="s">
        <v>1</v>
      </c>
      <c r="K2032" s="1" t="s">
        <v>1</v>
      </c>
      <c r="L2032" s="1" t="s">
        <v>1</v>
      </c>
      <c r="M2032" s="1">
        <v>0</v>
      </c>
      <c r="N2032" s="2" t="s">
        <v>1</v>
      </c>
      <c r="O2032" s="2" t="s">
        <v>2</v>
      </c>
      <c r="P2032" s="2" t="s">
        <v>1</v>
      </c>
      <c r="Q2032" s="1">
        <v>126037109.8344</v>
      </c>
      <c r="R2032" s="1">
        <v>0</v>
      </c>
      <c r="S2032" s="1">
        <v>106223127.69</v>
      </c>
      <c r="T2032" s="1">
        <v>0</v>
      </c>
      <c r="U2032" s="2" t="s">
        <v>0</v>
      </c>
      <c r="V2032" s="1">
        <v>0</v>
      </c>
      <c r="W2032" s="1">
        <v>17081019.09</v>
      </c>
      <c r="X2032" s="2" t="s">
        <v>0</v>
      </c>
      <c r="Y2032" s="1">
        <v>2732963.0544000003</v>
      </c>
      <c r="Z2032" s="1">
        <v>0</v>
      </c>
      <c r="AA2032" s="2" t="s">
        <v>0</v>
      </c>
      <c r="AB2032" s="1">
        <v>0</v>
      </c>
      <c r="AC2032" s="1">
        <v>0</v>
      </c>
      <c r="AD2032" s="2" t="s">
        <v>0</v>
      </c>
      <c r="AE2032" s="1">
        <v>0</v>
      </c>
      <c r="AF2032" s="2">
        <v>0</v>
      </c>
    </row>
    <row r="2033" spans="1:32" hidden="1" x14ac:dyDescent="0.25">
      <c r="A2033" s="2" t="s">
        <v>215</v>
      </c>
      <c r="B2033" s="52">
        <v>43995</v>
      </c>
      <c r="C2033" s="2" t="s">
        <v>53</v>
      </c>
      <c r="D2033" s="2" t="s">
        <v>48</v>
      </c>
      <c r="E2033" s="2" t="s">
        <v>1830</v>
      </c>
      <c r="F2033" s="2" t="s">
        <v>2396</v>
      </c>
      <c r="G2033" s="2" t="s">
        <v>4</v>
      </c>
      <c r="H2033" s="2" t="s">
        <v>3479</v>
      </c>
      <c r="I2033" s="1"/>
      <c r="J2033" s="1"/>
      <c r="K2033" s="1"/>
      <c r="L2033" s="1"/>
      <c r="M2033" s="1">
        <v>0</v>
      </c>
      <c r="N2033" s="2"/>
      <c r="O2033" s="2" t="s">
        <v>249</v>
      </c>
      <c r="P2033" s="2"/>
      <c r="Q2033" s="1">
        <v>0</v>
      </c>
      <c r="R2033" s="1">
        <v>0</v>
      </c>
      <c r="S2033" s="1">
        <v>0</v>
      </c>
      <c r="T2033" s="1"/>
      <c r="U2033" s="2"/>
      <c r="V2033" s="1"/>
      <c r="W2033" s="1"/>
      <c r="X2033" s="2"/>
      <c r="Y2033" s="1">
        <v>0</v>
      </c>
      <c r="Z2033" s="1"/>
      <c r="AA2033" s="2"/>
      <c r="AB2033" s="1"/>
      <c r="AC2033" s="1"/>
      <c r="AD2033" s="2"/>
      <c r="AE2033" s="1"/>
      <c r="AF2033" s="2"/>
    </row>
    <row r="2034" spans="1:32" hidden="1" x14ac:dyDescent="0.25">
      <c r="A2034" s="2" t="s">
        <v>212</v>
      </c>
      <c r="B2034" s="52">
        <v>43995</v>
      </c>
      <c r="C2034" s="2" t="s">
        <v>8</v>
      </c>
      <c r="D2034" s="2" t="s">
        <v>44</v>
      </c>
      <c r="E2034" s="2" t="s">
        <v>516</v>
      </c>
      <c r="F2034" s="2" t="s">
        <v>1723</v>
      </c>
      <c r="G2034" s="2" t="s">
        <v>4</v>
      </c>
      <c r="H2034" s="2" t="s">
        <v>3521</v>
      </c>
      <c r="I2034" s="1" t="s">
        <v>1</v>
      </c>
      <c r="J2034" s="1" t="s">
        <v>1</v>
      </c>
      <c r="K2034" s="1" t="s">
        <v>1</v>
      </c>
      <c r="L2034" s="1" t="s">
        <v>1</v>
      </c>
      <c r="M2034" s="1">
        <v>0</v>
      </c>
      <c r="N2034" s="2" t="s">
        <v>1</v>
      </c>
      <c r="O2034" s="2" t="s">
        <v>2</v>
      </c>
      <c r="P2034" s="2" t="s">
        <v>1</v>
      </c>
      <c r="Q2034" s="1">
        <v>123061475.734</v>
      </c>
      <c r="R2034" s="1">
        <v>0</v>
      </c>
      <c r="S2034" s="1">
        <v>88355641.170000002</v>
      </c>
      <c r="T2034" s="1">
        <v>0</v>
      </c>
      <c r="U2034" s="2" t="s">
        <v>0</v>
      </c>
      <c r="V2034" s="1">
        <v>0</v>
      </c>
      <c r="W2034" s="1">
        <v>29918822.899999999</v>
      </c>
      <c r="X2034" s="2" t="s">
        <v>0</v>
      </c>
      <c r="Y2034" s="1">
        <v>4787011.6639999999</v>
      </c>
      <c r="Z2034" s="1">
        <v>0</v>
      </c>
      <c r="AA2034" s="2" t="s">
        <v>0</v>
      </c>
      <c r="AB2034" s="1">
        <v>0</v>
      </c>
      <c r="AC2034" s="1">
        <v>0</v>
      </c>
      <c r="AD2034" s="2" t="s">
        <v>0</v>
      </c>
      <c r="AE2034" s="1">
        <v>0</v>
      </c>
      <c r="AF2034" s="2">
        <v>0</v>
      </c>
    </row>
    <row r="2035" spans="1:32" hidden="1" x14ac:dyDescent="0.25">
      <c r="A2035" s="2" t="s">
        <v>209</v>
      </c>
      <c r="B2035" s="52">
        <v>43995</v>
      </c>
      <c r="C2035" s="2" t="s">
        <v>8</v>
      </c>
      <c r="D2035" s="2" t="s">
        <v>40</v>
      </c>
      <c r="E2035" s="2" t="s">
        <v>500</v>
      </c>
      <c r="F2035" s="2" t="s">
        <v>1643</v>
      </c>
      <c r="G2035" s="2" t="s">
        <v>4</v>
      </c>
      <c r="H2035" s="2" t="s">
        <v>3522</v>
      </c>
      <c r="I2035" s="1" t="s">
        <v>1</v>
      </c>
      <c r="J2035" s="1" t="s">
        <v>1</v>
      </c>
      <c r="K2035" s="1" t="s">
        <v>1</v>
      </c>
      <c r="L2035" s="1" t="s">
        <v>1</v>
      </c>
      <c r="M2035" s="1">
        <v>0</v>
      </c>
      <c r="N2035" s="2" t="s">
        <v>1</v>
      </c>
      <c r="O2035" s="2" t="s">
        <v>2</v>
      </c>
      <c r="P2035" s="2" t="s">
        <v>1</v>
      </c>
      <c r="Q2035" s="1">
        <v>141188026.49760002</v>
      </c>
      <c r="R2035" s="1">
        <v>0</v>
      </c>
      <c r="S2035" s="1">
        <v>106615045.62</v>
      </c>
      <c r="T2035" s="1">
        <v>0</v>
      </c>
      <c r="U2035" s="2" t="s">
        <v>0</v>
      </c>
      <c r="V2035" s="1">
        <v>0</v>
      </c>
      <c r="W2035" s="1">
        <v>29804293.859999999</v>
      </c>
      <c r="X2035" s="2" t="s">
        <v>0</v>
      </c>
      <c r="Y2035" s="1">
        <v>4768687.0175999999</v>
      </c>
      <c r="Z2035" s="1">
        <v>0</v>
      </c>
      <c r="AA2035" s="2" t="s">
        <v>0</v>
      </c>
      <c r="AB2035" s="1">
        <v>0</v>
      </c>
      <c r="AC2035" s="1">
        <v>0</v>
      </c>
      <c r="AD2035" s="2" t="s">
        <v>0</v>
      </c>
      <c r="AE2035" s="1">
        <v>0</v>
      </c>
      <c r="AF2035" s="2">
        <v>0</v>
      </c>
    </row>
    <row r="2036" spans="1:32" hidden="1" x14ac:dyDescent="0.25">
      <c r="A2036" s="2" t="s">
        <v>206</v>
      </c>
      <c r="B2036" s="52">
        <v>43995</v>
      </c>
      <c r="C2036" s="2" t="s">
        <v>8</v>
      </c>
      <c r="D2036" s="2" t="s">
        <v>36</v>
      </c>
      <c r="E2036" s="2" t="s">
        <v>497</v>
      </c>
      <c r="F2036" s="2" t="s">
        <v>1508</v>
      </c>
      <c r="G2036" s="2" t="s">
        <v>4</v>
      </c>
      <c r="H2036" s="2" t="s">
        <v>3523</v>
      </c>
      <c r="I2036" s="1" t="s">
        <v>1</v>
      </c>
      <c r="J2036" s="1" t="s">
        <v>1</v>
      </c>
      <c r="K2036" s="1" t="s">
        <v>1</v>
      </c>
      <c r="L2036" s="1" t="s">
        <v>1</v>
      </c>
      <c r="M2036" s="1">
        <v>0</v>
      </c>
      <c r="N2036" s="2" t="s">
        <v>1</v>
      </c>
      <c r="O2036" s="2" t="s">
        <v>2</v>
      </c>
      <c r="P2036" s="2" t="s">
        <v>1</v>
      </c>
      <c r="Q2036" s="1">
        <v>54726496.894000001</v>
      </c>
      <c r="R2036" s="1">
        <v>0</v>
      </c>
      <c r="S2036" s="1">
        <v>41731789.57</v>
      </c>
      <c r="T2036" s="1">
        <v>0</v>
      </c>
      <c r="U2036" s="2" t="s">
        <v>0</v>
      </c>
      <c r="V2036" s="1">
        <v>0</v>
      </c>
      <c r="W2036" s="1">
        <v>11202333.9</v>
      </c>
      <c r="X2036" s="2" t="s">
        <v>0</v>
      </c>
      <c r="Y2036" s="1">
        <v>1792373.4240000001</v>
      </c>
      <c r="Z2036" s="1">
        <v>0</v>
      </c>
      <c r="AA2036" s="2" t="s">
        <v>0</v>
      </c>
      <c r="AB2036" s="1">
        <v>0</v>
      </c>
      <c r="AC2036" s="1">
        <v>0</v>
      </c>
      <c r="AD2036" s="2" t="s">
        <v>0</v>
      </c>
      <c r="AE2036" s="1">
        <v>0</v>
      </c>
      <c r="AF2036" s="2">
        <v>0</v>
      </c>
    </row>
    <row r="2037" spans="1:32" hidden="1" x14ac:dyDescent="0.25">
      <c r="A2037" s="2" t="s">
        <v>203</v>
      </c>
      <c r="B2037" s="52">
        <v>43995</v>
      </c>
      <c r="C2037" s="2" t="s">
        <v>8</v>
      </c>
      <c r="D2037" s="2" t="s">
        <v>32</v>
      </c>
      <c r="E2037" s="2" t="s">
        <v>493</v>
      </c>
      <c r="F2037" s="2" t="s">
        <v>3524</v>
      </c>
      <c r="G2037" s="2" t="s">
        <v>4</v>
      </c>
      <c r="H2037" s="2" t="s">
        <v>3525</v>
      </c>
      <c r="I2037" s="1" t="s">
        <v>1</v>
      </c>
      <c r="J2037" s="1" t="s">
        <v>1</v>
      </c>
      <c r="K2037" s="1" t="s">
        <v>1</v>
      </c>
      <c r="L2037" s="1" t="s">
        <v>1</v>
      </c>
      <c r="M2037" s="1">
        <v>0</v>
      </c>
      <c r="N2037" s="2" t="s">
        <v>1</v>
      </c>
      <c r="O2037" s="2" t="s">
        <v>2</v>
      </c>
      <c r="P2037" s="2" t="s">
        <v>1</v>
      </c>
      <c r="Q2037" s="1">
        <v>72178048.928799987</v>
      </c>
      <c r="R2037" s="1">
        <v>0</v>
      </c>
      <c r="S2037" s="1">
        <v>64161180.549999997</v>
      </c>
      <c r="T2037" s="1">
        <v>0</v>
      </c>
      <c r="U2037" s="2" t="s">
        <v>0</v>
      </c>
      <c r="V2037" s="1">
        <v>0</v>
      </c>
      <c r="W2037" s="1">
        <v>6911093.4299999997</v>
      </c>
      <c r="X2037" s="2" t="s">
        <v>0</v>
      </c>
      <c r="Y2037" s="1">
        <v>1105774.9487999999</v>
      </c>
      <c r="Z2037" s="1">
        <v>0</v>
      </c>
      <c r="AA2037" s="2" t="s">
        <v>0</v>
      </c>
      <c r="AB2037" s="1">
        <v>0</v>
      </c>
      <c r="AC2037" s="1">
        <v>0</v>
      </c>
      <c r="AD2037" s="2" t="s">
        <v>0</v>
      </c>
      <c r="AE2037" s="1">
        <v>0</v>
      </c>
      <c r="AF2037" s="2">
        <v>0</v>
      </c>
    </row>
    <row r="2038" spans="1:32" hidden="1" x14ac:dyDescent="0.25">
      <c r="A2038" s="2" t="s">
        <v>200</v>
      </c>
      <c r="B2038" s="52">
        <v>43995</v>
      </c>
      <c r="C2038" s="2" t="s">
        <v>8</v>
      </c>
      <c r="D2038" s="2" t="s">
        <v>26</v>
      </c>
      <c r="E2038" s="2" t="s">
        <v>489</v>
      </c>
      <c r="F2038" s="2" t="s">
        <v>3526</v>
      </c>
      <c r="G2038" s="2" t="s">
        <v>4</v>
      </c>
      <c r="H2038" s="2" t="s">
        <v>3527</v>
      </c>
      <c r="I2038" s="1" t="s">
        <v>1</v>
      </c>
      <c r="J2038" s="1" t="s">
        <v>1</v>
      </c>
      <c r="K2038" s="1" t="s">
        <v>1</v>
      </c>
      <c r="L2038" s="1" t="s">
        <v>1</v>
      </c>
      <c r="M2038" s="1">
        <v>0</v>
      </c>
      <c r="N2038" s="2" t="s">
        <v>1</v>
      </c>
      <c r="O2038" s="2" t="s">
        <v>3528</v>
      </c>
      <c r="P2038" s="2" t="s">
        <v>3529</v>
      </c>
      <c r="Q2038" s="1">
        <v>1642478.2623000001</v>
      </c>
      <c r="R2038" s="1">
        <v>0</v>
      </c>
      <c r="S2038" s="1">
        <v>1642478.2623000001</v>
      </c>
      <c r="T2038" s="1">
        <v>0</v>
      </c>
      <c r="U2038" s="2" t="s">
        <v>0</v>
      </c>
      <c r="V2038" s="1">
        <v>0</v>
      </c>
      <c r="W2038" s="1">
        <v>0</v>
      </c>
      <c r="X2038" s="2" t="s">
        <v>0</v>
      </c>
      <c r="Y2038" s="1">
        <v>0</v>
      </c>
      <c r="Z2038" s="1">
        <v>0</v>
      </c>
      <c r="AA2038" s="2" t="s">
        <v>0</v>
      </c>
      <c r="AB2038" s="1">
        <v>0</v>
      </c>
      <c r="AC2038" s="1">
        <v>0</v>
      </c>
      <c r="AD2038" s="2" t="s">
        <v>0</v>
      </c>
      <c r="AE2038" s="1">
        <v>0</v>
      </c>
      <c r="AF2038" s="2">
        <v>0</v>
      </c>
    </row>
    <row r="2039" spans="1:32" hidden="1" x14ac:dyDescent="0.25">
      <c r="A2039" s="2" t="s">
        <v>197</v>
      </c>
      <c r="B2039" s="52">
        <v>43995</v>
      </c>
      <c r="C2039" s="2" t="s">
        <v>8</v>
      </c>
      <c r="D2039" s="2" t="s">
        <v>26</v>
      </c>
      <c r="E2039" s="2" t="s">
        <v>489</v>
      </c>
      <c r="F2039" s="2" t="s">
        <v>3526</v>
      </c>
      <c r="G2039" s="2" t="s">
        <v>4</v>
      </c>
      <c r="H2039" s="2" t="s">
        <v>3530</v>
      </c>
      <c r="I2039" s="1" t="s">
        <v>1</v>
      </c>
      <c r="J2039" s="1" t="s">
        <v>1</v>
      </c>
      <c r="K2039" s="1" t="s">
        <v>1</v>
      </c>
      <c r="L2039" s="1" t="s">
        <v>1</v>
      </c>
      <c r="M2039" s="1">
        <v>0</v>
      </c>
      <c r="N2039" s="2" t="s">
        <v>1</v>
      </c>
      <c r="O2039" s="2" t="s">
        <v>2</v>
      </c>
      <c r="P2039" s="2" t="s">
        <v>1</v>
      </c>
      <c r="Q2039" s="1">
        <v>24372465.723699998</v>
      </c>
      <c r="R2039" s="1">
        <v>0</v>
      </c>
      <c r="S2039" s="1">
        <v>23334729.723699998</v>
      </c>
      <c r="T2039" s="1">
        <v>0</v>
      </c>
      <c r="U2039" s="2" t="s">
        <v>0</v>
      </c>
      <c r="V2039" s="1">
        <v>0</v>
      </c>
      <c r="W2039" s="1">
        <v>894600</v>
      </c>
      <c r="X2039" s="2" t="s">
        <v>0</v>
      </c>
      <c r="Y2039" s="1">
        <v>143136</v>
      </c>
      <c r="Z2039" s="1">
        <v>0</v>
      </c>
      <c r="AA2039" s="2" t="s">
        <v>0</v>
      </c>
      <c r="AB2039" s="1">
        <v>0</v>
      </c>
      <c r="AC2039" s="1">
        <v>0</v>
      </c>
      <c r="AD2039" s="2" t="s">
        <v>0</v>
      </c>
      <c r="AE2039" s="1">
        <v>0</v>
      </c>
      <c r="AF2039" s="2">
        <v>0</v>
      </c>
    </row>
    <row r="2040" spans="1:32" hidden="1" x14ac:dyDescent="0.25">
      <c r="A2040" s="2" t="s">
        <v>195</v>
      </c>
      <c r="B2040" s="52">
        <v>43995</v>
      </c>
      <c r="C2040" s="2" t="s">
        <v>8</v>
      </c>
      <c r="D2040" s="2" t="s">
        <v>26</v>
      </c>
      <c r="E2040" s="2" t="s">
        <v>489</v>
      </c>
      <c r="F2040" s="2" t="s">
        <v>3526</v>
      </c>
      <c r="G2040" s="2" t="s">
        <v>4</v>
      </c>
      <c r="H2040" s="2" t="s">
        <v>3531</v>
      </c>
      <c r="I2040" s="1" t="s">
        <v>1</v>
      </c>
      <c r="J2040" s="1" t="s">
        <v>1</v>
      </c>
      <c r="K2040" s="1" t="s">
        <v>1</v>
      </c>
      <c r="L2040" s="1" t="s">
        <v>1</v>
      </c>
      <c r="M2040" s="1">
        <v>0</v>
      </c>
      <c r="N2040" s="2" t="s">
        <v>1</v>
      </c>
      <c r="O2040" s="2" t="s">
        <v>2</v>
      </c>
      <c r="P2040" s="2" t="s">
        <v>1</v>
      </c>
      <c r="Q2040" s="1">
        <v>20150902.294699997</v>
      </c>
      <c r="R2040" s="1">
        <v>0</v>
      </c>
      <c r="S2040" s="1">
        <v>16946555.414699998</v>
      </c>
      <c r="T2040" s="1">
        <v>0</v>
      </c>
      <c r="U2040" s="2" t="s">
        <v>0</v>
      </c>
      <c r="V2040" s="1">
        <v>0</v>
      </c>
      <c r="W2040" s="1">
        <v>2762368</v>
      </c>
      <c r="X2040" s="2" t="s">
        <v>13</v>
      </c>
      <c r="Y2040" s="1">
        <v>441978.88</v>
      </c>
      <c r="Z2040" s="1">
        <v>0</v>
      </c>
      <c r="AA2040" s="2" t="s">
        <v>0</v>
      </c>
      <c r="AB2040" s="1">
        <v>0</v>
      </c>
      <c r="AC2040" s="1">
        <v>0</v>
      </c>
      <c r="AD2040" s="2" t="s">
        <v>0</v>
      </c>
      <c r="AE2040" s="1">
        <v>0</v>
      </c>
      <c r="AF2040" s="2">
        <v>0</v>
      </c>
    </row>
    <row r="2041" spans="1:32" hidden="1" x14ac:dyDescent="0.25">
      <c r="A2041" s="2" t="s">
        <v>192</v>
      </c>
      <c r="B2041" s="52">
        <v>43995</v>
      </c>
      <c r="C2041" s="2" t="s">
        <v>8</v>
      </c>
      <c r="D2041" s="2" t="s">
        <v>16</v>
      </c>
      <c r="E2041" s="2" t="s">
        <v>483</v>
      </c>
      <c r="F2041" s="2" t="s">
        <v>3532</v>
      </c>
      <c r="G2041" s="2" t="s">
        <v>4</v>
      </c>
      <c r="H2041" s="2" t="s">
        <v>3533</v>
      </c>
      <c r="I2041" s="1" t="s">
        <v>1</v>
      </c>
      <c r="J2041" s="1" t="s">
        <v>1</v>
      </c>
      <c r="K2041" s="1" t="s">
        <v>1</v>
      </c>
      <c r="L2041" s="1" t="s">
        <v>1</v>
      </c>
      <c r="M2041" s="1">
        <v>0</v>
      </c>
      <c r="N2041" s="2" t="s">
        <v>1</v>
      </c>
      <c r="O2041" s="2" t="s">
        <v>2</v>
      </c>
      <c r="P2041" s="2" t="s">
        <v>1</v>
      </c>
      <c r="Q2041" s="1">
        <v>18751609.199599996</v>
      </c>
      <c r="R2041" s="1">
        <v>0</v>
      </c>
      <c r="S2041" s="1">
        <v>13062529.199999999</v>
      </c>
      <c r="T2041" s="1">
        <v>0</v>
      </c>
      <c r="U2041" s="2" t="s">
        <v>0</v>
      </c>
      <c r="V2041" s="1">
        <v>0</v>
      </c>
      <c r="W2041" s="1">
        <v>4904379.3099999996</v>
      </c>
      <c r="X2041" s="2" t="s">
        <v>0</v>
      </c>
      <c r="Y2041" s="1">
        <v>784700.68959999993</v>
      </c>
      <c r="Z2041" s="1">
        <v>0</v>
      </c>
      <c r="AA2041" s="2" t="s">
        <v>0</v>
      </c>
      <c r="AB2041" s="1">
        <v>0</v>
      </c>
      <c r="AC2041" s="1">
        <v>0</v>
      </c>
      <c r="AD2041" s="2" t="s">
        <v>0</v>
      </c>
      <c r="AE2041" s="1">
        <v>0</v>
      </c>
      <c r="AF2041" s="2">
        <v>0</v>
      </c>
    </row>
    <row r="2042" spans="1:32" hidden="1" x14ac:dyDescent="0.25">
      <c r="A2042" s="2" t="s">
        <v>190</v>
      </c>
      <c r="B2042" s="52">
        <v>43995</v>
      </c>
      <c r="C2042" s="2" t="s">
        <v>8</v>
      </c>
      <c r="D2042" s="2" t="s">
        <v>11</v>
      </c>
      <c r="E2042" s="2" t="s">
        <v>476</v>
      </c>
      <c r="F2042" s="2" t="s">
        <v>3534</v>
      </c>
      <c r="G2042" s="2" t="s">
        <v>4</v>
      </c>
      <c r="H2042" s="2" t="s">
        <v>3535</v>
      </c>
      <c r="I2042" s="1" t="s">
        <v>1</v>
      </c>
      <c r="J2042" s="1" t="s">
        <v>1</v>
      </c>
      <c r="K2042" s="1" t="s">
        <v>1</v>
      </c>
      <c r="L2042" s="1" t="s">
        <v>1</v>
      </c>
      <c r="M2042" s="1">
        <v>0</v>
      </c>
      <c r="N2042" s="2" t="s">
        <v>1</v>
      </c>
      <c r="O2042" s="2" t="s">
        <v>2</v>
      </c>
      <c r="P2042" s="2" t="s">
        <v>1</v>
      </c>
      <c r="Q2042" s="1">
        <v>17504651.201200001</v>
      </c>
      <c r="R2042" s="1">
        <v>0</v>
      </c>
      <c r="S2042" s="1">
        <v>4422250</v>
      </c>
      <c r="T2042" s="1">
        <v>0</v>
      </c>
      <c r="U2042" s="2" t="s">
        <v>0</v>
      </c>
      <c r="V2042" s="1">
        <v>0</v>
      </c>
      <c r="W2042" s="1">
        <v>11277932.07</v>
      </c>
      <c r="X2042" s="2" t="s">
        <v>0</v>
      </c>
      <c r="Y2042" s="1">
        <v>1804469.1312000002</v>
      </c>
      <c r="Z2042" s="1">
        <v>0</v>
      </c>
      <c r="AA2042" s="2" t="s">
        <v>0</v>
      </c>
      <c r="AB2042" s="1">
        <v>0</v>
      </c>
      <c r="AC2042" s="1">
        <v>0</v>
      </c>
      <c r="AD2042" s="2" t="s">
        <v>0</v>
      </c>
      <c r="AE2042" s="1">
        <v>0</v>
      </c>
      <c r="AF2042" s="2">
        <v>0</v>
      </c>
    </row>
    <row r="2043" spans="1:32" hidden="1" x14ac:dyDescent="0.25">
      <c r="A2043" s="2" t="s">
        <v>186</v>
      </c>
      <c r="B2043" s="52">
        <v>43995</v>
      </c>
      <c r="C2043" s="2" t="s">
        <v>8</v>
      </c>
      <c r="D2043" s="2" t="s">
        <v>7</v>
      </c>
      <c r="E2043" s="2" t="s">
        <v>471</v>
      </c>
      <c r="F2043" s="2" t="s">
        <v>2386</v>
      </c>
      <c r="G2043" s="2" t="s">
        <v>4</v>
      </c>
      <c r="H2043" s="2" t="s">
        <v>3536</v>
      </c>
      <c r="I2043" s="1" t="s">
        <v>1</v>
      </c>
      <c r="J2043" s="1" t="s">
        <v>1</v>
      </c>
      <c r="K2043" s="1" t="s">
        <v>1</v>
      </c>
      <c r="L2043" s="1" t="s">
        <v>1</v>
      </c>
      <c r="M2043" s="1">
        <v>0</v>
      </c>
      <c r="N2043" s="2" t="s">
        <v>1</v>
      </c>
      <c r="O2043" s="2" t="s">
        <v>2</v>
      </c>
      <c r="P2043" s="2" t="s">
        <v>1</v>
      </c>
      <c r="Q2043" s="1">
        <v>147791877.72839999</v>
      </c>
      <c r="R2043" s="1">
        <v>0</v>
      </c>
      <c r="S2043" s="1">
        <v>122113456.83</v>
      </c>
      <c r="T2043" s="1">
        <v>0</v>
      </c>
      <c r="U2043" s="2" t="s">
        <v>0</v>
      </c>
      <c r="V2043" s="1">
        <v>0</v>
      </c>
      <c r="W2043" s="1">
        <v>22136569.739999998</v>
      </c>
      <c r="X2043" s="2" t="s">
        <v>0</v>
      </c>
      <c r="Y2043" s="1">
        <v>3541851.1583999996</v>
      </c>
      <c r="Z2043" s="1">
        <v>0</v>
      </c>
      <c r="AA2043" s="2" t="s">
        <v>0</v>
      </c>
      <c r="AB2043" s="1">
        <v>0</v>
      </c>
      <c r="AC2043" s="1">
        <v>0</v>
      </c>
      <c r="AD2043" s="2" t="s">
        <v>0</v>
      </c>
      <c r="AE2043" s="1">
        <v>0</v>
      </c>
      <c r="AF2043" s="2">
        <v>0</v>
      </c>
    </row>
    <row r="2044" spans="1:32" hidden="1" x14ac:dyDescent="0.25">
      <c r="A2044" s="2" t="s">
        <v>184</v>
      </c>
      <c r="B2044" s="52">
        <v>43996</v>
      </c>
      <c r="C2044" s="2" t="s">
        <v>8</v>
      </c>
      <c r="D2044" s="2" t="s">
        <v>107</v>
      </c>
      <c r="E2044" s="2" t="s">
        <v>596</v>
      </c>
      <c r="F2044" s="2" t="s">
        <v>2633</v>
      </c>
      <c r="G2044" s="2" t="s">
        <v>4</v>
      </c>
      <c r="H2044" s="2" t="s">
        <v>3537</v>
      </c>
      <c r="I2044" s="1" t="s">
        <v>1</v>
      </c>
      <c r="J2044" s="1" t="s">
        <v>1</v>
      </c>
      <c r="K2044" s="1" t="s">
        <v>1</v>
      </c>
      <c r="L2044" s="1" t="s">
        <v>1</v>
      </c>
      <c r="M2044" s="1">
        <v>0</v>
      </c>
      <c r="N2044" s="2" t="s">
        <v>1</v>
      </c>
      <c r="O2044" s="2" t="s">
        <v>2</v>
      </c>
      <c r="P2044" s="2" t="s">
        <v>1</v>
      </c>
      <c r="Q2044" s="1">
        <v>55409333.907200001</v>
      </c>
      <c r="R2044" s="1">
        <v>0</v>
      </c>
      <c r="S2044" s="1">
        <v>49151106.450000003</v>
      </c>
      <c r="T2044" s="1">
        <v>0</v>
      </c>
      <c r="U2044" s="2" t="s">
        <v>0</v>
      </c>
      <c r="V2044" s="1">
        <v>0</v>
      </c>
      <c r="W2044" s="1">
        <v>5395023.6699999999</v>
      </c>
      <c r="X2044" s="2" t="s">
        <v>0</v>
      </c>
      <c r="Y2044" s="1">
        <v>863203.78720000002</v>
      </c>
      <c r="Z2044" s="1">
        <v>0</v>
      </c>
      <c r="AA2044" s="2" t="s">
        <v>0</v>
      </c>
      <c r="AB2044" s="1">
        <v>0</v>
      </c>
      <c r="AC2044" s="1">
        <v>0</v>
      </c>
      <c r="AD2044" s="2" t="s">
        <v>0</v>
      </c>
      <c r="AE2044" s="1">
        <v>0</v>
      </c>
      <c r="AF2044" s="2">
        <v>0</v>
      </c>
    </row>
    <row r="2045" spans="1:32" hidden="1" x14ac:dyDescent="0.25">
      <c r="A2045" s="2" t="s">
        <v>182</v>
      </c>
      <c r="B2045" s="52">
        <v>43996</v>
      </c>
      <c r="C2045" s="2" t="s">
        <v>53</v>
      </c>
      <c r="D2045" s="2" t="s">
        <v>107</v>
      </c>
      <c r="E2045" s="2" t="s">
        <v>572</v>
      </c>
      <c r="F2045" s="2" t="s">
        <v>3505</v>
      </c>
      <c r="G2045" s="2" t="s">
        <v>4</v>
      </c>
      <c r="H2045" s="2" t="s">
        <v>3538</v>
      </c>
      <c r="I2045" s="1" t="s">
        <v>1</v>
      </c>
      <c r="J2045" s="1" t="s">
        <v>1</v>
      </c>
      <c r="K2045" s="1" t="s">
        <v>1</v>
      </c>
      <c r="L2045" s="1" t="s">
        <v>1</v>
      </c>
      <c r="M2045" s="1">
        <v>0</v>
      </c>
      <c r="N2045" s="2" t="s">
        <v>1</v>
      </c>
      <c r="O2045" s="2" t="s">
        <v>2</v>
      </c>
      <c r="P2045" s="2" t="s">
        <v>1</v>
      </c>
      <c r="Q2045" s="1">
        <v>10058959.5626</v>
      </c>
      <c r="R2045" s="1">
        <v>0</v>
      </c>
      <c r="S2045" s="1">
        <v>7452439.5625999998</v>
      </c>
      <c r="T2045" s="1">
        <v>0</v>
      </c>
      <c r="U2045" s="2" t="s">
        <v>0</v>
      </c>
      <c r="V2045" s="1">
        <v>0</v>
      </c>
      <c r="W2045" s="1">
        <v>2247000</v>
      </c>
      <c r="X2045" s="2" t="s">
        <v>0</v>
      </c>
      <c r="Y2045" s="1">
        <v>359520</v>
      </c>
      <c r="Z2045" s="1">
        <v>0</v>
      </c>
      <c r="AA2045" s="2" t="s">
        <v>0</v>
      </c>
      <c r="AB2045" s="1">
        <v>0</v>
      </c>
      <c r="AC2045" s="1">
        <v>0</v>
      </c>
      <c r="AD2045" s="2" t="s">
        <v>0</v>
      </c>
      <c r="AE2045" s="1">
        <v>0</v>
      </c>
      <c r="AF2045" s="2">
        <v>0</v>
      </c>
    </row>
    <row r="2046" spans="1:32" ht="14.25" hidden="1" customHeight="1" x14ac:dyDescent="0.25">
      <c r="A2046" s="2" t="s">
        <v>179</v>
      </c>
      <c r="B2046" s="52">
        <v>43996</v>
      </c>
      <c r="C2046" s="2" t="s">
        <v>53</v>
      </c>
      <c r="D2046" s="2" t="s">
        <v>107</v>
      </c>
      <c r="E2046" s="2" t="s">
        <v>572</v>
      </c>
      <c r="F2046" s="2" t="s">
        <v>3505</v>
      </c>
      <c r="G2046" s="2" t="s">
        <v>4</v>
      </c>
      <c r="H2046" s="2" t="s">
        <v>3539</v>
      </c>
      <c r="I2046" s="1" t="s">
        <v>1</v>
      </c>
      <c r="J2046" s="1" t="s">
        <v>1</v>
      </c>
      <c r="K2046" s="1" t="s">
        <v>1</v>
      </c>
      <c r="L2046" s="1" t="s">
        <v>1</v>
      </c>
      <c r="M2046" s="1">
        <v>0</v>
      </c>
      <c r="N2046" s="2" t="s">
        <v>1</v>
      </c>
      <c r="O2046" s="2" t="s">
        <v>1636</v>
      </c>
      <c r="P2046" s="2" t="s">
        <v>1637</v>
      </c>
      <c r="Q2046" s="1">
        <v>5220000</v>
      </c>
      <c r="R2046" s="1">
        <v>0</v>
      </c>
      <c r="S2046" s="1">
        <v>5220000</v>
      </c>
      <c r="T2046" s="1">
        <v>0</v>
      </c>
      <c r="U2046" s="2" t="s">
        <v>0</v>
      </c>
      <c r="V2046" s="1">
        <v>0</v>
      </c>
      <c r="W2046" s="1">
        <v>0</v>
      </c>
      <c r="X2046" s="2" t="s">
        <v>0</v>
      </c>
      <c r="Y2046" s="1">
        <v>0</v>
      </c>
      <c r="Z2046" s="1">
        <v>0</v>
      </c>
      <c r="AA2046" s="2" t="s">
        <v>0</v>
      </c>
      <c r="AB2046" s="1">
        <v>0</v>
      </c>
      <c r="AC2046" s="1">
        <v>0</v>
      </c>
      <c r="AD2046" s="2" t="s">
        <v>0</v>
      </c>
      <c r="AE2046" s="1">
        <v>0</v>
      </c>
      <c r="AF2046" s="2">
        <v>0</v>
      </c>
    </row>
    <row r="2047" spans="1:32" ht="14.25" hidden="1" customHeight="1" x14ac:dyDescent="0.25">
      <c r="A2047" s="2" t="s">
        <v>176</v>
      </c>
      <c r="B2047" s="52">
        <v>43996</v>
      </c>
      <c r="C2047" s="2" t="s">
        <v>53</v>
      </c>
      <c r="D2047" s="2" t="s">
        <v>107</v>
      </c>
      <c r="E2047" s="2" t="s">
        <v>572</v>
      </c>
      <c r="F2047" s="2" t="s">
        <v>3505</v>
      </c>
      <c r="G2047" s="2" t="s">
        <v>4</v>
      </c>
      <c r="H2047" s="2" t="s">
        <v>3540</v>
      </c>
      <c r="I2047" s="1" t="s">
        <v>1</v>
      </c>
      <c r="J2047" s="1" t="s">
        <v>1</v>
      </c>
      <c r="K2047" s="1" t="s">
        <v>1</v>
      </c>
      <c r="L2047" s="1" t="s">
        <v>1</v>
      </c>
      <c r="M2047" s="1">
        <v>0</v>
      </c>
      <c r="N2047" s="2" t="s">
        <v>1</v>
      </c>
      <c r="O2047" s="2" t="s">
        <v>2</v>
      </c>
      <c r="P2047" s="2" t="s">
        <v>1</v>
      </c>
      <c r="Q2047" s="1">
        <v>110123727.91429996</v>
      </c>
      <c r="R2047" s="1">
        <v>0</v>
      </c>
      <c r="S2047" s="1">
        <v>88379739.927499965</v>
      </c>
      <c r="T2047" s="1">
        <v>0</v>
      </c>
      <c r="U2047" s="2" t="s">
        <v>0</v>
      </c>
      <c r="V2047" s="1">
        <v>0</v>
      </c>
      <c r="W2047" s="1">
        <v>18744817.23</v>
      </c>
      <c r="X2047" s="2" t="s">
        <v>0</v>
      </c>
      <c r="Y2047" s="1">
        <v>2999170.7568000001</v>
      </c>
      <c r="Z2047" s="1">
        <v>0</v>
      </c>
      <c r="AA2047" s="2" t="s">
        <v>0</v>
      </c>
      <c r="AB2047" s="1">
        <v>0</v>
      </c>
      <c r="AC2047" s="1">
        <v>0</v>
      </c>
      <c r="AD2047" s="2" t="s">
        <v>0</v>
      </c>
      <c r="AE2047" s="1">
        <v>0</v>
      </c>
      <c r="AF2047" s="2">
        <v>0</v>
      </c>
    </row>
    <row r="2048" spans="1:32" ht="14.25" hidden="1" customHeight="1" x14ac:dyDescent="0.25">
      <c r="A2048" s="2" t="s">
        <v>173</v>
      </c>
      <c r="B2048" s="52">
        <v>43996</v>
      </c>
      <c r="C2048" s="2" t="s">
        <v>53</v>
      </c>
      <c r="D2048" s="2" t="s">
        <v>107</v>
      </c>
      <c r="E2048" s="2" t="s">
        <v>572</v>
      </c>
      <c r="F2048" s="2" t="s">
        <v>3505</v>
      </c>
      <c r="G2048" s="2" t="s">
        <v>4</v>
      </c>
      <c r="H2048" s="2" t="s">
        <v>3541</v>
      </c>
      <c r="I2048" s="1" t="s">
        <v>1</v>
      </c>
      <c r="J2048" s="1" t="s">
        <v>1</v>
      </c>
      <c r="K2048" s="1" t="s">
        <v>1</v>
      </c>
      <c r="L2048" s="1" t="s">
        <v>1</v>
      </c>
      <c r="M2048" s="1">
        <v>0</v>
      </c>
      <c r="N2048" s="2" t="s">
        <v>1</v>
      </c>
      <c r="O2048" s="2" t="s">
        <v>2097</v>
      </c>
      <c r="P2048" s="2" t="s">
        <v>2098</v>
      </c>
      <c r="Q2048" s="1">
        <v>1060934.7549999999</v>
      </c>
      <c r="R2048" s="1">
        <v>0</v>
      </c>
      <c r="S2048" s="1">
        <v>739382.755</v>
      </c>
      <c r="T2048" s="1">
        <v>277200</v>
      </c>
      <c r="U2048" s="2" t="s">
        <v>13</v>
      </c>
      <c r="V2048" s="1">
        <v>44352</v>
      </c>
      <c r="W2048" s="1">
        <v>0</v>
      </c>
      <c r="X2048" s="2" t="s">
        <v>0</v>
      </c>
      <c r="Y2048" s="1">
        <v>0</v>
      </c>
      <c r="Z2048" s="1">
        <v>0</v>
      </c>
      <c r="AA2048" s="2" t="s">
        <v>0</v>
      </c>
      <c r="AB2048" s="1">
        <v>0</v>
      </c>
      <c r="AC2048" s="1">
        <v>0</v>
      </c>
      <c r="AD2048" s="2" t="s">
        <v>0</v>
      </c>
      <c r="AE2048" s="1">
        <v>0</v>
      </c>
      <c r="AF2048" s="2">
        <v>0</v>
      </c>
    </row>
    <row r="2049" spans="1:32" hidden="1" x14ac:dyDescent="0.25">
      <c r="A2049" s="2" t="s">
        <v>170</v>
      </c>
      <c r="B2049" s="52">
        <v>43996</v>
      </c>
      <c r="C2049" s="2" t="s">
        <v>53</v>
      </c>
      <c r="D2049" s="2" t="s">
        <v>107</v>
      </c>
      <c r="E2049" s="2" t="s">
        <v>572</v>
      </c>
      <c r="F2049" s="2" t="s">
        <v>3505</v>
      </c>
      <c r="G2049" s="2" t="s">
        <v>4</v>
      </c>
      <c r="H2049" s="2" t="s">
        <v>3542</v>
      </c>
      <c r="I2049" s="1" t="s">
        <v>1</v>
      </c>
      <c r="J2049" s="1" t="s">
        <v>1</v>
      </c>
      <c r="K2049" s="1" t="s">
        <v>1</v>
      </c>
      <c r="L2049" s="1" t="s">
        <v>1</v>
      </c>
      <c r="M2049" s="1">
        <v>0</v>
      </c>
      <c r="N2049" s="2" t="s">
        <v>1</v>
      </c>
      <c r="O2049" s="2" t="s">
        <v>2</v>
      </c>
      <c r="P2049" s="2" t="s">
        <v>1</v>
      </c>
      <c r="Q2049" s="1">
        <v>14082968.294</v>
      </c>
      <c r="R2049" s="1">
        <v>0</v>
      </c>
      <c r="S2049" s="1">
        <v>8182173.6899999995</v>
      </c>
      <c r="T2049" s="1">
        <v>0</v>
      </c>
      <c r="U2049" s="2" t="s">
        <v>0</v>
      </c>
      <c r="V2049" s="1">
        <v>0</v>
      </c>
      <c r="W2049" s="1">
        <v>5086891.9000000004</v>
      </c>
      <c r="X2049" s="2" t="s">
        <v>13</v>
      </c>
      <c r="Y2049" s="1">
        <v>813902.70400000003</v>
      </c>
      <c r="Z2049" s="1">
        <v>0</v>
      </c>
      <c r="AA2049" s="2" t="s">
        <v>0</v>
      </c>
      <c r="AB2049" s="1">
        <v>0</v>
      </c>
      <c r="AC2049" s="1">
        <v>0</v>
      </c>
      <c r="AD2049" s="2" t="s">
        <v>0</v>
      </c>
      <c r="AE2049" s="1">
        <v>0</v>
      </c>
      <c r="AF2049" s="2">
        <v>0</v>
      </c>
    </row>
    <row r="2050" spans="1:32" hidden="1" x14ac:dyDescent="0.25">
      <c r="A2050" s="2" t="s">
        <v>168</v>
      </c>
      <c r="B2050" s="52">
        <v>43996</v>
      </c>
      <c r="C2050" s="2" t="s">
        <v>8</v>
      </c>
      <c r="D2050" s="2" t="s">
        <v>88</v>
      </c>
      <c r="E2050" s="2" t="s">
        <v>569</v>
      </c>
      <c r="F2050" s="2" t="s">
        <v>1691</v>
      </c>
      <c r="G2050" s="2" t="s">
        <v>4</v>
      </c>
      <c r="H2050" s="2" t="s">
        <v>3543</v>
      </c>
      <c r="I2050" s="1" t="s">
        <v>1</v>
      </c>
      <c r="J2050" s="1" t="s">
        <v>1</v>
      </c>
      <c r="K2050" s="1" t="s">
        <v>1</v>
      </c>
      <c r="L2050" s="1" t="s">
        <v>1</v>
      </c>
      <c r="M2050" s="1">
        <v>0</v>
      </c>
      <c r="N2050" s="2" t="s">
        <v>1</v>
      </c>
      <c r="O2050" s="2" t="s">
        <v>2</v>
      </c>
      <c r="P2050" s="2" t="s">
        <v>1</v>
      </c>
      <c r="Q2050" s="1">
        <v>80148448.521599993</v>
      </c>
      <c r="R2050" s="1">
        <v>0</v>
      </c>
      <c r="S2050" s="1">
        <v>59990696.990000002</v>
      </c>
      <c r="T2050" s="1">
        <v>0</v>
      </c>
      <c r="U2050" s="2" t="s">
        <v>0</v>
      </c>
      <c r="V2050" s="1">
        <v>0</v>
      </c>
      <c r="W2050" s="1">
        <v>17377372.010000002</v>
      </c>
      <c r="X2050" s="2" t="s">
        <v>0</v>
      </c>
      <c r="Y2050" s="1">
        <v>2780379.5216000001</v>
      </c>
      <c r="Z2050" s="1">
        <v>0</v>
      </c>
      <c r="AA2050" s="2" t="s">
        <v>0</v>
      </c>
      <c r="AB2050" s="1">
        <v>0</v>
      </c>
      <c r="AC2050" s="1">
        <v>0</v>
      </c>
      <c r="AD2050" s="2" t="s">
        <v>0</v>
      </c>
      <c r="AE2050" s="1">
        <v>0</v>
      </c>
      <c r="AF2050" s="2">
        <v>0</v>
      </c>
    </row>
    <row r="2051" spans="1:32" hidden="1" x14ac:dyDescent="0.25">
      <c r="A2051" s="2" t="s">
        <v>164</v>
      </c>
      <c r="B2051" s="52">
        <v>43996</v>
      </c>
      <c r="C2051" s="2" t="s">
        <v>8</v>
      </c>
      <c r="D2051" s="2" t="s">
        <v>88</v>
      </c>
      <c r="E2051" s="2" t="s">
        <v>563</v>
      </c>
      <c r="F2051" s="2" t="s">
        <v>818</v>
      </c>
      <c r="G2051" s="2" t="s">
        <v>4</v>
      </c>
      <c r="H2051" s="2" t="s">
        <v>3544</v>
      </c>
      <c r="I2051" s="1" t="s">
        <v>1</v>
      </c>
      <c r="J2051" s="1" t="s">
        <v>1</v>
      </c>
      <c r="K2051" s="1" t="s">
        <v>1</v>
      </c>
      <c r="L2051" s="1" t="s">
        <v>1</v>
      </c>
      <c r="M2051" s="1">
        <v>0</v>
      </c>
      <c r="N2051" s="2" t="s">
        <v>1</v>
      </c>
      <c r="O2051" s="2" t="s">
        <v>2</v>
      </c>
      <c r="P2051" s="2" t="s">
        <v>1</v>
      </c>
      <c r="Q2051" s="1">
        <v>24661319.98</v>
      </c>
      <c r="R2051" s="1">
        <v>0</v>
      </c>
      <c r="S2051" s="1">
        <v>24661319.98</v>
      </c>
      <c r="T2051" s="1">
        <v>0</v>
      </c>
      <c r="U2051" s="2" t="s">
        <v>0</v>
      </c>
      <c r="V2051" s="1">
        <v>0</v>
      </c>
      <c r="W2051" s="1"/>
      <c r="X2051" s="2" t="s">
        <v>0</v>
      </c>
      <c r="Y2051" s="1">
        <v>0</v>
      </c>
      <c r="Z2051" s="1">
        <v>0</v>
      </c>
      <c r="AA2051" s="2" t="s">
        <v>0</v>
      </c>
      <c r="AB2051" s="1">
        <v>0</v>
      </c>
      <c r="AC2051" s="1">
        <v>0</v>
      </c>
      <c r="AD2051" s="2" t="s">
        <v>0</v>
      </c>
      <c r="AE2051" s="1">
        <v>0</v>
      </c>
      <c r="AF2051" s="2">
        <v>0</v>
      </c>
    </row>
    <row r="2052" spans="1:32" hidden="1" x14ac:dyDescent="0.25">
      <c r="A2052" s="2" t="s">
        <v>161</v>
      </c>
      <c r="B2052" s="52">
        <v>43996</v>
      </c>
      <c r="C2052" s="2" t="s">
        <v>71</v>
      </c>
      <c r="D2052" s="2" t="s">
        <v>88</v>
      </c>
      <c r="E2052" s="2" t="s">
        <v>566</v>
      </c>
      <c r="F2052" s="2" t="s">
        <v>3545</v>
      </c>
      <c r="G2052" s="2" t="s">
        <v>4</v>
      </c>
      <c r="H2052" s="2" t="s">
        <v>3546</v>
      </c>
      <c r="I2052" s="1" t="s">
        <v>1</v>
      </c>
      <c r="J2052" s="1" t="s">
        <v>1</v>
      </c>
      <c r="K2052" s="1" t="s">
        <v>1</v>
      </c>
      <c r="L2052" s="1" t="s">
        <v>1</v>
      </c>
      <c r="M2052" s="1">
        <v>0</v>
      </c>
      <c r="N2052" s="2" t="s">
        <v>1</v>
      </c>
      <c r="O2052" s="2" t="s">
        <v>2</v>
      </c>
      <c r="P2052" s="2" t="s">
        <v>1</v>
      </c>
      <c r="Q2052" s="1">
        <v>47166953.653800003</v>
      </c>
      <c r="R2052" s="1">
        <v>0</v>
      </c>
      <c r="S2052" s="1">
        <v>45386237.653800003</v>
      </c>
      <c r="T2052" s="1">
        <v>0</v>
      </c>
      <c r="U2052" s="2" t="s">
        <v>0</v>
      </c>
      <c r="V2052" s="1">
        <v>0</v>
      </c>
      <c r="W2052" s="1">
        <v>1535100</v>
      </c>
      <c r="X2052" s="2" t="s">
        <v>13</v>
      </c>
      <c r="Y2052" s="1">
        <v>245616</v>
      </c>
      <c r="Z2052" s="1">
        <v>0</v>
      </c>
      <c r="AA2052" s="2" t="s">
        <v>0</v>
      </c>
      <c r="AB2052" s="1">
        <v>0</v>
      </c>
      <c r="AC2052" s="1">
        <v>0</v>
      </c>
      <c r="AD2052" s="2" t="s">
        <v>0</v>
      </c>
      <c r="AE2052" s="1">
        <v>0</v>
      </c>
      <c r="AF2052" s="2">
        <v>0</v>
      </c>
    </row>
    <row r="2053" spans="1:32" hidden="1" x14ac:dyDescent="0.25">
      <c r="A2053" s="2" t="s">
        <v>158</v>
      </c>
      <c r="B2053" s="52">
        <v>43996</v>
      </c>
      <c r="C2053" s="2" t="s">
        <v>53</v>
      </c>
      <c r="D2053" s="2" t="s">
        <v>88</v>
      </c>
      <c r="E2053" s="2" t="s">
        <v>558</v>
      </c>
      <c r="F2053" s="2" t="s">
        <v>3547</v>
      </c>
      <c r="G2053" s="2" t="s">
        <v>4</v>
      </c>
      <c r="H2053" s="2" t="s">
        <v>3548</v>
      </c>
      <c r="I2053" s="1" t="s">
        <v>1</v>
      </c>
      <c r="J2053" s="1" t="s">
        <v>1</v>
      </c>
      <c r="K2053" s="1" t="s">
        <v>1</v>
      </c>
      <c r="L2053" s="1" t="s">
        <v>1</v>
      </c>
      <c r="M2053" s="1">
        <v>0</v>
      </c>
      <c r="N2053" s="2" t="s">
        <v>1</v>
      </c>
      <c r="O2053" s="2" t="s">
        <v>2</v>
      </c>
      <c r="P2053" s="2" t="s">
        <v>1</v>
      </c>
      <c r="Q2053" s="1">
        <v>1523400</v>
      </c>
      <c r="R2053" s="1">
        <v>0</v>
      </c>
      <c r="S2053" s="1">
        <v>1523400</v>
      </c>
      <c r="T2053" s="1">
        <v>0</v>
      </c>
      <c r="U2053" s="2" t="s">
        <v>0</v>
      </c>
      <c r="V2053" s="1">
        <v>0</v>
      </c>
      <c r="W2053" s="1">
        <v>0</v>
      </c>
      <c r="X2053" s="2" t="s">
        <v>0</v>
      </c>
      <c r="Y2053" s="1">
        <v>0</v>
      </c>
      <c r="Z2053" s="1">
        <v>0</v>
      </c>
      <c r="AA2053" s="2" t="s">
        <v>0</v>
      </c>
      <c r="AB2053" s="1">
        <v>0</v>
      </c>
      <c r="AC2053" s="1">
        <v>0</v>
      </c>
      <c r="AD2053" s="2" t="s">
        <v>0</v>
      </c>
      <c r="AE2053" s="1">
        <v>0</v>
      </c>
      <c r="AF2053" s="2">
        <v>0</v>
      </c>
    </row>
    <row r="2054" spans="1:32" hidden="1" x14ac:dyDescent="0.25">
      <c r="A2054" s="2" t="s">
        <v>155</v>
      </c>
      <c r="B2054" s="52">
        <v>43996</v>
      </c>
      <c r="C2054" s="2" t="s">
        <v>53</v>
      </c>
      <c r="D2054" s="2" t="s">
        <v>88</v>
      </c>
      <c r="E2054" s="2" t="s">
        <v>558</v>
      </c>
      <c r="F2054" s="2" t="s">
        <v>3547</v>
      </c>
      <c r="G2054" s="2" t="s">
        <v>4</v>
      </c>
      <c r="H2054" s="2" t="s">
        <v>3549</v>
      </c>
      <c r="I2054" s="1" t="s">
        <v>1</v>
      </c>
      <c r="J2054" s="1" t="s">
        <v>1</v>
      </c>
      <c r="K2054" s="1" t="s">
        <v>1</v>
      </c>
      <c r="L2054" s="1" t="s">
        <v>1</v>
      </c>
      <c r="M2054" s="1">
        <v>0</v>
      </c>
      <c r="N2054" s="2" t="s">
        <v>1</v>
      </c>
      <c r="O2054" s="2" t="s">
        <v>3396</v>
      </c>
      <c r="P2054" s="2" t="s">
        <v>3397</v>
      </c>
      <c r="Q2054" s="1">
        <v>23940000</v>
      </c>
      <c r="R2054" s="1">
        <v>0</v>
      </c>
      <c r="S2054" s="1">
        <v>23940000</v>
      </c>
      <c r="T2054" s="1">
        <v>0</v>
      </c>
      <c r="U2054" s="2" t="s">
        <v>0</v>
      </c>
      <c r="V2054" s="1">
        <v>0</v>
      </c>
      <c r="W2054" s="1">
        <v>0</v>
      </c>
      <c r="X2054" s="2" t="s">
        <v>0</v>
      </c>
      <c r="Y2054" s="1">
        <v>0</v>
      </c>
      <c r="Z2054" s="1">
        <v>0</v>
      </c>
      <c r="AA2054" s="2" t="s">
        <v>0</v>
      </c>
      <c r="AB2054" s="1">
        <v>0</v>
      </c>
      <c r="AC2054" s="1">
        <v>0</v>
      </c>
      <c r="AD2054" s="2" t="s">
        <v>0</v>
      </c>
      <c r="AE2054" s="1">
        <v>0</v>
      </c>
      <c r="AF2054" s="2">
        <v>0</v>
      </c>
    </row>
    <row r="2055" spans="1:32" hidden="1" x14ac:dyDescent="0.25">
      <c r="A2055" s="2" t="s">
        <v>152</v>
      </c>
      <c r="B2055" s="52">
        <v>43996</v>
      </c>
      <c r="C2055" s="2" t="s">
        <v>53</v>
      </c>
      <c r="D2055" s="2" t="s">
        <v>88</v>
      </c>
      <c r="E2055" s="2" t="s">
        <v>558</v>
      </c>
      <c r="F2055" s="2" t="s">
        <v>3547</v>
      </c>
      <c r="G2055" s="2" t="s">
        <v>4</v>
      </c>
      <c r="H2055" s="2" t="s">
        <v>3550</v>
      </c>
      <c r="I2055" s="1" t="s">
        <v>1</v>
      </c>
      <c r="J2055" s="1" t="s">
        <v>1</v>
      </c>
      <c r="K2055" s="1" t="s">
        <v>1</v>
      </c>
      <c r="L2055" s="1" t="s">
        <v>1</v>
      </c>
      <c r="M2055" s="1">
        <v>0</v>
      </c>
      <c r="N2055" s="2" t="s">
        <v>1</v>
      </c>
      <c r="O2055" s="2" t="s">
        <v>2</v>
      </c>
      <c r="P2055" s="2" t="s">
        <v>1</v>
      </c>
      <c r="Q2055" s="1">
        <v>90961784.911899969</v>
      </c>
      <c r="R2055" s="1">
        <v>0</v>
      </c>
      <c r="S2055" s="1">
        <v>64360650.203099973</v>
      </c>
      <c r="T2055" s="1">
        <v>0</v>
      </c>
      <c r="U2055" s="2" t="s">
        <v>0</v>
      </c>
      <c r="V2055" s="1">
        <v>0</v>
      </c>
      <c r="W2055" s="1">
        <v>22932012.68</v>
      </c>
      <c r="X2055" s="2" t="s">
        <v>13</v>
      </c>
      <c r="Y2055" s="1">
        <v>3669122.0288</v>
      </c>
      <c r="Z2055" s="1">
        <v>0</v>
      </c>
      <c r="AA2055" s="2" t="s">
        <v>0</v>
      </c>
      <c r="AB2055" s="1">
        <v>0</v>
      </c>
      <c r="AC2055" s="1">
        <v>0</v>
      </c>
      <c r="AD2055" s="2" t="s">
        <v>0</v>
      </c>
      <c r="AE2055" s="1">
        <v>0</v>
      </c>
      <c r="AF2055" s="2">
        <v>0</v>
      </c>
    </row>
    <row r="2056" spans="1:32" hidden="1" x14ac:dyDescent="0.25">
      <c r="A2056" s="2" t="s">
        <v>150</v>
      </c>
      <c r="B2056" s="52">
        <v>43996</v>
      </c>
      <c r="C2056" s="2" t="s">
        <v>71</v>
      </c>
      <c r="D2056" s="2" t="s">
        <v>88</v>
      </c>
      <c r="E2056" s="2" t="s">
        <v>566</v>
      </c>
      <c r="F2056" s="2" t="s">
        <v>3545</v>
      </c>
      <c r="G2056" s="2" t="s">
        <v>24</v>
      </c>
      <c r="H2056" s="2" t="s">
        <v>1</v>
      </c>
      <c r="I2056" s="1" t="s">
        <v>3551</v>
      </c>
      <c r="J2056" s="1" t="s">
        <v>1</v>
      </c>
      <c r="K2056" s="1" t="s">
        <v>3552</v>
      </c>
      <c r="L2056" s="1" t="s">
        <v>3553</v>
      </c>
      <c r="M2056" s="1">
        <v>341271.2</v>
      </c>
      <c r="N2056" s="2" t="s">
        <v>20</v>
      </c>
      <c r="O2056" s="2" t="s">
        <v>3554</v>
      </c>
      <c r="P2056" s="2" t="s">
        <v>3555</v>
      </c>
      <c r="Q2056" s="1">
        <v>-341271.2</v>
      </c>
      <c r="R2056" s="1">
        <v>0</v>
      </c>
      <c r="S2056" s="1">
        <v>-341271.2</v>
      </c>
      <c r="T2056" s="1">
        <v>0</v>
      </c>
      <c r="U2056" s="2" t="s">
        <v>0</v>
      </c>
      <c r="V2056" s="1">
        <v>0</v>
      </c>
      <c r="W2056" s="1">
        <v>0</v>
      </c>
      <c r="X2056" s="2" t="s">
        <v>0</v>
      </c>
      <c r="Y2056" s="1">
        <v>0</v>
      </c>
      <c r="Z2056" s="1">
        <v>0</v>
      </c>
      <c r="AA2056" s="2" t="s">
        <v>0</v>
      </c>
      <c r="AB2056" s="1">
        <v>0</v>
      </c>
      <c r="AC2056" s="1">
        <v>0</v>
      </c>
      <c r="AD2056" s="2" t="s">
        <v>0</v>
      </c>
      <c r="AE2056" s="1">
        <v>0</v>
      </c>
      <c r="AF2056" s="2">
        <v>0</v>
      </c>
    </row>
    <row r="2057" spans="1:32" hidden="1" x14ac:dyDescent="0.25">
      <c r="A2057" s="2" t="s">
        <v>147</v>
      </c>
      <c r="B2057" s="52">
        <v>43996</v>
      </c>
      <c r="C2057" s="2" t="s">
        <v>71</v>
      </c>
      <c r="D2057" s="2" t="s">
        <v>88</v>
      </c>
      <c r="E2057" s="2" t="s">
        <v>566</v>
      </c>
      <c r="F2057" s="2" t="s">
        <v>3545</v>
      </c>
      <c r="G2057" s="2" t="s">
        <v>24</v>
      </c>
      <c r="H2057" s="2" t="s">
        <v>1</v>
      </c>
      <c r="I2057" s="1" t="s">
        <v>3556</v>
      </c>
      <c r="J2057" s="1" t="s">
        <v>1</v>
      </c>
      <c r="K2057" s="1" t="s">
        <v>3557</v>
      </c>
      <c r="L2057" s="1" t="s">
        <v>3558</v>
      </c>
      <c r="M2057" s="1">
        <v>552075</v>
      </c>
      <c r="N2057" s="2" t="s">
        <v>20</v>
      </c>
      <c r="O2057" s="2" t="s">
        <v>3559</v>
      </c>
      <c r="P2057" s="2" t="s">
        <v>3560</v>
      </c>
      <c r="Q2057" s="1">
        <v>-552075</v>
      </c>
      <c r="R2057" s="1">
        <v>0</v>
      </c>
      <c r="S2057" s="1">
        <v>-552075</v>
      </c>
      <c r="T2057" s="1">
        <v>0</v>
      </c>
      <c r="U2057" s="2" t="s">
        <v>0</v>
      </c>
      <c r="V2057" s="1">
        <v>0</v>
      </c>
      <c r="W2057" s="1">
        <v>0</v>
      </c>
      <c r="X2057" s="2" t="s">
        <v>0</v>
      </c>
      <c r="Y2057" s="1">
        <v>0</v>
      </c>
      <c r="Z2057" s="1">
        <v>0</v>
      </c>
      <c r="AA2057" s="2" t="s">
        <v>0</v>
      </c>
      <c r="AB2057" s="1">
        <v>0</v>
      </c>
      <c r="AC2057" s="1">
        <v>0</v>
      </c>
      <c r="AD2057" s="2" t="s">
        <v>0</v>
      </c>
      <c r="AE2057" s="1">
        <v>0</v>
      </c>
      <c r="AF2057" s="2">
        <v>0</v>
      </c>
    </row>
    <row r="2058" spans="1:32" hidden="1" x14ac:dyDescent="0.25">
      <c r="A2058" s="2" t="s">
        <v>144</v>
      </c>
      <c r="B2058" s="52">
        <v>43996</v>
      </c>
      <c r="C2058" s="2" t="s">
        <v>8</v>
      </c>
      <c r="D2058" s="2" t="s">
        <v>78</v>
      </c>
      <c r="E2058" s="2" t="s">
        <v>555</v>
      </c>
      <c r="F2058" s="2" t="s">
        <v>3561</v>
      </c>
      <c r="G2058" s="2" t="s">
        <v>4</v>
      </c>
      <c r="H2058" s="2" t="s">
        <v>3562</v>
      </c>
      <c r="I2058" s="1" t="s">
        <v>1</v>
      </c>
      <c r="J2058" s="1" t="s">
        <v>1</v>
      </c>
      <c r="K2058" s="1" t="s">
        <v>1</v>
      </c>
      <c r="L2058" s="1" t="s">
        <v>1</v>
      </c>
      <c r="M2058" s="1">
        <v>0</v>
      </c>
      <c r="N2058" s="2" t="s">
        <v>1</v>
      </c>
      <c r="O2058" s="2" t="s">
        <v>2</v>
      </c>
      <c r="P2058" s="2" t="s">
        <v>1</v>
      </c>
      <c r="Q2058" s="1">
        <v>82849539.333199993</v>
      </c>
      <c r="R2058" s="1">
        <v>0</v>
      </c>
      <c r="S2058" s="1">
        <v>60530777.969999999</v>
      </c>
      <c r="T2058" s="1">
        <v>0</v>
      </c>
      <c r="U2058" s="2" t="s">
        <v>0</v>
      </c>
      <c r="V2058" s="1">
        <v>0</v>
      </c>
      <c r="W2058" s="1">
        <v>19240311.52</v>
      </c>
      <c r="X2058" s="2" t="s">
        <v>0</v>
      </c>
      <c r="Y2058" s="1">
        <v>3078449.8432</v>
      </c>
      <c r="Z2058" s="1">
        <v>0</v>
      </c>
      <c r="AA2058" s="2" t="s">
        <v>0</v>
      </c>
      <c r="AB2058" s="1">
        <v>0</v>
      </c>
      <c r="AC2058" s="1">
        <v>0</v>
      </c>
      <c r="AD2058" s="2" t="s">
        <v>0</v>
      </c>
      <c r="AE2058" s="1">
        <v>0</v>
      </c>
      <c r="AF2058" s="2">
        <v>0</v>
      </c>
    </row>
    <row r="2059" spans="1:32" hidden="1" x14ac:dyDescent="0.25">
      <c r="A2059" s="2" t="s">
        <v>141</v>
      </c>
      <c r="B2059" s="52">
        <v>43996</v>
      </c>
      <c r="C2059" s="2" t="s">
        <v>71</v>
      </c>
      <c r="D2059" s="2" t="s">
        <v>78</v>
      </c>
      <c r="E2059" s="2" t="s">
        <v>551</v>
      </c>
      <c r="F2059" s="2" t="s">
        <v>3342</v>
      </c>
      <c r="G2059" s="2" t="s">
        <v>4</v>
      </c>
      <c r="H2059" s="2" t="s">
        <v>3563</v>
      </c>
      <c r="I2059" s="1" t="s">
        <v>1</v>
      </c>
      <c r="J2059" s="1" t="s">
        <v>1</v>
      </c>
      <c r="K2059" s="1" t="s">
        <v>1</v>
      </c>
      <c r="L2059" s="1" t="s">
        <v>1</v>
      </c>
      <c r="M2059" s="1">
        <v>0</v>
      </c>
      <c r="N2059" s="2" t="s">
        <v>1</v>
      </c>
      <c r="O2059" s="2" t="s">
        <v>2</v>
      </c>
      <c r="P2059" s="2" t="s">
        <v>1</v>
      </c>
      <c r="Q2059" s="1">
        <v>52029311.072200008</v>
      </c>
      <c r="R2059" s="1">
        <v>0</v>
      </c>
      <c r="S2059" s="1">
        <v>49234618.598200008</v>
      </c>
      <c r="T2059" s="1">
        <v>0</v>
      </c>
      <c r="U2059" s="2" t="s">
        <v>0</v>
      </c>
      <c r="V2059" s="1">
        <v>0</v>
      </c>
      <c r="W2059" s="1">
        <v>2409217.65</v>
      </c>
      <c r="X2059" s="2" t="s">
        <v>0</v>
      </c>
      <c r="Y2059" s="1">
        <v>385474.82399999996</v>
      </c>
      <c r="Z2059" s="1">
        <v>0</v>
      </c>
      <c r="AA2059" s="2" t="s">
        <v>0</v>
      </c>
      <c r="AB2059" s="1">
        <v>0</v>
      </c>
      <c r="AC2059" s="1">
        <v>0</v>
      </c>
      <c r="AD2059" s="2" t="s">
        <v>0</v>
      </c>
      <c r="AE2059" s="1">
        <v>0</v>
      </c>
      <c r="AF2059" s="2">
        <v>0</v>
      </c>
    </row>
    <row r="2060" spans="1:32" hidden="1" x14ac:dyDescent="0.25">
      <c r="A2060" s="2" t="s">
        <v>138</v>
      </c>
      <c r="B2060" s="52">
        <v>43996</v>
      </c>
      <c r="C2060" s="2" t="s">
        <v>53</v>
      </c>
      <c r="D2060" s="2" t="s">
        <v>78</v>
      </c>
      <c r="E2060" s="2" t="s">
        <v>6</v>
      </c>
      <c r="F2060" s="2" t="s">
        <v>3505</v>
      </c>
      <c r="G2060" s="2" t="s">
        <v>3293</v>
      </c>
      <c r="H2060" s="2" t="s">
        <v>3564</v>
      </c>
      <c r="I2060" s="1"/>
      <c r="J2060" s="1"/>
      <c r="K2060" s="1"/>
      <c r="L2060" s="1"/>
      <c r="M2060" s="1">
        <v>0</v>
      </c>
      <c r="N2060" s="2"/>
      <c r="O2060" s="2" t="s">
        <v>249</v>
      </c>
      <c r="P2060" s="2"/>
      <c r="Q2060" s="1">
        <v>0</v>
      </c>
      <c r="R2060" s="1"/>
      <c r="S2060" s="1">
        <v>0</v>
      </c>
      <c r="T2060" s="1">
        <v>0</v>
      </c>
      <c r="U2060" s="2"/>
      <c r="V2060" s="1">
        <v>0</v>
      </c>
      <c r="W2060" s="1"/>
      <c r="X2060" s="2"/>
      <c r="Y2060" s="1">
        <v>0</v>
      </c>
      <c r="Z2060" s="1"/>
      <c r="AA2060" s="2"/>
      <c r="AB2060" s="1"/>
      <c r="AC2060" s="1"/>
      <c r="AD2060" s="2"/>
      <c r="AE2060" s="1"/>
      <c r="AF2060" s="2"/>
    </row>
    <row r="2061" spans="1:32" hidden="1" x14ac:dyDescent="0.25">
      <c r="A2061" s="2" t="s">
        <v>135</v>
      </c>
      <c r="B2061" s="52">
        <v>43996</v>
      </c>
      <c r="C2061" s="2" t="s">
        <v>8</v>
      </c>
      <c r="D2061" s="2" t="s">
        <v>67</v>
      </c>
      <c r="E2061" s="2" t="s">
        <v>542</v>
      </c>
      <c r="F2061" s="2" t="s">
        <v>968</v>
      </c>
      <c r="G2061" s="2" t="s">
        <v>4</v>
      </c>
      <c r="H2061" s="2" t="s">
        <v>3565</v>
      </c>
      <c r="I2061" s="1" t="s">
        <v>1</v>
      </c>
      <c r="J2061" s="1" t="s">
        <v>1</v>
      </c>
      <c r="K2061" s="1" t="s">
        <v>1</v>
      </c>
      <c r="L2061" s="1" t="s">
        <v>1</v>
      </c>
      <c r="M2061" s="1">
        <v>0</v>
      </c>
      <c r="N2061" s="2" t="s">
        <v>1</v>
      </c>
      <c r="O2061" s="2" t="s">
        <v>2</v>
      </c>
      <c r="P2061" s="2" t="s">
        <v>1</v>
      </c>
      <c r="Q2061" s="1">
        <v>99274826.805999994</v>
      </c>
      <c r="R2061" s="1">
        <v>0</v>
      </c>
      <c r="S2061" s="1">
        <v>75451594.650000006</v>
      </c>
      <c r="T2061" s="1">
        <v>0</v>
      </c>
      <c r="U2061" s="2" t="s">
        <v>0</v>
      </c>
      <c r="V2061" s="1">
        <v>0</v>
      </c>
      <c r="W2061" s="1">
        <v>20537269.100000001</v>
      </c>
      <c r="X2061" s="2" t="s">
        <v>0</v>
      </c>
      <c r="Y2061" s="1">
        <v>3285963.0560000003</v>
      </c>
      <c r="Z2061" s="1">
        <v>0</v>
      </c>
      <c r="AA2061" s="2" t="s">
        <v>0</v>
      </c>
      <c r="AB2061" s="1">
        <v>0</v>
      </c>
      <c r="AC2061" s="1">
        <v>0</v>
      </c>
      <c r="AD2061" s="2" t="s">
        <v>0</v>
      </c>
      <c r="AE2061" s="1">
        <v>0</v>
      </c>
      <c r="AF2061" s="2">
        <v>0</v>
      </c>
    </row>
    <row r="2062" spans="1:32" hidden="1" x14ac:dyDescent="0.25">
      <c r="A2062" s="2" t="s">
        <v>132</v>
      </c>
      <c r="B2062" s="52">
        <v>43996</v>
      </c>
      <c r="C2062" s="2" t="s">
        <v>71</v>
      </c>
      <c r="D2062" s="2" t="s">
        <v>67</v>
      </c>
      <c r="E2062" s="2" t="s">
        <v>538</v>
      </c>
      <c r="F2062" s="2" t="s">
        <v>1848</v>
      </c>
      <c r="G2062" s="2" t="s">
        <v>4</v>
      </c>
      <c r="H2062" s="2" t="s">
        <v>3566</v>
      </c>
      <c r="I2062" s="1" t="s">
        <v>1</v>
      </c>
      <c r="J2062" s="1" t="s">
        <v>1</v>
      </c>
      <c r="K2062" s="1" t="s">
        <v>1</v>
      </c>
      <c r="L2062" s="1" t="s">
        <v>1</v>
      </c>
      <c r="M2062" s="1">
        <v>0</v>
      </c>
      <c r="N2062" s="2" t="s">
        <v>1</v>
      </c>
      <c r="O2062" s="2" t="s">
        <v>2</v>
      </c>
      <c r="P2062" s="2" t="s">
        <v>1</v>
      </c>
      <c r="Q2062" s="1">
        <v>17675484.450399999</v>
      </c>
      <c r="R2062" s="1">
        <v>0</v>
      </c>
      <c r="S2062" s="1">
        <v>15837321.816799998</v>
      </c>
      <c r="T2062" s="1">
        <v>0</v>
      </c>
      <c r="U2062" s="2" t="s">
        <v>0</v>
      </c>
      <c r="V2062" s="1">
        <v>0</v>
      </c>
      <c r="W2062" s="1">
        <v>1584622.96</v>
      </c>
      <c r="X2062" s="2" t="s">
        <v>13</v>
      </c>
      <c r="Y2062" s="1">
        <v>253539.67360000001</v>
      </c>
      <c r="Z2062" s="1">
        <v>0</v>
      </c>
      <c r="AA2062" s="2" t="s">
        <v>0</v>
      </c>
      <c r="AB2062" s="1">
        <v>0</v>
      </c>
      <c r="AC2062" s="1">
        <v>0</v>
      </c>
      <c r="AD2062" s="2" t="s">
        <v>0</v>
      </c>
      <c r="AE2062" s="1">
        <v>0</v>
      </c>
      <c r="AF2062" s="2">
        <v>0</v>
      </c>
    </row>
    <row r="2063" spans="1:32" hidden="1" x14ac:dyDescent="0.25">
      <c r="A2063" s="2" t="s">
        <v>129</v>
      </c>
      <c r="B2063" s="52">
        <v>43996</v>
      </c>
      <c r="C2063" s="2" t="s">
        <v>53</v>
      </c>
      <c r="D2063" s="2" t="s">
        <v>67</v>
      </c>
      <c r="E2063" s="2" t="s">
        <v>66</v>
      </c>
      <c r="F2063" s="2" t="s">
        <v>3425</v>
      </c>
      <c r="G2063" s="2" t="s">
        <v>4</v>
      </c>
      <c r="H2063" s="2" t="s">
        <v>3567</v>
      </c>
      <c r="I2063" s="1" t="s">
        <v>1</v>
      </c>
      <c r="J2063" s="1" t="s">
        <v>1</v>
      </c>
      <c r="K2063" s="1" t="s">
        <v>1</v>
      </c>
      <c r="L2063" s="1" t="s">
        <v>1</v>
      </c>
      <c r="M2063" s="1">
        <v>0</v>
      </c>
      <c r="N2063" s="2" t="s">
        <v>1</v>
      </c>
      <c r="O2063" s="2" t="s">
        <v>2</v>
      </c>
      <c r="P2063" s="2" t="s">
        <v>1</v>
      </c>
      <c r="Q2063" s="1">
        <v>6467162.25</v>
      </c>
      <c r="R2063" s="1">
        <v>0</v>
      </c>
      <c r="S2063" s="1">
        <v>3135445.05</v>
      </c>
      <c r="T2063" s="1">
        <v>0</v>
      </c>
      <c r="U2063" s="2" t="s">
        <v>0</v>
      </c>
      <c r="V2063" s="1">
        <v>0</v>
      </c>
      <c r="W2063" s="1">
        <v>2872170</v>
      </c>
      <c r="X2063" s="2" t="s">
        <v>0</v>
      </c>
      <c r="Y2063" s="1">
        <v>459547.2</v>
      </c>
      <c r="Z2063" s="1">
        <v>0</v>
      </c>
      <c r="AA2063" s="2" t="s">
        <v>0</v>
      </c>
      <c r="AB2063" s="1">
        <v>0</v>
      </c>
      <c r="AC2063" s="1">
        <v>0</v>
      </c>
      <c r="AD2063" s="2" t="s">
        <v>0</v>
      </c>
      <c r="AE2063" s="1">
        <v>0</v>
      </c>
      <c r="AF2063" s="2">
        <v>0</v>
      </c>
    </row>
    <row r="2064" spans="1:32" hidden="1" x14ac:dyDescent="0.25">
      <c r="A2064" s="2" t="s">
        <v>127</v>
      </c>
      <c r="B2064" s="52">
        <v>43996</v>
      </c>
      <c r="C2064" s="2" t="s">
        <v>8</v>
      </c>
      <c r="D2064" s="2" t="s">
        <v>52</v>
      </c>
      <c r="E2064" s="2" t="s">
        <v>530</v>
      </c>
      <c r="F2064" s="2" t="s">
        <v>3212</v>
      </c>
      <c r="G2064" s="2" t="s">
        <v>4</v>
      </c>
      <c r="H2064" s="2" t="s">
        <v>3568</v>
      </c>
      <c r="I2064" s="1" t="s">
        <v>1</v>
      </c>
      <c r="J2064" s="1" t="s">
        <v>1</v>
      </c>
      <c r="K2064" s="1" t="s">
        <v>1</v>
      </c>
      <c r="L2064" s="1" t="s">
        <v>1</v>
      </c>
      <c r="M2064" s="1">
        <v>0</v>
      </c>
      <c r="N2064" s="2" t="s">
        <v>1</v>
      </c>
      <c r="O2064" s="2" t="s">
        <v>2</v>
      </c>
      <c r="P2064" s="2" t="s">
        <v>1</v>
      </c>
      <c r="Q2064" s="1">
        <v>100710480.11319999</v>
      </c>
      <c r="R2064" s="1">
        <v>0</v>
      </c>
      <c r="S2064" s="1">
        <v>77055103.819999993</v>
      </c>
      <c r="T2064" s="1">
        <v>0</v>
      </c>
      <c r="U2064" s="2" t="s">
        <v>0</v>
      </c>
      <c r="V2064" s="1">
        <v>0</v>
      </c>
      <c r="W2064" s="1">
        <v>20392565.77</v>
      </c>
      <c r="X2064" s="2" t="s">
        <v>0</v>
      </c>
      <c r="Y2064" s="1">
        <v>3262810.5232000002</v>
      </c>
      <c r="Z2064" s="1">
        <v>0</v>
      </c>
      <c r="AA2064" s="2" t="s">
        <v>0</v>
      </c>
      <c r="AB2064" s="1">
        <v>0</v>
      </c>
      <c r="AC2064" s="1">
        <v>0</v>
      </c>
      <c r="AD2064" s="2" t="s">
        <v>0</v>
      </c>
      <c r="AE2064" s="1">
        <v>0</v>
      </c>
      <c r="AF2064" s="2">
        <v>0</v>
      </c>
    </row>
    <row r="2065" spans="1:32" hidden="1" x14ac:dyDescent="0.25">
      <c r="A2065" s="2" t="s">
        <v>123</v>
      </c>
      <c r="B2065" s="52">
        <v>43996</v>
      </c>
      <c r="C2065" s="2" t="s">
        <v>53</v>
      </c>
      <c r="D2065" s="2" t="s">
        <v>52</v>
      </c>
      <c r="E2065" s="2" t="s">
        <v>651</v>
      </c>
      <c r="F2065" s="2" t="s">
        <v>3276</v>
      </c>
      <c r="G2065" s="2" t="s">
        <v>4</v>
      </c>
      <c r="H2065" s="2" t="s">
        <v>3569</v>
      </c>
      <c r="I2065" s="1" t="s">
        <v>1</v>
      </c>
      <c r="J2065" s="1" t="s">
        <v>1</v>
      </c>
      <c r="K2065" s="1" t="s">
        <v>1</v>
      </c>
      <c r="L2065" s="1" t="s">
        <v>1</v>
      </c>
      <c r="M2065" s="1">
        <v>0</v>
      </c>
      <c r="N2065" s="2" t="s">
        <v>1</v>
      </c>
      <c r="O2065" s="2" t="s">
        <v>2</v>
      </c>
      <c r="P2065" s="2" t="s">
        <v>1</v>
      </c>
      <c r="Q2065" s="1">
        <v>102487913.33750001</v>
      </c>
      <c r="R2065" s="1">
        <v>0</v>
      </c>
      <c r="S2065" s="1">
        <v>70941766.047900006</v>
      </c>
      <c r="T2065" s="1">
        <v>0</v>
      </c>
      <c r="U2065" s="2" t="s">
        <v>0</v>
      </c>
      <c r="V2065" s="1">
        <v>0</v>
      </c>
      <c r="W2065" s="1">
        <v>27194954.560000002</v>
      </c>
      <c r="X2065" s="2" t="s">
        <v>13</v>
      </c>
      <c r="Y2065" s="1">
        <v>4351192.7296000002</v>
      </c>
      <c r="Z2065" s="1">
        <v>0</v>
      </c>
      <c r="AA2065" s="2" t="s">
        <v>0</v>
      </c>
      <c r="AB2065" s="1">
        <v>0</v>
      </c>
      <c r="AC2065" s="1">
        <v>0</v>
      </c>
      <c r="AD2065" s="2" t="s">
        <v>0</v>
      </c>
      <c r="AE2065" s="1">
        <v>0</v>
      </c>
      <c r="AF2065" s="2">
        <v>0</v>
      </c>
    </row>
    <row r="2066" spans="1:32" hidden="1" x14ac:dyDescent="0.25">
      <c r="A2066" s="2" t="s">
        <v>120</v>
      </c>
      <c r="B2066" s="52">
        <v>43996</v>
      </c>
      <c r="C2066" s="2" t="s">
        <v>8</v>
      </c>
      <c r="D2066" s="2" t="s">
        <v>48</v>
      </c>
      <c r="E2066" s="2" t="s">
        <v>520</v>
      </c>
      <c r="F2066" s="2" t="s">
        <v>816</v>
      </c>
      <c r="G2066" s="2" t="s">
        <v>4</v>
      </c>
      <c r="H2066" s="2" t="s">
        <v>3570</v>
      </c>
      <c r="I2066" s="1" t="s">
        <v>1</v>
      </c>
      <c r="J2066" s="1" t="s">
        <v>1</v>
      </c>
      <c r="K2066" s="1" t="s">
        <v>1</v>
      </c>
      <c r="L2066" s="1" t="s">
        <v>1</v>
      </c>
      <c r="M2066" s="1">
        <v>0</v>
      </c>
      <c r="N2066" s="2" t="s">
        <v>1</v>
      </c>
      <c r="O2066" s="2" t="s">
        <v>2</v>
      </c>
      <c r="P2066" s="2" t="s">
        <v>1</v>
      </c>
      <c r="Q2066" s="1">
        <v>91401735.815599993</v>
      </c>
      <c r="R2066" s="1">
        <v>0</v>
      </c>
      <c r="S2066" s="1">
        <v>74258685.489999995</v>
      </c>
      <c r="T2066" s="1">
        <v>0</v>
      </c>
      <c r="U2066" s="2" t="s">
        <v>0</v>
      </c>
      <c r="V2066" s="1">
        <v>0</v>
      </c>
      <c r="W2066" s="1">
        <v>14778491.66</v>
      </c>
      <c r="X2066" s="2" t="s">
        <v>0</v>
      </c>
      <c r="Y2066" s="1">
        <v>2364558.6655999999</v>
      </c>
      <c r="Z2066" s="1">
        <v>0</v>
      </c>
      <c r="AA2066" s="2" t="s">
        <v>0</v>
      </c>
      <c r="AB2066" s="1">
        <v>0</v>
      </c>
      <c r="AC2066" s="1">
        <v>0</v>
      </c>
      <c r="AD2066" s="2" t="s">
        <v>0</v>
      </c>
      <c r="AE2066" s="1">
        <v>0</v>
      </c>
      <c r="AF2066" s="2">
        <v>0</v>
      </c>
    </row>
    <row r="2067" spans="1:32" hidden="1" x14ac:dyDescent="0.25">
      <c r="A2067" s="2" t="s">
        <v>117</v>
      </c>
      <c r="B2067" s="52">
        <v>43996</v>
      </c>
      <c r="C2067" s="2" t="s">
        <v>53</v>
      </c>
      <c r="D2067" s="2" t="s">
        <v>48</v>
      </c>
      <c r="E2067" s="2" t="s">
        <v>1830</v>
      </c>
      <c r="F2067" s="2" t="s">
        <v>2500</v>
      </c>
      <c r="G2067" s="2" t="s">
        <v>4</v>
      </c>
      <c r="H2067" s="2" t="s">
        <v>3479</v>
      </c>
      <c r="I2067" s="1"/>
      <c r="J2067" s="1"/>
      <c r="K2067" s="1"/>
      <c r="L2067" s="1"/>
      <c r="M2067" s="1">
        <v>0</v>
      </c>
      <c r="N2067" s="2"/>
      <c r="O2067" s="2" t="s">
        <v>249</v>
      </c>
      <c r="P2067" s="2"/>
      <c r="Q2067" s="1">
        <v>0</v>
      </c>
      <c r="R2067" s="1">
        <v>0</v>
      </c>
      <c r="S2067" s="1">
        <v>0</v>
      </c>
      <c r="T2067" s="1"/>
      <c r="U2067" s="2"/>
      <c r="V2067" s="1"/>
      <c r="W2067" s="1"/>
      <c r="X2067" s="2"/>
      <c r="Y2067" s="1">
        <v>0</v>
      </c>
      <c r="Z2067" s="1"/>
      <c r="AA2067" s="2"/>
      <c r="AB2067" s="1"/>
      <c r="AC2067" s="1"/>
      <c r="AD2067" s="2"/>
      <c r="AE2067" s="1"/>
      <c r="AF2067" s="2"/>
    </row>
    <row r="2068" spans="1:32" hidden="1" x14ac:dyDescent="0.25">
      <c r="A2068" s="2" t="s">
        <v>114</v>
      </c>
      <c r="B2068" s="52">
        <v>43996</v>
      </c>
      <c r="C2068" s="2" t="s">
        <v>8</v>
      </c>
      <c r="D2068" s="2" t="s">
        <v>44</v>
      </c>
      <c r="E2068" s="2" t="s">
        <v>516</v>
      </c>
      <c r="F2068" s="2" t="s">
        <v>1763</v>
      </c>
      <c r="G2068" s="2" t="s">
        <v>4</v>
      </c>
      <c r="H2068" s="2" t="s">
        <v>3571</v>
      </c>
      <c r="I2068" s="1" t="s">
        <v>1</v>
      </c>
      <c r="J2068" s="1" t="s">
        <v>1</v>
      </c>
      <c r="K2068" s="1" t="s">
        <v>1</v>
      </c>
      <c r="L2068" s="1" t="s">
        <v>1</v>
      </c>
      <c r="M2068" s="1">
        <v>0</v>
      </c>
      <c r="N2068" s="2" t="s">
        <v>1</v>
      </c>
      <c r="O2068" s="2" t="s">
        <v>2</v>
      </c>
      <c r="P2068" s="2" t="s">
        <v>1</v>
      </c>
      <c r="Q2068" s="1">
        <v>73259643.272799999</v>
      </c>
      <c r="R2068" s="1">
        <v>0</v>
      </c>
      <c r="S2068" s="1">
        <v>53883395.840000004</v>
      </c>
      <c r="T2068" s="1">
        <v>0</v>
      </c>
      <c r="U2068" s="2" t="s">
        <v>0</v>
      </c>
      <c r="V2068" s="1">
        <v>0</v>
      </c>
      <c r="W2068" s="1">
        <v>16703661.58</v>
      </c>
      <c r="X2068" s="2" t="s">
        <v>0</v>
      </c>
      <c r="Y2068" s="1">
        <v>2672585.8528</v>
      </c>
      <c r="Z2068" s="1">
        <v>0</v>
      </c>
      <c r="AA2068" s="2" t="s">
        <v>0</v>
      </c>
      <c r="AB2068" s="1">
        <v>0</v>
      </c>
      <c r="AC2068" s="1">
        <v>0</v>
      </c>
      <c r="AD2068" s="2" t="s">
        <v>0</v>
      </c>
      <c r="AE2068" s="1">
        <v>0</v>
      </c>
      <c r="AF2068" s="2">
        <v>0</v>
      </c>
    </row>
    <row r="2069" spans="1:32" hidden="1" x14ac:dyDescent="0.25">
      <c r="A2069" s="2" t="s">
        <v>111</v>
      </c>
      <c r="B2069" s="52">
        <v>43996</v>
      </c>
      <c r="C2069" s="2" t="s">
        <v>8</v>
      </c>
      <c r="D2069" s="2" t="s">
        <v>40</v>
      </c>
      <c r="E2069" s="2" t="s">
        <v>500</v>
      </c>
      <c r="F2069" s="2" t="s">
        <v>1691</v>
      </c>
      <c r="G2069" s="2" t="s">
        <v>4</v>
      </c>
      <c r="H2069" s="2" t="s">
        <v>3572</v>
      </c>
      <c r="I2069" s="1" t="s">
        <v>1</v>
      </c>
      <c r="J2069" s="1" t="s">
        <v>1</v>
      </c>
      <c r="K2069" s="1" t="s">
        <v>1</v>
      </c>
      <c r="L2069" s="1" t="s">
        <v>1</v>
      </c>
      <c r="M2069" s="1">
        <v>0</v>
      </c>
      <c r="N2069" s="2" t="s">
        <v>1</v>
      </c>
      <c r="O2069" s="2" t="s">
        <v>2</v>
      </c>
      <c r="P2069" s="2" t="s">
        <v>1</v>
      </c>
      <c r="Q2069" s="1">
        <v>105238741.72759999</v>
      </c>
      <c r="R2069" s="1">
        <v>0</v>
      </c>
      <c r="S2069" s="1">
        <v>78603731.329999998</v>
      </c>
      <c r="T2069" s="1">
        <v>0</v>
      </c>
      <c r="U2069" s="2" t="s">
        <v>0</v>
      </c>
      <c r="V2069" s="1">
        <v>0</v>
      </c>
      <c r="W2069" s="1">
        <v>22961215.859999999</v>
      </c>
      <c r="X2069" s="2" t="s">
        <v>0</v>
      </c>
      <c r="Y2069" s="1">
        <v>3673794.5375999999</v>
      </c>
      <c r="Z2069" s="1">
        <v>0</v>
      </c>
      <c r="AA2069" s="2" t="s">
        <v>0</v>
      </c>
      <c r="AB2069" s="1">
        <v>0</v>
      </c>
      <c r="AC2069" s="1">
        <v>0</v>
      </c>
      <c r="AD2069" s="2" t="s">
        <v>0</v>
      </c>
      <c r="AE2069" s="1">
        <v>0</v>
      </c>
      <c r="AF2069" s="2">
        <v>0</v>
      </c>
    </row>
    <row r="2070" spans="1:32" hidden="1" x14ac:dyDescent="0.25">
      <c r="A2070" s="2" t="s">
        <v>108</v>
      </c>
      <c r="B2070" s="52">
        <v>43996</v>
      </c>
      <c r="C2070" s="2" t="s">
        <v>8</v>
      </c>
      <c r="D2070" s="2" t="s">
        <v>36</v>
      </c>
      <c r="E2070" s="2" t="s">
        <v>497</v>
      </c>
      <c r="F2070" s="2" t="s">
        <v>1561</v>
      </c>
      <c r="G2070" s="2" t="s">
        <v>4</v>
      </c>
      <c r="H2070" s="2" t="s">
        <v>3573</v>
      </c>
      <c r="I2070" s="1" t="s">
        <v>1</v>
      </c>
      <c r="J2070" s="1" t="s">
        <v>1</v>
      </c>
      <c r="K2070" s="1" t="s">
        <v>1</v>
      </c>
      <c r="L2070" s="1" t="s">
        <v>1</v>
      </c>
      <c r="M2070" s="1">
        <v>0</v>
      </c>
      <c r="N2070" s="2" t="s">
        <v>1</v>
      </c>
      <c r="O2070" s="2" t="s">
        <v>2</v>
      </c>
      <c r="P2070" s="2" t="s">
        <v>1</v>
      </c>
      <c r="Q2070" s="1">
        <v>104944780.07959999</v>
      </c>
      <c r="R2070" s="1">
        <v>0</v>
      </c>
      <c r="S2070" s="1">
        <v>81771178.709999993</v>
      </c>
      <c r="T2070" s="1">
        <v>0</v>
      </c>
      <c r="U2070" s="2" t="s">
        <v>0</v>
      </c>
      <c r="V2070" s="1">
        <v>0</v>
      </c>
      <c r="W2070" s="1">
        <v>19977242.559999999</v>
      </c>
      <c r="X2070" s="2" t="s">
        <v>0</v>
      </c>
      <c r="Y2070" s="1">
        <v>3196358.8095999998</v>
      </c>
      <c r="Z2070" s="1">
        <v>0</v>
      </c>
      <c r="AA2070" s="2" t="s">
        <v>0</v>
      </c>
      <c r="AB2070" s="1">
        <v>0</v>
      </c>
      <c r="AC2070" s="1">
        <v>0</v>
      </c>
      <c r="AD2070" s="2" t="s">
        <v>0</v>
      </c>
      <c r="AE2070" s="1">
        <v>0</v>
      </c>
      <c r="AF2070" s="2">
        <v>0</v>
      </c>
    </row>
    <row r="2071" spans="1:32" hidden="1" x14ac:dyDescent="0.25">
      <c r="A2071" s="2" t="s">
        <v>105</v>
      </c>
      <c r="B2071" s="52">
        <v>43996</v>
      </c>
      <c r="C2071" s="2" t="s">
        <v>8</v>
      </c>
      <c r="D2071" s="2" t="s">
        <v>32</v>
      </c>
      <c r="E2071" s="2" t="s">
        <v>493</v>
      </c>
      <c r="F2071" s="2" t="s">
        <v>3574</v>
      </c>
      <c r="G2071" s="2" t="s">
        <v>4</v>
      </c>
      <c r="H2071" s="2" t="s">
        <v>3575</v>
      </c>
      <c r="I2071" s="1" t="s">
        <v>1</v>
      </c>
      <c r="J2071" s="1" t="s">
        <v>1</v>
      </c>
      <c r="K2071" s="1" t="s">
        <v>1</v>
      </c>
      <c r="L2071" s="1" t="s">
        <v>1</v>
      </c>
      <c r="M2071" s="1">
        <v>0</v>
      </c>
      <c r="N2071" s="2" t="s">
        <v>1</v>
      </c>
      <c r="O2071" s="2" t="s">
        <v>2</v>
      </c>
      <c r="P2071" s="2" t="s">
        <v>1</v>
      </c>
      <c r="Q2071" s="1">
        <v>66146981.571999989</v>
      </c>
      <c r="R2071" s="1">
        <v>0</v>
      </c>
      <c r="S2071" s="1">
        <v>54336815.729999997</v>
      </c>
      <c r="T2071" s="1">
        <v>0</v>
      </c>
      <c r="U2071" s="2" t="s">
        <v>0</v>
      </c>
      <c r="V2071" s="1">
        <v>0</v>
      </c>
      <c r="W2071" s="1">
        <v>10181177.449999999</v>
      </c>
      <c r="X2071" s="2" t="s">
        <v>0</v>
      </c>
      <c r="Y2071" s="1">
        <v>1628988.392</v>
      </c>
      <c r="Z2071" s="1">
        <v>0</v>
      </c>
      <c r="AA2071" s="2" t="s">
        <v>0</v>
      </c>
      <c r="AB2071" s="1">
        <v>0</v>
      </c>
      <c r="AC2071" s="1">
        <v>0</v>
      </c>
      <c r="AD2071" s="2" t="s">
        <v>0</v>
      </c>
      <c r="AE2071" s="1">
        <v>0</v>
      </c>
      <c r="AF2071" s="2">
        <v>0</v>
      </c>
    </row>
    <row r="2072" spans="1:32" hidden="1" x14ac:dyDescent="0.25">
      <c r="A2072" s="2" t="s">
        <v>103</v>
      </c>
      <c r="B2072" s="52">
        <v>43996</v>
      </c>
      <c r="C2072" s="2" t="s">
        <v>8</v>
      </c>
      <c r="D2072" s="2" t="s">
        <v>26</v>
      </c>
      <c r="E2072" s="2" t="s">
        <v>489</v>
      </c>
      <c r="F2072" s="2" t="s">
        <v>3576</v>
      </c>
      <c r="G2072" s="2" t="s">
        <v>4</v>
      </c>
      <c r="H2072" s="2" t="s">
        <v>3577</v>
      </c>
      <c r="I2072" s="1" t="s">
        <v>1</v>
      </c>
      <c r="J2072" s="1" t="s">
        <v>1</v>
      </c>
      <c r="K2072" s="1" t="s">
        <v>1</v>
      </c>
      <c r="L2072" s="1" t="s">
        <v>1</v>
      </c>
      <c r="M2072" s="1">
        <v>0</v>
      </c>
      <c r="N2072" s="2" t="s">
        <v>1</v>
      </c>
      <c r="O2072" s="2" t="s">
        <v>2</v>
      </c>
      <c r="P2072" s="2" t="s">
        <v>1</v>
      </c>
      <c r="Q2072" s="1">
        <v>17289165.6743</v>
      </c>
      <c r="R2072" s="1">
        <v>0</v>
      </c>
      <c r="S2072" s="1">
        <v>16965177.6743</v>
      </c>
      <c r="T2072" s="1">
        <v>0</v>
      </c>
      <c r="U2072" s="2" t="s">
        <v>0</v>
      </c>
      <c r="V2072" s="1">
        <v>0</v>
      </c>
      <c r="W2072" s="1">
        <v>279300</v>
      </c>
      <c r="X2072" s="2" t="s">
        <v>0</v>
      </c>
      <c r="Y2072" s="1">
        <v>44688</v>
      </c>
      <c r="Z2072" s="1">
        <v>0</v>
      </c>
      <c r="AA2072" s="2" t="s">
        <v>0</v>
      </c>
      <c r="AB2072" s="1">
        <v>0</v>
      </c>
      <c r="AC2072" s="1">
        <v>0</v>
      </c>
      <c r="AD2072" s="2" t="s">
        <v>0</v>
      </c>
      <c r="AE2072" s="1">
        <v>0</v>
      </c>
      <c r="AF2072" s="2">
        <v>0</v>
      </c>
    </row>
    <row r="2073" spans="1:32" hidden="1" x14ac:dyDescent="0.25">
      <c r="A2073" s="2" t="s">
        <v>101</v>
      </c>
      <c r="B2073" s="52">
        <v>43996</v>
      </c>
      <c r="C2073" s="2" t="s">
        <v>8</v>
      </c>
      <c r="D2073" s="2" t="s">
        <v>26</v>
      </c>
      <c r="E2073" s="2" t="s">
        <v>489</v>
      </c>
      <c r="F2073" s="2" t="s">
        <v>3576</v>
      </c>
      <c r="G2073" s="2" t="s">
        <v>4</v>
      </c>
      <c r="H2073" s="2" t="s">
        <v>3578</v>
      </c>
      <c r="I2073" s="1" t="s">
        <v>1</v>
      </c>
      <c r="J2073" s="1" t="s">
        <v>1</v>
      </c>
      <c r="K2073" s="1" t="s">
        <v>1</v>
      </c>
      <c r="L2073" s="1" t="s">
        <v>1</v>
      </c>
      <c r="M2073" s="1">
        <v>0</v>
      </c>
      <c r="N2073" s="2" t="s">
        <v>1</v>
      </c>
      <c r="O2073" s="2" t="s">
        <v>3579</v>
      </c>
      <c r="P2073" s="2" t="s">
        <v>3580</v>
      </c>
      <c r="Q2073" s="1">
        <v>870000</v>
      </c>
      <c r="R2073" s="1">
        <v>0</v>
      </c>
      <c r="S2073" s="1">
        <v>870000</v>
      </c>
      <c r="T2073" s="1">
        <v>0</v>
      </c>
      <c r="U2073" s="2" t="s">
        <v>0</v>
      </c>
      <c r="V2073" s="1">
        <v>0</v>
      </c>
      <c r="W2073" s="1">
        <v>0</v>
      </c>
      <c r="X2073" s="2" t="s">
        <v>0</v>
      </c>
      <c r="Y2073" s="1">
        <v>0</v>
      </c>
      <c r="Z2073" s="1">
        <v>0</v>
      </c>
      <c r="AA2073" s="2" t="s">
        <v>0</v>
      </c>
      <c r="AB2073" s="1">
        <v>0</v>
      </c>
      <c r="AC2073" s="1">
        <v>0</v>
      </c>
      <c r="AD2073" s="2" t="s">
        <v>0</v>
      </c>
      <c r="AE2073" s="1">
        <v>0</v>
      </c>
      <c r="AF2073" s="2">
        <v>0</v>
      </c>
    </row>
    <row r="2074" spans="1:32" hidden="1" x14ac:dyDescent="0.25">
      <c r="A2074" s="2" t="s">
        <v>97</v>
      </c>
      <c r="B2074" s="52">
        <v>43996</v>
      </c>
      <c r="C2074" s="2" t="s">
        <v>8</v>
      </c>
      <c r="D2074" s="2" t="s">
        <v>26</v>
      </c>
      <c r="E2074" s="2" t="s">
        <v>489</v>
      </c>
      <c r="F2074" s="2" t="s">
        <v>3576</v>
      </c>
      <c r="G2074" s="2" t="s">
        <v>4</v>
      </c>
      <c r="H2074" s="2" t="s">
        <v>3581</v>
      </c>
      <c r="I2074" s="1" t="s">
        <v>1</v>
      </c>
      <c r="J2074" s="1" t="s">
        <v>1</v>
      </c>
      <c r="K2074" s="1" t="s">
        <v>1</v>
      </c>
      <c r="L2074" s="1" t="s">
        <v>1</v>
      </c>
      <c r="M2074" s="1">
        <v>0</v>
      </c>
      <c r="N2074" s="2" t="s">
        <v>1</v>
      </c>
      <c r="O2074" s="2" t="s">
        <v>2</v>
      </c>
      <c r="P2074" s="2" t="s">
        <v>1</v>
      </c>
      <c r="Q2074" s="1">
        <v>35278097.378099993</v>
      </c>
      <c r="R2074" s="1">
        <v>0</v>
      </c>
      <c r="S2074" s="1">
        <v>33667901.378099993</v>
      </c>
      <c r="T2074" s="1">
        <v>0</v>
      </c>
      <c r="U2074" s="2" t="s">
        <v>0</v>
      </c>
      <c r="V2074" s="1">
        <v>0</v>
      </c>
      <c r="W2074" s="1">
        <v>1388100</v>
      </c>
      <c r="X2074" s="2" t="s">
        <v>0</v>
      </c>
      <c r="Y2074" s="1">
        <v>222096</v>
      </c>
      <c r="Z2074" s="1">
        <v>0</v>
      </c>
      <c r="AA2074" s="2" t="s">
        <v>0</v>
      </c>
      <c r="AB2074" s="1">
        <v>0</v>
      </c>
      <c r="AC2074" s="1">
        <v>0</v>
      </c>
      <c r="AD2074" s="2" t="s">
        <v>0</v>
      </c>
      <c r="AE2074" s="1">
        <v>0</v>
      </c>
      <c r="AF2074" s="2">
        <v>0</v>
      </c>
    </row>
    <row r="2075" spans="1:32" hidden="1" x14ac:dyDescent="0.25">
      <c r="A2075" s="2" t="s">
        <v>92</v>
      </c>
      <c r="B2075" s="52">
        <v>43996</v>
      </c>
      <c r="C2075" s="2" t="s">
        <v>8</v>
      </c>
      <c r="D2075" s="2" t="s">
        <v>16</v>
      </c>
      <c r="E2075" s="2" t="s">
        <v>483</v>
      </c>
      <c r="F2075" s="2" t="s">
        <v>3582</v>
      </c>
      <c r="G2075" s="2" t="s">
        <v>4</v>
      </c>
      <c r="H2075" s="2" t="s">
        <v>3583</v>
      </c>
      <c r="I2075" s="1" t="s">
        <v>1</v>
      </c>
      <c r="J2075" s="1" t="s">
        <v>1</v>
      </c>
      <c r="K2075" s="1" t="s">
        <v>1</v>
      </c>
      <c r="L2075" s="1" t="s">
        <v>1</v>
      </c>
      <c r="M2075" s="1">
        <v>0</v>
      </c>
      <c r="N2075" s="2" t="s">
        <v>1</v>
      </c>
      <c r="O2075" s="2" t="s">
        <v>2</v>
      </c>
      <c r="P2075" s="2" t="s">
        <v>1</v>
      </c>
      <c r="Q2075" s="1">
        <v>11143695.886400001</v>
      </c>
      <c r="R2075" s="1">
        <v>0</v>
      </c>
      <c r="S2075" s="1">
        <v>3942211.68</v>
      </c>
      <c r="T2075" s="1">
        <v>0</v>
      </c>
      <c r="U2075" s="2" t="s">
        <v>0</v>
      </c>
      <c r="V2075" s="1">
        <v>0</v>
      </c>
      <c r="W2075" s="1">
        <v>6208176.04</v>
      </c>
      <c r="X2075" s="2" t="s">
        <v>0</v>
      </c>
      <c r="Y2075" s="1">
        <v>993308.16639999999</v>
      </c>
      <c r="Z2075" s="1">
        <v>0</v>
      </c>
      <c r="AA2075" s="2" t="s">
        <v>0</v>
      </c>
      <c r="AB2075" s="1">
        <v>0</v>
      </c>
      <c r="AC2075" s="1">
        <v>0</v>
      </c>
      <c r="AD2075" s="2" t="s">
        <v>0</v>
      </c>
      <c r="AE2075" s="1">
        <v>0</v>
      </c>
      <c r="AF2075" s="2">
        <v>0</v>
      </c>
    </row>
    <row r="2076" spans="1:32" hidden="1" x14ac:dyDescent="0.25">
      <c r="A2076" s="2" t="s">
        <v>89</v>
      </c>
      <c r="B2076" s="52">
        <v>43996</v>
      </c>
      <c r="C2076" s="2" t="s">
        <v>8</v>
      </c>
      <c r="D2076" s="2" t="s">
        <v>11</v>
      </c>
      <c r="E2076" s="2" t="s">
        <v>476</v>
      </c>
      <c r="F2076" s="2" t="s">
        <v>3584</v>
      </c>
      <c r="G2076" s="2" t="s">
        <v>4</v>
      </c>
      <c r="H2076" s="2" t="s">
        <v>3585</v>
      </c>
      <c r="I2076" s="1" t="s">
        <v>1</v>
      </c>
      <c r="J2076" s="1" t="s">
        <v>1</v>
      </c>
      <c r="K2076" s="1" t="s">
        <v>1</v>
      </c>
      <c r="L2076" s="1" t="s">
        <v>1</v>
      </c>
      <c r="M2076" s="1">
        <v>0</v>
      </c>
      <c r="N2076" s="2" t="s">
        <v>1</v>
      </c>
      <c r="O2076" s="2" t="s">
        <v>2</v>
      </c>
      <c r="P2076" s="2" t="s">
        <v>1</v>
      </c>
      <c r="Q2076" s="1">
        <v>5613360.7999999998</v>
      </c>
      <c r="R2076" s="1">
        <v>0</v>
      </c>
      <c r="S2076" s="1">
        <v>1221740</v>
      </c>
      <c r="T2076" s="1">
        <v>0</v>
      </c>
      <c r="U2076" s="2" t="s">
        <v>0</v>
      </c>
      <c r="V2076" s="1">
        <v>0</v>
      </c>
      <c r="W2076" s="1">
        <v>3785880</v>
      </c>
      <c r="X2076" s="2" t="s">
        <v>0</v>
      </c>
      <c r="Y2076" s="1">
        <v>605740.80000000005</v>
      </c>
      <c r="Z2076" s="1">
        <v>0</v>
      </c>
      <c r="AA2076" s="2" t="s">
        <v>0</v>
      </c>
      <c r="AB2076" s="1">
        <v>0</v>
      </c>
      <c r="AC2076" s="1">
        <v>0</v>
      </c>
      <c r="AD2076" s="2" t="s">
        <v>0</v>
      </c>
      <c r="AE2076" s="1">
        <v>0</v>
      </c>
      <c r="AF2076" s="2">
        <v>0</v>
      </c>
    </row>
    <row r="2077" spans="1:32" hidden="1" x14ac:dyDescent="0.25">
      <c r="A2077" s="2" t="s">
        <v>85</v>
      </c>
      <c r="B2077" s="52">
        <v>43996</v>
      </c>
      <c r="C2077" s="2" t="s">
        <v>8</v>
      </c>
      <c r="D2077" s="2" t="s">
        <v>7</v>
      </c>
      <c r="E2077" s="2" t="s">
        <v>471</v>
      </c>
      <c r="F2077" s="2" t="s">
        <v>2416</v>
      </c>
      <c r="G2077" s="2" t="s">
        <v>4</v>
      </c>
      <c r="H2077" s="2" t="s">
        <v>3586</v>
      </c>
      <c r="I2077" s="1" t="s">
        <v>1</v>
      </c>
      <c r="J2077" s="1" t="s">
        <v>1</v>
      </c>
      <c r="K2077" s="1" t="s">
        <v>1</v>
      </c>
      <c r="L2077" s="1" t="s">
        <v>1</v>
      </c>
      <c r="M2077" s="1">
        <v>0</v>
      </c>
      <c r="N2077" s="2" t="s">
        <v>1</v>
      </c>
      <c r="O2077" s="2" t="s">
        <v>2</v>
      </c>
      <c r="P2077" s="2" t="s">
        <v>1</v>
      </c>
      <c r="Q2077" s="1">
        <v>70659246.604000002</v>
      </c>
      <c r="R2077" s="1">
        <v>0</v>
      </c>
      <c r="S2077" s="1">
        <v>56613415.43</v>
      </c>
      <c r="T2077" s="1">
        <v>0</v>
      </c>
      <c r="U2077" s="2" t="s">
        <v>0</v>
      </c>
      <c r="V2077" s="1">
        <v>0</v>
      </c>
      <c r="W2077" s="1">
        <v>12108475.15</v>
      </c>
      <c r="X2077" s="2" t="s">
        <v>0</v>
      </c>
      <c r="Y2077" s="1">
        <v>1937356.0240000002</v>
      </c>
      <c r="Z2077" s="1">
        <v>0</v>
      </c>
      <c r="AA2077" s="2" t="s">
        <v>0</v>
      </c>
      <c r="AB2077" s="1">
        <v>0</v>
      </c>
      <c r="AC2077" s="1">
        <v>0</v>
      </c>
      <c r="AD2077" s="2" t="s">
        <v>0</v>
      </c>
      <c r="AE2077" s="1">
        <v>0</v>
      </c>
      <c r="AF2077" s="2">
        <v>0</v>
      </c>
    </row>
    <row r="2078" spans="1:32" hidden="1" x14ac:dyDescent="0.25">
      <c r="A2078" s="2" t="s">
        <v>719</v>
      </c>
      <c r="B2078" s="52">
        <v>43996</v>
      </c>
      <c r="C2078" s="2" t="s">
        <v>71</v>
      </c>
      <c r="D2078" s="2" t="s">
        <v>78</v>
      </c>
      <c r="E2078" s="2" t="s">
        <v>3587</v>
      </c>
      <c r="F2078" s="2" t="s">
        <v>3588</v>
      </c>
      <c r="G2078" s="2" t="s">
        <v>4</v>
      </c>
      <c r="H2078" s="2" t="s">
        <v>3589</v>
      </c>
      <c r="I2078" s="1" t="s">
        <v>1</v>
      </c>
      <c r="J2078" s="1" t="s">
        <v>1</v>
      </c>
      <c r="K2078" s="1" t="s">
        <v>1</v>
      </c>
      <c r="L2078" s="1" t="s">
        <v>1</v>
      </c>
      <c r="M2078" s="1">
        <v>0</v>
      </c>
      <c r="N2078" s="2" t="s">
        <v>1</v>
      </c>
      <c r="O2078" s="2" t="s">
        <v>2</v>
      </c>
      <c r="P2078" s="2" t="s">
        <v>1</v>
      </c>
      <c r="Q2078" s="1">
        <v>91841792</v>
      </c>
      <c r="R2078" s="1">
        <v>0</v>
      </c>
      <c r="S2078" s="1">
        <v>91841792</v>
      </c>
      <c r="T2078" s="1">
        <v>0</v>
      </c>
      <c r="U2078" s="2" t="s">
        <v>0</v>
      </c>
      <c r="V2078" s="1">
        <v>0</v>
      </c>
      <c r="W2078" s="1">
        <v>0</v>
      </c>
      <c r="X2078" s="2" t="s">
        <v>0</v>
      </c>
      <c r="Y2078" s="1">
        <v>0</v>
      </c>
      <c r="Z2078" s="1">
        <v>0</v>
      </c>
      <c r="AA2078" s="2" t="s">
        <v>0</v>
      </c>
      <c r="AB2078" s="1">
        <v>0</v>
      </c>
      <c r="AC2078" s="1">
        <v>0</v>
      </c>
      <c r="AD2078" s="2" t="s">
        <v>0</v>
      </c>
      <c r="AE2078" s="1">
        <v>0</v>
      </c>
      <c r="AF2078" s="2">
        <v>0</v>
      </c>
    </row>
    <row r="2079" spans="1:32" hidden="1" x14ac:dyDescent="0.25">
      <c r="A2079" s="2" t="s">
        <v>719</v>
      </c>
      <c r="B2079" s="52">
        <v>43997</v>
      </c>
      <c r="C2079" s="2" t="s">
        <v>71</v>
      </c>
      <c r="D2079" s="2" t="s">
        <v>78</v>
      </c>
      <c r="E2079" s="2" t="s">
        <v>3587</v>
      </c>
      <c r="F2079" s="2" t="s">
        <v>3588</v>
      </c>
      <c r="G2079" s="2" t="s">
        <v>4</v>
      </c>
      <c r="H2079" s="2" t="s">
        <v>3589</v>
      </c>
      <c r="I2079" s="1" t="s">
        <v>1</v>
      </c>
      <c r="J2079" s="1" t="s">
        <v>1</v>
      </c>
      <c r="K2079" s="1" t="s">
        <v>1</v>
      </c>
      <c r="L2079" s="1" t="s">
        <v>1</v>
      </c>
      <c r="M2079" s="1">
        <v>0</v>
      </c>
      <c r="N2079" s="2" t="s">
        <v>1</v>
      </c>
      <c r="O2079" s="2" t="s">
        <v>2</v>
      </c>
      <c r="P2079" s="2" t="s">
        <v>1</v>
      </c>
      <c r="Q2079" s="1">
        <v>91841792</v>
      </c>
      <c r="R2079" s="1">
        <v>0</v>
      </c>
      <c r="S2079" s="1">
        <v>91841792</v>
      </c>
      <c r="T2079" s="1">
        <v>0</v>
      </c>
      <c r="U2079" s="2" t="s">
        <v>0</v>
      </c>
      <c r="V2079" s="1">
        <v>0</v>
      </c>
      <c r="W2079" s="1">
        <v>0</v>
      </c>
      <c r="X2079" s="2" t="s">
        <v>0</v>
      </c>
      <c r="Y2079" s="1">
        <f t="shared" ref="Y2079" si="34">+W2079*0.16</f>
        <v>0</v>
      </c>
      <c r="Z2079" s="1">
        <v>0</v>
      </c>
      <c r="AA2079" s="2" t="s">
        <v>0</v>
      </c>
      <c r="AB2079" s="1">
        <v>0</v>
      </c>
      <c r="AC2079" s="1">
        <v>0</v>
      </c>
      <c r="AD2079" s="2" t="s">
        <v>0</v>
      </c>
      <c r="AE2079" s="1">
        <v>0</v>
      </c>
      <c r="AF2079" s="2">
        <v>0</v>
      </c>
    </row>
    <row r="2080" spans="1:32" hidden="1" x14ac:dyDescent="0.25">
      <c r="A2080" s="2" t="s">
        <v>717</v>
      </c>
      <c r="B2080" s="52">
        <v>43997</v>
      </c>
      <c r="C2080" s="2" t="s">
        <v>53</v>
      </c>
      <c r="D2080" s="2" t="s">
        <v>107</v>
      </c>
      <c r="E2080" s="2" t="s">
        <v>572</v>
      </c>
      <c r="F2080" s="2" t="s">
        <v>3547</v>
      </c>
      <c r="G2080" s="2" t="s">
        <v>4</v>
      </c>
      <c r="H2080" s="2" t="s">
        <v>3590</v>
      </c>
      <c r="I2080" s="1" t="s">
        <v>1</v>
      </c>
      <c r="J2080" s="1" t="s">
        <v>1</v>
      </c>
      <c r="K2080" s="1" t="s">
        <v>1</v>
      </c>
      <c r="L2080" s="1" t="s">
        <v>1</v>
      </c>
      <c r="M2080" s="1">
        <v>0</v>
      </c>
      <c r="N2080" s="2" t="s">
        <v>1</v>
      </c>
      <c r="O2080" s="2" t="s">
        <v>2</v>
      </c>
      <c r="P2080" s="2" t="s">
        <v>1</v>
      </c>
      <c r="Q2080" s="1">
        <v>56617365.720200002</v>
      </c>
      <c r="R2080" s="1">
        <v>0</v>
      </c>
      <c r="S2080" s="1">
        <v>39870869.097000003</v>
      </c>
      <c r="T2080" s="1">
        <v>0</v>
      </c>
      <c r="U2080" s="2" t="s">
        <v>0</v>
      </c>
      <c r="V2080" s="1">
        <v>0</v>
      </c>
      <c r="W2080" s="1">
        <v>14436635.02</v>
      </c>
      <c r="X2080" s="2" t="s">
        <v>0</v>
      </c>
      <c r="Y2080" s="1">
        <v>2309861.6031999998</v>
      </c>
      <c r="Z2080" s="1">
        <v>0</v>
      </c>
      <c r="AA2080" s="2" t="s">
        <v>0</v>
      </c>
      <c r="AB2080" s="1">
        <v>0</v>
      </c>
      <c r="AC2080" s="1">
        <v>0</v>
      </c>
      <c r="AD2080" s="2" t="s">
        <v>0</v>
      </c>
      <c r="AE2080" s="1">
        <v>0</v>
      </c>
      <c r="AF2080" s="2">
        <v>0</v>
      </c>
    </row>
    <row r="2081" spans="1:32" hidden="1" x14ac:dyDescent="0.25">
      <c r="A2081" s="2" t="s">
        <v>713</v>
      </c>
      <c r="B2081" s="52">
        <v>43997</v>
      </c>
      <c r="C2081" s="2" t="s">
        <v>53</v>
      </c>
      <c r="D2081" s="2" t="s">
        <v>107</v>
      </c>
      <c r="E2081" s="2" t="s">
        <v>572</v>
      </c>
      <c r="F2081" s="2" t="s">
        <v>3547</v>
      </c>
      <c r="G2081" s="2" t="s">
        <v>4</v>
      </c>
      <c r="H2081" s="2" t="s">
        <v>3591</v>
      </c>
      <c r="I2081" s="1" t="s">
        <v>1</v>
      </c>
      <c r="J2081" s="1" t="s">
        <v>1</v>
      </c>
      <c r="K2081" s="1" t="s">
        <v>1</v>
      </c>
      <c r="L2081" s="1" t="s">
        <v>1</v>
      </c>
      <c r="M2081" s="1">
        <v>0</v>
      </c>
      <c r="N2081" s="2" t="s">
        <v>1</v>
      </c>
      <c r="O2081" s="2" t="s">
        <v>2</v>
      </c>
      <c r="P2081" s="2" t="s">
        <v>1</v>
      </c>
      <c r="Q2081" s="1">
        <v>6477766.5700000003</v>
      </c>
      <c r="R2081" s="1">
        <v>0</v>
      </c>
      <c r="S2081" s="1">
        <v>4740898.57</v>
      </c>
      <c r="T2081" s="1">
        <v>0</v>
      </c>
      <c r="U2081" s="2" t="s">
        <v>0</v>
      </c>
      <c r="V2081" s="1">
        <v>0</v>
      </c>
      <c r="W2081" s="1">
        <v>1497300</v>
      </c>
      <c r="X2081" s="2" t="s">
        <v>0</v>
      </c>
      <c r="Y2081" s="1">
        <v>239568</v>
      </c>
      <c r="Z2081" s="1">
        <v>0</v>
      </c>
      <c r="AA2081" s="2" t="s">
        <v>0</v>
      </c>
      <c r="AB2081" s="1">
        <v>0</v>
      </c>
      <c r="AC2081" s="1">
        <v>0</v>
      </c>
      <c r="AD2081" s="2" t="s">
        <v>0</v>
      </c>
      <c r="AE2081" s="1">
        <v>0</v>
      </c>
      <c r="AF2081" s="2">
        <v>0</v>
      </c>
    </row>
    <row r="2082" spans="1:32" hidden="1" x14ac:dyDescent="0.25">
      <c r="A2082" s="2" t="s">
        <v>710</v>
      </c>
      <c r="B2082" s="52">
        <v>43997</v>
      </c>
      <c r="C2082" s="2" t="s">
        <v>53</v>
      </c>
      <c r="D2082" s="2" t="s">
        <v>107</v>
      </c>
      <c r="E2082" s="2" t="s">
        <v>572</v>
      </c>
      <c r="F2082" s="2" t="s">
        <v>3547</v>
      </c>
      <c r="G2082" s="2" t="s">
        <v>4</v>
      </c>
      <c r="H2082" s="2" t="s">
        <v>3592</v>
      </c>
      <c r="I2082" s="1" t="s">
        <v>1</v>
      </c>
      <c r="J2082" s="1" t="s">
        <v>1</v>
      </c>
      <c r="K2082" s="1" t="s">
        <v>1</v>
      </c>
      <c r="L2082" s="1" t="s">
        <v>1</v>
      </c>
      <c r="M2082" s="1">
        <v>0</v>
      </c>
      <c r="N2082" s="2" t="s">
        <v>1</v>
      </c>
      <c r="O2082" s="2" t="s">
        <v>2</v>
      </c>
      <c r="P2082" s="2" t="s">
        <v>1</v>
      </c>
      <c r="Q2082" s="1">
        <v>22947678.6479</v>
      </c>
      <c r="R2082" s="1">
        <v>0</v>
      </c>
      <c r="S2082" s="1">
        <v>15995901.644299999</v>
      </c>
      <c r="T2082" s="1">
        <v>0</v>
      </c>
      <c r="U2082" s="2" t="s">
        <v>0</v>
      </c>
      <c r="V2082" s="1">
        <v>0</v>
      </c>
      <c r="W2082" s="1">
        <v>5992911.21</v>
      </c>
      <c r="X2082" s="2" t="s">
        <v>13</v>
      </c>
      <c r="Y2082" s="1">
        <v>958865.79359999998</v>
      </c>
      <c r="Z2082" s="1">
        <v>0</v>
      </c>
      <c r="AA2082" s="2" t="s">
        <v>0</v>
      </c>
      <c r="AB2082" s="1">
        <v>0</v>
      </c>
      <c r="AC2082" s="1">
        <v>0</v>
      </c>
      <c r="AD2082" s="2" t="s">
        <v>0</v>
      </c>
      <c r="AE2082" s="1">
        <v>0</v>
      </c>
      <c r="AF2082" s="2">
        <v>0</v>
      </c>
    </row>
    <row r="2083" spans="1:32" hidden="1" x14ac:dyDescent="0.25">
      <c r="A2083" s="2" t="s">
        <v>708</v>
      </c>
      <c r="B2083" s="52">
        <v>43997</v>
      </c>
      <c r="C2083" s="2" t="s">
        <v>8</v>
      </c>
      <c r="D2083" s="2" t="s">
        <v>107</v>
      </c>
      <c r="E2083" s="2" t="s">
        <v>596</v>
      </c>
      <c r="F2083" s="2" t="s">
        <v>2678</v>
      </c>
      <c r="G2083" s="2" t="s">
        <v>4</v>
      </c>
      <c r="H2083" s="2" t="s">
        <v>3593</v>
      </c>
      <c r="I2083" s="1" t="s">
        <v>1</v>
      </c>
      <c r="J2083" s="1" t="s">
        <v>1</v>
      </c>
      <c r="K2083" s="1" t="s">
        <v>1</v>
      </c>
      <c r="L2083" s="1" t="s">
        <v>1</v>
      </c>
      <c r="M2083" s="1">
        <v>0</v>
      </c>
      <c r="N2083" s="2" t="s">
        <v>1</v>
      </c>
      <c r="O2083" s="2" t="s">
        <v>2</v>
      </c>
      <c r="P2083" s="2" t="s">
        <v>1</v>
      </c>
      <c r="Q2083" s="1">
        <v>85038384.246200025</v>
      </c>
      <c r="R2083" s="1">
        <v>0</v>
      </c>
      <c r="S2083" s="1">
        <v>71418480.341000021</v>
      </c>
      <c r="T2083" s="1">
        <v>0</v>
      </c>
      <c r="U2083" s="2" t="s">
        <v>0</v>
      </c>
      <c r="V2083" s="1">
        <v>0</v>
      </c>
      <c r="W2083" s="1">
        <v>11741296.469999999</v>
      </c>
      <c r="X2083" s="2" t="s">
        <v>13</v>
      </c>
      <c r="Y2083" s="1">
        <v>1878607.4351999999</v>
      </c>
      <c r="Z2083" s="1">
        <v>0</v>
      </c>
      <c r="AA2083" s="2" t="s">
        <v>0</v>
      </c>
      <c r="AB2083" s="1">
        <v>0</v>
      </c>
      <c r="AC2083" s="1">
        <v>0</v>
      </c>
      <c r="AD2083" s="2" t="s">
        <v>0</v>
      </c>
      <c r="AE2083" s="1">
        <v>0</v>
      </c>
      <c r="AF2083" s="2">
        <v>0</v>
      </c>
    </row>
    <row r="2084" spans="1:32" hidden="1" x14ac:dyDescent="0.25">
      <c r="A2084" s="2" t="s">
        <v>705</v>
      </c>
      <c r="B2084" s="52">
        <v>43997</v>
      </c>
      <c r="C2084" s="2" t="s">
        <v>8</v>
      </c>
      <c r="D2084" s="2" t="s">
        <v>107</v>
      </c>
      <c r="E2084" s="2" t="s">
        <v>596</v>
      </c>
      <c r="F2084" s="2" t="s">
        <v>2678</v>
      </c>
      <c r="G2084" s="2" t="s">
        <v>24</v>
      </c>
      <c r="H2084" s="2" t="s">
        <v>1</v>
      </c>
      <c r="I2084" s="1" t="s">
        <v>3594</v>
      </c>
      <c r="J2084" s="1" t="s">
        <v>1</v>
      </c>
      <c r="K2084" s="1" t="s">
        <v>3595</v>
      </c>
      <c r="L2084" s="1" t="s">
        <v>3596</v>
      </c>
      <c r="M2084" s="1">
        <v>24513.27</v>
      </c>
      <c r="N2084" s="2" t="s">
        <v>20</v>
      </c>
      <c r="O2084" s="2" t="s">
        <v>3597</v>
      </c>
      <c r="P2084" s="2" t="s">
        <v>3598</v>
      </c>
      <c r="Q2084" s="1">
        <v>-992675</v>
      </c>
      <c r="R2084" s="1">
        <v>0</v>
      </c>
      <c r="S2084" s="1">
        <v>-992675</v>
      </c>
      <c r="T2084" s="1">
        <v>0</v>
      </c>
      <c r="U2084" s="2" t="s">
        <v>0</v>
      </c>
      <c r="V2084" s="1">
        <v>0</v>
      </c>
      <c r="W2084" s="1">
        <v>0</v>
      </c>
      <c r="X2084" s="2" t="s">
        <v>0</v>
      </c>
      <c r="Y2084" s="1">
        <v>0</v>
      </c>
      <c r="Z2084" s="1">
        <v>0</v>
      </c>
      <c r="AA2084" s="2" t="s">
        <v>0</v>
      </c>
      <c r="AB2084" s="1">
        <v>0</v>
      </c>
      <c r="AC2084" s="1">
        <v>0</v>
      </c>
      <c r="AD2084" s="2" t="s">
        <v>0</v>
      </c>
      <c r="AE2084" s="1">
        <v>0</v>
      </c>
      <c r="AF2084" s="2">
        <v>0</v>
      </c>
    </row>
    <row r="2085" spans="1:32" hidden="1" x14ac:dyDescent="0.25">
      <c r="A2085" s="2" t="s">
        <v>701</v>
      </c>
      <c r="B2085" s="52">
        <v>43997</v>
      </c>
      <c r="C2085" s="2" t="s">
        <v>8</v>
      </c>
      <c r="D2085" s="2" t="s">
        <v>88</v>
      </c>
      <c r="E2085" s="2" t="s">
        <v>563</v>
      </c>
      <c r="F2085" s="2" t="s">
        <v>774</v>
      </c>
      <c r="G2085" s="2" t="s">
        <v>4</v>
      </c>
      <c r="H2085" s="2" t="s">
        <v>3599</v>
      </c>
      <c r="I2085" s="1" t="s">
        <v>1</v>
      </c>
      <c r="J2085" s="1" t="s">
        <v>1</v>
      </c>
      <c r="K2085" s="1" t="s">
        <v>1</v>
      </c>
      <c r="L2085" s="1" t="s">
        <v>1</v>
      </c>
      <c r="M2085" s="1">
        <v>0</v>
      </c>
      <c r="N2085" s="2" t="s">
        <v>1</v>
      </c>
      <c r="O2085" s="2" t="s">
        <v>2</v>
      </c>
      <c r="P2085" s="2" t="s">
        <v>1</v>
      </c>
      <c r="Q2085" s="1">
        <v>19120606.68</v>
      </c>
      <c r="R2085" s="1">
        <v>0</v>
      </c>
      <c r="S2085" s="1">
        <v>19120606.68</v>
      </c>
      <c r="T2085" s="1">
        <v>0</v>
      </c>
      <c r="U2085" s="2" t="s">
        <v>0</v>
      </c>
      <c r="V2085" s="1">
        <v>0</v>
      </c>
      <c r="W2085" s="1"/>
      <c r="X2085" s="2" t="s">
        <v>0</v>
      </c>
      <c r="Y2085" s="1">
        <v>0</v>
      </c>
      <c r="Z2085" s="1">
        <v>0</v>
      </c>
      <c r="AA2085" s="2" t="s">
        <v>0</v>
      </c>
      <c r="AB2085" s="1">
        <v>0</v>
      </c>
      <c r="AC2085" s="1">
        <v>0</v>
      </c>
      <c r="AD2085" s="2" t="s">
        <v>0</v>
      </c>
      <c r="AE2085" s="1">
        <v>0</v>
      </c>
      <c r="AF2085" s="2">
        <v>0</v>
      </c>
    </row>
    <row r="2086" spans="1:32" hidden="1" x14ac:dyDescent="0.25">
      <c r="A2086" s="2" t="s">
        <v>699</v>
      </c>
      <c r="B2086" s="52">
        <v>43997</v>
      </c>
      <c r="C2086" s="2" t="s">
        <v>53</v>
      </c>
      <c r="D2086" s="2" t="s">
        <v>88</v>
      </c>
      <c r="E2086" s="2" t="s">
        <v>558</v>
      </c>
      <c r="F2086" s="2" t="s">
        <v>3600</v>
      </c>
      <c r="G2086" s="2" t="s">
        <v>4</v>
      </c>
      <c r="H2086" s="2" t="s">
        <v>3601</v>
      </c>
      <c r="I2086" s="1"/>
      <c r="J2086" s="1"/>
      <c r="K2086" s="1"/>
      <c r="L2086" s="1"/>
      <c r="M2086" s="1">
        <v>0</v>
      </c>
      <c r="N2086" s="2"/>
      <c r="O2086" s="2" t="s">
        <v>249</v>
      </c>
      <c r="P2086" s="2"/>
      <c r="Q2086" s="1">
        <v>0</v>
      </c>
      <c r="R2086" s="1">
        <v>0</v>
      </c>
      <c r="S2086" s="1">
        <v>0</v>
      </c>
      <c r="T2086" s="1">
        <v>0</v>
      </c>
      <c r="U2086" s="1">
        <v>0</v>
      </c>
      <c r="V2086" s="1">
        <v>0</v>
      </c>
      <c r="W2086" s="1">
        <v>0</v>
      </c>
      <c r="X2086" s="1">
        <v>0</v>
      </c>
      <c r="Y2086" s="1">
        <v>0</v>
      </c>
      <c r="Z2086" s="1">
        <v>0</v>
      </c>
      <c r="AA2086" s="1"/>
      <c r="AB2086" s="1">
        <v>0</v>
      </c>
      <c r="AC2086" s="1">
        <v>0</v>
      </c>
      <c r="AD2086" s="1"/>
      <c r="AE2086" s="1">
        <v>0</v>
      </c>
      <c r="AF2086" s="2"/>
    </row>
    <row r="2087" spans="1:32" hidden="1" x14ac:dyDescent="0.25">
      <c r="A2087" s="2" t="s">
        <v>697</v>
      </c>
      <c r="B2087" s="52">
        <v>43997</v>
      </c>
      <c r="C2087" s="2" t="s">
        <v>8</v>
      </c>
      <c r="D2087" s="2" t="s">
        <v>88</v>
      </c>
      <c r="E2087" s="2" t="s">
        <v>569</v>
      </c>
      <c r="F2087" s="2" t="s">
        <v>1736</v>
      </c>
      <c r="G2087" s="2" t="s">
        <v>4</v>
      </c>
      <c r="H2087" s="2" t="s">
        <v>3602</v>
      </c>
      <c r="I2087" s="1" t="s">
        <v>1</v>
      </c>
      <c r="J2087" s="1" t="s">
        <v>1</v>
      </c>
      <c r="K2087" s="1" t="s">
        <v>1</v>
      </c>
      <c r="L2087" s="1" t="s">
        <v>1</v>
      </c>
      <c r="M2087" s="1">
        <v>0</v>
      </c>
      <c r="N2087" s="2" t="s">
        <v>1</v>
      </c>
      <c r="O2087" s="2" t="s">
        <v>2</v>
      </c>
      <c r="P2087" s="2" t="s">
        <v>1</v>
      </c>
      <c r="Q2087" s="1">
        <v>76484520.272200003</v>
      </c>
      <c r="R2087" s="1">
        <v>0</v>
      </c>
      <c r="S2087" s="1">
        <v>57869572.185800008</v>
      </c>
      <c r="T2087" s="1">
        <v>0</v>
      </c>
      <c r="U2087" s="2" t="s">
        <v>0</v>
      </c>
      <c r="V2087" s="1">
        <v>0</v>
      </c>
      <c r="W2087" s="1">
        <v>16047369.040000001</v>
      </c>
      <c r="X2087" s="2" t="s">
        <v>0</v>
      </c>
      <c r="Y2087" s="1">
        <v>2567579.0464000003</v>
      </c>
      <c r="Z2087" s="1">
        <v>0</v>
      </c>
      <c r="AA2087" s="2" t="s">
        <v>0</v>
      </c>
      <c r="AB2087" s="1">
        <v>0</v>
      </c>
      <c r="AC2087" s="1">
        <v>0</v>
      </c>
      <c r="AD2087" s="2" t="s">
        <v>0</v>
      </c>
      <c r="AE2087" s="1">
        <v>0</v>
      </c>
      <c r="AF2087" s="2">
        <v>0</v>
      </c>
    </row>
    <row r="2088" spans="1:32" hidden="1" x14ac:dyDescent="0.25">
      <c r="A2088" s="2" t="s">
        <v>695</v>
      </c>
      <c r="B2088" s="52">
        <v>43997</v>
      </c>
      <c r="C2088" s="2" t="s">
        <v>8</v>
      </c>
      <c r="D2088" s="2" t="s">
        <v>88</v>
      </c>
      <c r="E2088" s="2" t="s">
        <v>569</v>
      </c>
      <c r="F2088" s="2" t="s">
        <v>1736</v>
      </c>
      <c r="G2088" s="2" t="s">
        <v>4</v>
      </c>
      <c r="H2088" s="2" t="s">
        <v>3603</v>
      </c>
      <c r="I2088" s="1" t="s">
        <v>1</v>
      </c>
      <c r="J2088" s="1" t="s">
        <v>1</v>
      </c>
      <c r="K2088" s="1" t="s">
        <v>1</v>
      </c>
      <c r="L2088" s="1" t="s">
        <v>1</v>
      </c>
      <c r="M2088" s="1">
        <v>0</v>
      </c>
      <c r="N2088" s="2" t="s">
        <v>1</v>
      </c>
      <c r="O2088" s="2" t="s">
        <v>3604</v>
      </c>
      <c r="P2088" s="2" t="s">
        <v>3605</v>
      </c>
      <c r="Q2088" s="1">
        <v>10440000</v>
      </c>
      <c r="R2088" s="1">
        <v>0</v>
      </c>
      <c r="S2088" s="1">
        <v>10440000</v>
      </c>
      <c r="T2088" s="1">
        <v>0</v>
      </c>
      <c r="U2088" s="2" t="s">
        <v>0</v>
      </c>
      <c r="V2088" s="1">
        <v>0</v>
      </c>
      <c r="W2088" s="1">
        <v>0</v>
      </c>
      <c r="X2088" s="2" t="s">
        <v>0</v>
      </c>
      <c r="Y2088" s="1">
        <v>0</v>
      </c>
      <c r="Z2088" s="1">
        <v>0</v>
      </c>
      <c r="AA2088" s="2" t="s">
        <v>0</v>
      </c>
      <c r="AB2088" s="1">
        <v>0</v>
      </c>
      <c r="AC2088" s="1">
        <v>0</v>
      </c>
      <c r="AD2088" s="2" t="s">
        <v>0</v>
      </c>
      <c r="AE2088" s="1">
        <v>0</v>
      </c>
      <c r="AF2088" s="2">
        <v>0</v>
      </c>
    </row>
    <row r="2089" spans="1:32" hidden="1" x14ac:dyDescent="0.25">
      <c r="A2089" s="2" t="s">
        <v>691</v>
      </c>
      <c r="B2089" s="52">
        <v>43997</v>
      </c>
      <c r="C2089" s="2" t="s">
        <v>8</v>
      </c>
      <c r="D2089" s="2" t="s">
        <v>88</v>
      </c>
      <c r="E2089" s="2" t="s">
        <v>569</v>
      </c>
      <c r="F2089" s="2" t="s">
        <v>1736</v>
      </c>
      <c r="G2089" s="2" t="s">
        <v>4</v>
      </c>
      <c r="H2089" s="2" t="s">
        <v>3606</v>
      </c>
      <c r="I2089" s="1" t="s">
        <v>1</v>
      </c>
      <c r="J2089" s="1" t="s">
        <v>1</v>
      </c>
      <c r="K2089" s="1" t="s">
        <v>1</v>
      </c>
      <c r="L2089" s="1" t="s">
        <v>1</v>
      </c>
      <c r="M2089" s="1">
        <v>0</v>
      </c>
      <c r="N2089" s="2" t="s">
        <v>1</v>
      </c>
      <c r="O2089" s="2" t="s">
        <v>2</v>
      </c>
      <c r="P2089" s="2" t="s">
        <v>1</v>
      </c>
      <c r="Q2089" s="1">
        <v>829425</v>
      </c>
      <c r="R2089" s="1">
        <v>0</v>
      </c>
      <c r="S2089" s="1">
        <v>829425</v>
      </c>
      <c r="T2089" s="1">
        <v>0</v>
      </c>
      <c r="U2089" s="2" t="s">
        <v>0</v>
      </c>
      <c r="V2089" s="1">
        <v>0</v>
      </c>
      <c r="W2089" s="1">
        <v>0</v>
      </c>
      <c r="X2089" s="2" t="s">
        <v>0</v>
      </c>
      <c r="Y2089" s="1">
        <v>0</v>
      </c>
      <c r="Z2089" s="1">
        <v>0</v>
      </c>
      <c r="AA2089" s="2" t="s">
        <v>0</v>
      </c>
      <c r="AB2089" s="1">
        <v>0</v>
      </c>
      <c r="AC2089" s="1">
        <v>0</v>
      </c>
      <c r="AD2089" s="2" t="s">
        <v>0</v>
      </c>
      <c r="AE2089" s="1">
        <v>0</v>
      </c>
      <c r="AF2089" s="2">
        <v>0</v>
      </c>
    </row>
    <row r="2090" spans="1:32" hidden="1" x14ac:dyDescent="0.25">
      <c r="A2090" s="2" t="s">
        <v>689</v>
      </c>
      <c r="B2090" s="52">
        <v>43997</v>
      </c>
      <c r="C2090" s="2" t="s">
        <v>71</v>
      </c>
      <c r="D2090" s="2" t="s">
        <v>88</v>
      </c>
      <c r="E2090" s="2" t="s">
        <v>566</v>
      </c>
      <c r="F2090" s="2" t="s">
        <v>3607</v>
      </c>
      <c r="G2090" s="2" t="s">
        <v>4</v>
      </c>
      <c r="H2090" s="2" t="s">
        <v>3608</v>
      </c>
      <c r="I2090" s="1" t="s">
        <v>1</v>
      </c>
      <c r="J2090" s="1" t="s">
        <v>1</v>
      </c>
      <c r="K2090" s="1" t="s">
        <v>1</v>
      </c>
      <c r="L2090" s="1" t="s">
        <v>1</v>
      </c>
      <c r="M2090" s="1">
        <v>0</v>
      </c>
      <c r="N2090" s="2" t="s">
        <v>1</v>
      </c>
      <c r="O2090" s="2" t="s">
        <v>2</v>
      </c>
      <c r="P2090" s="2" t="s">
        <v>1</v>
      </c>
      <c r="Q2090" s="1">
        <v>50275539.071600005</v>
      </c>
      <c r="R2090" s="1">
        <v>0</v>
      </c>
      <c r="S2090" s="1">
        <v>48167392.191600002</v>
      </c>
      <c r="T2090" s="1">
        <v>0</v>
      </c>
      <c r="U2090" s="2" t="s">
        <v>0</v>
      </c>
      <c r="V2090" s="1">
        <v>0</v>
      </c>
      <c r="W2090" s="1">
        <v>1817368</v>
      </c>
      <c r="X2090" s="2" t="s">
        <v>0</v>
      </c>
      <c r="Y2090" s="1">
        <v>290778.88</v>
      </c>
      <c r="Z2090" s="1">
        <v>0</v>
      </c>
      <c r="AA2090" s="2" t="s">
        <v>0</v>
      </c>
      <c r="AB2090" s="1">
        <v>0</v>
      </c>
      <c r="AC2090" s="1">
        <v>0</v>
      </c>
      <c r="AD2090" s="2" t="s">
        <v>0</v>
      </c>
      <c r="AE2090" s="1">
        <v>0</v>
      </c>
      <c r="AF2090" s="2">
        <v>0</v>
      </c>
    </row>
    <row r="2091" spans="1:32" hidden="1" x14ac:dyDescent="0.25">
      <c r="A2091" s="2" t="s">
        <v>687</v>
      </c>
      <c r="B2091" s="52">
        <v>43997</v>
      </c>
      <c r="C2091" s="2" t="s">
        <v>8</v>
      </c>
      <c r="D2091" s="2" t="s">
        <v>78</v>
      </c>
      <c r="E2091" s="2" t="s">
        <v>555</v>
      </c>
      <c r="F2091" s="2" t="s">
        <v>3609</v>
      </c>
      <c r="G2091" s="2" t="s">
        <v>4</v>
      </c>
      <c r="H2091" s="2" t="s">
        <v>3610</v>
      </c>
      <c r="I2091" s="1" t="s">
        <v>1</v>
      </c>
      <c r="J2091" s="1" t="s">
        <v>1</v>
      </c>
      <c r="K2091" s="1" t="s">
        <v>1</v>
      </c>
      <c r="L2091" s="1" t="s">
        <v>1</v>
      </c>
      <c r="M2091" s="1">
        <v>0</v>
      </c>
      <c r="N2091" s="2" t="s">
        <v>1</v>
      </c>
      <c r="O2091" s="2" t="s">
        <v>2</v>
      </c>
      <c r="P2091" s="2" t="s">
        <v>1</v>
      </c>
      <c r="Q2091" s="1">
        <v>48935282.995899998</v>
      </c>
      <c r="R2091" s="1">
        <v>0</v>
      </c>
      <c r="S2091" s="1">
        <v>41243563.916299999</v>
      </c>
      <c r="T2091" s="1">
        <v>0</v>
      </c>
      <c r="U2091" s="2" t="s">
        <v>0</v>
      </c>
      <c r="V2091" s="1">
        <v>0</v>
      </c>
      <c r="W2091" s="1">
        <v>6630792.3100000005</v>
      </c>
      <c r="X2091" s="2" t="s">
        <v>0</v>
      </c>
      <c r="Y2091" s="1">
        <v>1060926.7696</v>
      </c>
      <c r="Z2091" s="1">
        <v>0</v>
      </c>
      <c r="AA2091" s="2" t="s">
        <v>0</v>
      </c>
      <c r="AB2091" s="1">
        <v>0</v>
      </c>
      <c r="AC2091" s="1">
        <v>0</v>
      </c>
      <c r="AD2091" s="2" t="s">
        <v>0</v>
      </c>
      <c r="AE2091" s="1">
        <v>0</v>
      </c>
      <c r="AF2091" s="2">
        <v>0</v>
      </c>
    </row>
    <row r="2092" spans="1:32" hidden="1" x14ac:dyDescent="0.25">
      <c r="A2092" s="2" t="s">
        <v>685</v>
      </c>
      <c r="B2092" s="52">
        <v>43997</v>
      </c>
      <c r="C2092" s="2" t="s">
        <v>71</v>
      </c>
      <c r="D2092" s="2" t="s">
        <v>78</v>
      </c>
      <c r="E2092" s="2" t="s">
        <v>3587</v>
      </c>
      <c r="F2092" s="2" t="s">
        <v>3611</v>
      </c>
      <c r="G2092" s="2" t="s">
        <v>4</v>
      </c>
      <c r="H2092" s="2" t="s">
        <v>3612</v>
      </c>
      <c r="I2092" s="1" t="s">
        <v>1</v>
      </c>
      <c r="J2092" s="1" t="s">
        <v>1</v>
      </c>
      <c r="K2092" s="1" t="s">
        <v>1</v>
      </c>
      <c r="L2092" s="1" t="s">
        <v>1</v>
      </c>
      <c r="M2092" s="1">
        <v>0</v>
      </c>
      <c r="N2092" s="2" t="s">
        <v>1</v>
      </c>
      <c r="O2092" s="2" t="s">
        <v>2</v>
      </c>
      <c r="P2092" s="2" t="s">
        <v>1</v>
      </c>
      <c r="Q2092" s="1">
        <v>107356588.99960001</v>
      </c>
      <c r="R2092" s="1">
        <v>0</v>
      </c>
      <c r="S2092" s="1">
        <v>106765593</v>
      </c>
      <c r="T2092" s="1">
        <v>0</v>
      </c>
      <c r="U2092" s="2" t="s">
        <v>0</v>
      </c>
      <c r="V2092" s="1">
        <v>0</v>
      </c>
      <c r="W2092" s="1">
        <v>509479.31</v>
      </c>
      <c r="X2092" s="2" t="s">
        <v>13</v>
      </c>
      <c r="Y2092" s="1">
        <v>81516.689599999998</v>
      </c>
      <c r="Z2092" s="1">
        <v>0</v>
      </c>
      <c r="AA2092" s="2" t="s">
        <v>0</v>
      </c>
      <c r="AB2092" s="1">
        <v>0</v>
      </c>
      <c r="AC2092" s="1">
        <v>0</v>
      </c>
      <c r="AD2092" s="2" t="s">
        <v>0</v>
      </c>
      <c r="AE2092" s="1">
        <v>0</v>
      </c>
      <c r="AF2092" s="2">
        <v>0</v>
      </c>
    </row>
    <row r="2093" spans="1:32" hidden="1" x14ac:dyDescent="0.25">
      <c r="A2093" s="2" t="s">
        <v>683</v>
      </c>
      <c r="B2093" s="52">
        <v>43997</v>
      </c>
      <c r="C2093" s="2" t="s">
        <v>71</v>
      </c>
      <c r="D2093" s="2" t="s">
        <v>78</v>
      </c>
      <c r="E2093" s="2" t="s">
        <v>551</v>
      </c>
      <c r="F2093" s="2" t="s">
        <v>3384</v>
      </c>
      <c r="G2093" s="2" t="s">
        <v>4</v>
      </c>
      <c r="H2093" s="2" t="s">
        <v>3613</v>
      </c>
      <c r="I2093" s="1" t="s">
        <v>1</v>
      </c>
      <c r="J2093" s="1" t="s">
        <v>1</v>
      </c>
      <c r="K2093" s="1" t="s">
        <v>1</v>
      </c>
      <c r="L2093" s="1" t="s">
        <v>1</v>
      </c>
      <c r="M2093" s="1">
        <v>0</v>
      </c>
      <c r="N2093" s="2" t="s">
        <v>1</v>
      </c>
      <c r="O2093" s="2" t="s">
        <v>2</v>
      </c>
      <c r="P2093" s="2" t="s">
        <v>1</v>
      </c>
      <c r="Q2093" s="1">
        <v>36569134.971700005</v>
      </c>
      <c r="R2093" s="1">
        <v>0</v>
      </c>
      <c r="S2093" s="1">
        <v>34394761.371700004</v>
      </c>
      <c r="T2093" s="1">
        <v>0</v>
      </c>
      <c r="U2093" s="2" t="s">
        <v>0</v>
      </c>
      <c r="V2093" s="1">
        <v>0</v>
      </c>
      <c r="W2093" s="1">
        <v>1874460</v>
      </c>
      <c r="X2093" s="2" t="s">
        <v>0</v>
      </c>
      <c r="Y2093" s="1">
        <v>299913.60000000003</v>
      </c>
      <c r="Z2093" s="1">
        <v>0</v>
      </c>
      <c r="AA2093" s="2" t="s">
        <v>0</v>
      </c>
      <c r="AB2093" s="1">
        <v>0</v>
      </c>
      <c r="AC2093" s="1">
        <v>0</v>
      </c>
      <c r="AD2093" s="2" t="s">
        <v>0</v>
      </c>
      <c r="AE2093" s="1">
        <v>0</v>
      </c>
      <c r="AF2093" s="2">
        <v>0</v>
      </c>
    </row>
    <row r="2094" spans="1:32" hidden="1" x14ac:dyDescent="0.25">
      <c r="A2094" s="2" t="s">
        <v>13</v>
      </c>
      <c r="B2094" s="52">
        <v>43997</v>
      </c>
      <c r="C2094" s="2" t="s">
        <v>53</v>
      </c>
      <c r="D2094" s="2" t="s">
        <v>78</v>
      </c>
      <c r="E2094" s="2" t="s">
        <v>6</v>
      </c>
      <c r="F2094" s="2" t="s">
        <v>3547</v>
      </c>
      <c r="G2094" s="2" t="s">
        <v>4</v>
      </c>
      <c r="H2094" s="2" t="s">
        <v>3614</v>
      </c>
      <c r="I2094" s="1" t="s">
        <v>1</v>
      </c>
      <c r="J2094" s="1" t="s">
        <v>1</v>
      </c>
      <c r="K2094" s="1" t="s">
        <v>1</v>
      </c>
      <c r="L2094" s="1" t="s">
        <v>1</v>
      </c>
      <c r="M2094" s="1">
        <v>0</v>
      </c>
      <c r="N2094" s="2" t="s">
        <v>1</v>
      </c>
      <c r="O2094" s="2" t="s">
        <v>2</v>
      </c>
      <c r="P2094" s="2" t="s">
        <v>1</v>
      </c>
      <c r="Q2094" s="1">
        <v>29102325.833499998</v>
      </c>
      <c r="R2094" s="1">
        <v>0</v>
      </c>
      <c r="S2094" s="1">
        <v>20370939.771499999</v>
      </c>
      <c r="T2094" s="1">
        <v>0</v>
      </c>
      <c r="U2094" s="2" t="s">
        <v>0</v>
      </c>
      <c r="V2094" s="1">
        <v>0</v>
      </c>
      <c r="W2094" s="1">
        <v>7527056.9499999993</v>
      </c>
      <c r="X2094" s="2" t="s">
        <v>13</v>
      </c>
      <c r="Y2094" s="1">
        <v>1204329.112</v>
      </c>
      <c r="Z2094" s="1">
        <v>0</v>
      </c>
      <c r="AA2094" s="2" t="s">
        <v>0</v>
      </c>
      <c r="AB2094" s="1">
        <v>0</v>
      </c>
      <c r="AC2094" s="1">
        <v>0</v>
      </c>
      <c r="AD2094" s="2" t="s">
        <v>0</v>
      </c>
      <c r="AE2094" s="1">
        <v>0</v>
      </c>
      <c r="AF2094" s="2">
        <v>0</v>
      </c>
    </row>
    <row r="2095" spans="1:32" hidden="1" x14ac:dyDescent="0.25">
      <c r="A2095" s="2" t="s">
        <v>678</v>
      </c>
      <c r="B2095" s="52">
        <v>43997</v>
      </c>
      <c r="C2095" s="2" t="s">
        <v>53</v>
      </c>
      <c r="D2095" s="2" t="s">
        <v>78</v>
      </c>
      <c r="E2095" s="2" t="s">
        <v>6</v>
      </c>
      <c r="F2095" s="2" t="s">
        <v>3547</v>
      </c>
      <c r="G2095" s="2" t="s">
        <v>24</v>
      </c>
      <c r="H2095" s="2" t="s">
        <v>1</v>
      </c>
      <c r="I2095" s="1" t="s">
        <v>3615</v>
      </c>
      <c r="J2095" s="1" t="s">
        <v>1</v>
      </c>
      <c r="K2095" s="1" t="s">
        <v>3616</v>
      </c>
      <c r="L2095" s="1" t="s">
        <v>232</v>
      </c>
      <c r="M2095" s="1">
        <v>2264.7199999999998</v>
      </c>
      <c r="N2095" s="2" t="s">
        <v>20</v>
      </c>
      <c r="O2095" s="2" t="s">
        <v>3617</v>
      </c>
      <c r="P2095" s="2" t="s">
        <v>3618</v>
      </c>
      <c r="Q2095" s="1">
        <v>-537600</v>
      </c>
      <c r="R2095" s="1">
        <v>0</v>
      </c>
      <c r="S2095" s="1">
        <v>-537600</v>
      </c>
      <c r="T2095" s="1">
        <v>0</v>
      </c>
      <c r="U2095" s="2" t="s">
        <v>0</v>
      </c>
      <c r="V2095" s="1">
        <v>0</v>
      </c>
      <c r="W2095" s="1">
        <v>0</v>
      </c>
      <c r="X2095" s="2" t="s">
        <v>0</v>
      </c>
      <c r="Y2095" s="1">
        <v>0</v>
      </c>
      <c r="Z2095" s="1">
        <v>0</v>
      </c>
      <c r="AA2095" s="2" t="s">
        <v>0</v>
      </c>
      <c r="AB2095" s="1">
        <v>0</v>
      </c>
      <c r="AC2095" s="1">
        <v>0</v>
      </c>
      <c r="AD2095" s="2" t="s">
        <v>0</v>
      </c>
      <c r="AE2095" s="1">
        <v>0</v>
      </c>
      <c r="AF2095" s="2">
        <v>0</v>
      </c>
    </row>
    <row r="2096" spans="1:32" hidden="1" x14ac:dyDescent="0.25">
      <c r="A2096" s="2" t="s">
        <v>676</v>
      </c>
      <c r="B2096" s="52">
        <v>43997</v>
      </c>
      <c r="C2096" s="2" t="s">
        <v>53</v>
      </c>
      <c r="D2096" s="2" t="s">
        <v>67</v>
      </c>
      <c r="E2096" s="2" t="s">
        <v>66</v>
      </c>
      <c r="F2096" s="2" t="s">
        <v>3462</v>
      </c>
      <c r="G2096" s="2" t="s">
        <v>4</v>
      </c>
      <c r="H2096" s="2" t="s">
        <v>3619</v>
      </c>
      <c r="I2096" s="1"/>
      <c r="J2096" s="1"/>
      <c r="K2096" s="1"/>
      <c r="L2096" s="1"/>
      <c r="M2096" s="1"/>
      <c r="N2096" s="2"/>
      <c r="O2096" s="2" t="s">
        <v>249</v>
      </c>
      <c r="P2096" s="2"/>
      <c r="Q2096" s="3">
        <v>0</v>
      </c>
      <c r="R2096" s="1">
        <v>0</v>
      </c>
      <c r="S2096" s="1">
        <v>0</v>
      </c>
      <c r="T2096" s="1">
        <v>0</v>
      </c>
      <c r="U2096" s="2"/>
      <c r="V2096" s="1"/>
      <c r="W2096" s="1">
        <v>0</v>
      </c>
      <c r="X2096" s="2"/>
      <c r="Y2096" s="1">
        <v>0</v>
      </c>
      <c r="Z2096" s="1">
        <v>0</v>
      </c>
      <c r="AA2096" s="2"/>
      <c r="AB2096" s="1">
        <v>0</v>
      </c>
      <c r="AC2096" s="1">
        <v>0</v>
      </c>
      <c r="AD2096" s="2"/>
      <c r="AE2096" s="1">
        <v>0</v>
      </c>
      <c r="AF2096" s="2"/>
    </row>
    <row r="2097" spans="1:32" hidden="1" x14ac:dyDescent="0.25">
      <c r="A2097" s="2" t="s">
        <v>673</v>
      </c>
      <c r="B2097" s="52">
        <v>43997</v>
      </c>
      <c r="C2097" s="2" t="s">
        <v>8</v>
      </c>
      <c r="D2097" s="2" t="s">
        <v>67</v>
      </c>
      <c r="E2097" s="2" t="s">
        <v>542</v>
      </c>
      <c r="F2097" s="2" t="s">
        <v>911</v>
      </c>
      <c r="G2097" s="2" t="s">
        <v>4</v>
      </c>
      <c r="H2097" s="2" t="s">
        <v>3620</v>
      </c>
      <c r="I2097" s="1" t="s">
        <v>1</v>
      </c>
      <c r="J2097" s="1" t="s">
        <v>1</v>
      </c>
      <c r="K2097" s="1" t="s">
        <v>1</v>
      </c>
      <c r="L2097" s="1" t="s">
        <v>1</v>
      </c>
      <c r="M2097" s="1">
        <v>0</v>
      </c>
      <c r="N2097" s="2" t="s">
        <v>1</v>
      </c>
      <c r="O2097" s="2" t="s">
        <v>2</v>
      </c>
      <c r="P2097" s="2" t="s">
        <v>1</v>
      </c>
      <c r="Q2097" s="1">
        <v>28002789.675999999</v>
      </c>
      <c r="R2097" s="1">
        <v>0</v>
      </c>
      <c r="S2097" s="1">
        <v>22863042.141599998</v>
      </c>
      <c r="T2097" s="1">
        <v>0</v>
      </c>
      <c r="U2097" s="2" t="s">
        <v>0</v>
      </c>
      <c r="V2097" s="1">
        <v>0</v>
      </c>
      <c r="W2097" s="1">
        <v>4430816.84</v>
      </c>
      <c r="X2097" s="2" t="s">
        <v>0</v>
      </c>
      <c r="Y2097" s="1">
        <v>708930.69440000004</v>
      </c>
      <c r="Z2097" s="1">
        <v>0</v>
      </c>
      <c r="AA2097" s="2" t="s">
        <v>0</v>
      </c>
      <c r="AB2097" s="1">
        <v>0</v>
      </c>
      <c r="AC2097" s="1">
        <v>0</v>
      </c>
      <c r="AD2097" s="2" t="s">
        <v>0</v>
      </c>
      <c r="AE2097" s="1">
        <v>0</v>
      </c>
      <c r="AF2097" s="2">
        <v>0</v>
      </c>
    </row>
    <row r="2098" spans="1:32" hidden="1" x14ac:dyDescent="0.25">
      <c r="A2098" s="2" t="s">
        <v>670</v>
      </c>
      <c r="B2098" s="52">
        <v>43997</v>
      </c>
      <c r="C2098" s="2" t="s">
        <v>8</v>
      </c>
      <c r="D2098" s="2" t="s">
        <v>67</v>
      </c>
      <c r="E2098" s="2" t="s">
        <v>542</v>
      </c>
      <c r="F2098" s="2" t="s">
        <v>911</v>
      </c>
      <c r="G2098" s="2" t="s">
        <v>24</v>
      </c>
      <c r="H2098" s="2" t="s">
        <v>1</v>
      </c>
      <c r="I2098" s="1" t="s">
        <v>3621</v>
      </c>
      <c r="J2098" s="1" t="s">
        <v>1</v>
      </c>
      <c r="K2098" s="1" t="s">
        <v>3622</v>
      </c>
      <c r="L2098" s="1" t="s">
        <v>3623</v>
      </c>
      <c r="M2098" s="1">
        <v>3924314.11</v>
      </c>
      <c r="N2098" s="2" t="s">
        <v>20</v>
      </c>
      <c r="O2098" s="2" t="s">
        <v>3624</v>
      </c>
      <c r="P2098" s="2" t="s">
        <v>3625</v>
      </c>
      <c r="Q2098" s="1">
        <v>-320006.26</v>
      </c>
      <c r="R2098" s="1">
        <v>0</v>
      </c>
      <c r="S2098" s="1">
        <v>-320006.26</v>
      </c>
      <c r="T2098" s="1">
        <v>0</v>
      </c>
      <c r="U2098" s="2" t="s">
        <v>0</v>
      </c>
      <c r="V2098" s="1">
        <v>0</v>
      </c>
      <c r="W2098" s="1">
        <v>0</v>
      </c>
      <c r="X2098" s="2" t="s">
        <v>0</v>
      </c>
      <c r="Y2098" s="1">
        <v>0</v>
      </c>
      <c r="Z2098" s="1">
        <v>0</v>
      </c>
      <c r="AA2098" s="2" t="s">
        <v>0</v>
      </c>
      <c r="AB2098" s="1">
        <v>0</v>
      </c>
      <c r="AC2098" s="1">
        <v>0</v>
      </c>
      <c r="AD2098" s="2" t="s">
        <v>0</v>
      </c>
      <c r="AE2098" s="1">
        <v>0</v>
      </c>
      <c r="AF2098" s="2">
        <v>0</v>
      </c>
    </row>
    <row r="2099" spans="1:32" hidden="1" x14ac:dyDescent="0.25">
      <c r="A2099" s="2" t="s">
        <v>667</v>
      </c>
      <c r="B2099" s="52">
        <v>43997</v>
      </c>
      <c r="C2099" s="2" t="s">
        <v>53</v>
      </c>
      <c r="D2099" s="2" t="s">
        <v>52</v>
      </c>
      <c r="E2099" s="2" t="s">
        <v>651</v>
      </c>
      <c r="F2099" s="2" t="s">
        <v>3309</v>
      </c>
      <c r="G2099" s="2" t="s">
        <v>4</v>
      </c>
      <c r="H2099" s="2" t="s">
        <v>3626</v>
      </c>
      <c r="I2099" s="1" t="s">
        <v>1</v>
      </c>
      <c r="J2099" s="1" t="s">
        <v>1</v>
      </c>
      <c r="K2099" s="1" t="s">
        <v>1</v>
      </c>
      <c r="L2099" s="1" t="s">
        <v>1</v>
      </c>
      <c r="M2099" s="1">
        <v>0</v>
      </c>
      <c r="N2099" s="2" t="s">
        <v>1</v>
      </c>
      <c r="O2099" s="2" t="s">
        <v>2</v>
      </c>
      <c r="P2099" s="2" t="s">
        <v>1</v>
      </c>
      <c r="Q2099" s="1">
        <v>60076920.846600004</v>
      </c>
      <c r="R2099" s="1">
        <v>0</v>
      </c>
      <c r="S2099" s="1">
        <v>41999475.058200002</v>
      </c>
      <c r="T2099" s="1">
        <v>0</v>
      </c>
      <c r="U2099" s="2" t="s">
        <v>0</v>
      </c>
      <c r="V2099" s="1">
        <v>0</v>
      </c>
      <c r="W2099" s="1">
        <v>15584004.99</v>
      </c>
      <c r="X2099" s="2" t="s">
        <v>0</v>
      </c>
      <c r="Y2099" s="1">
        <v>2493440.7984000002</v>
      </c>
      <c r="Z2099" s="1">
        <v>0</v>
      </c>
      <c r="AA2099" s="2" t="s">
        <v>0</v>
      </c>
      <c r="AB2099" s="1">
        <v>0</v>
      </c>
      <c r="AC2099" s="1">
        <v>0</v>
      </c>
      <c r="AD2099" s="2" t="s">
        <v>0</v>
      </c>
      <c r="AE2099" s="1">
        <v>0</v>
      </c>
      <c r="AF2099" s="2">
        <v>0</v>
      </c>
    </row>
    <row r="2100" spans="1:32" hidden="1" x14ac:dyDescent="0.25">
      <c r="A2100" s="2" t="s">
        <v>665</v>
      </c>
      <c r="B2100" s="52">
        <v>43997</v>
      </c>
      <c r="C2100" s="2" t="s">
        <v>53</v>
      </c>
      <c r="D2100" s="2" t="s">
        <v>52</v>
      </c>
      <c r="E2100" s="2" t="s">
        <v>651</v>
      </c>
      <c r="F2100" s="2" t="s">
        <v>3309</v>
      </c>
      <c r="G2100" s="2" t="s">
        <v>4</v>
      </c>
      <c r="H2100" s="2" t="s">
        <v>3627</v>
      </c>
      <c r="I2100" s="1" t="s">
        <v>1</v>
      </c>
      <c r="J2100" s="1" t="s">
        <v>1</v>
      </c>
      <c r="K2100" s="1" t="s">
        <v>1</v>
      </c>
      <c r="L2100" s="1" t="s">
        <v>1</v>
      </c>
      <c r="M2100" s="1">
        <v>0</v>
      </c>
      <c r="N2100" s="2" t="s">
        <v>1</v>
      </c>
      <c r="O2100" s="2" t="s">
        <v>2</v>
      </c>
      <c r="P2100" s="2" t="s">
        <v>1</v>
      </c>
      <c r="Q2100" s="1">
        <v>5768478.5</v>
      </c>
      <c r="R2100" s="1">
        <v>0</v>
      </c>
      <c r="S2100" s="1">
        <v>2891562.5</v>
      </c>
      <c r="T2100" s="1">
        <v>0</v>
      </c>
      <c r="U2100" s="2" t="s">
        <v>0</v>
      </c>
      <c r="V2100" s="1">
        <v>0</v>
      </c>
      <c r="W2100" s="1">
        <v>2480100</v>
      </c>
      <c r="X2100" s="2" t="s">
        <v>0</v>
      </c>
      <c r="Y2100" s="1">
        <v>396816</v>
      </c>
      <c r="Z2100" s="1">
        <v>0</v>
      </c>
      <c r="AA2100" s="2" t="s">
        <v>0</v>
      </c>
      <c r="AB2100" s="1">
        <v>0</v>
      </c>
      <c r="AC2100" s="1">
        <v>0</v>
      </c>
      <c r="AD2100" s="2" t="s">
        <v>0</v>
      </c>
      <c r="AE2100" s="1">
        <v>0</v>
      </c>
      <c r="AF2100" s="2">
        <v>0</v>
      </c>
    </row>
    <row r="2101" spans="1:32" hidden="1" x14ac:dyDescent="0.25">
      <c r="A2101" s="2" t="s">
        <v>662</v>
      </c>
      <c r="B2101" s="52">
        <v>43997</v>
      </c>
      <c r="C2101" s="2" t="s">
        <v>53</v>
      </c>
      <c r="D2101" s="2" t="s">
        <v>52</v>
      </c>
      <c r="E2101" s="2" t="s">
        <v>651</v>
      </c>
      <c r="F2101" s="2" t="s">
        <v>3309</v>
      </c>
      <c r="G2101" s="2" t="s">
        <v>4</v>
      </c>
      <c r="H2101" s="2" t="s">
        <v>3628</v>
      </c>
      <c r="I2101" s="1" t="s">
        <v>1</v>
      </c>
      <c r="J2101" s="1" t="s">
        <v>1</v>
      </c>
      <c r="K2101" s="1" t="s">
        <v>1</v>
      </c>
      <c r="L2101" s="1" t="s">
        <v>1</v>
      </c>
      <c r="M2101" s="1">
        <v>0</v>
      </c>
      <c r="N2101" s="2" t="s">
        <v>1</v>
      </c>
      <c r="O2101" s="2" t="s">
        <v>2</v>
      </c>
      <c r="P2101" s="2" t="s">
        <v>1</v>
      </c>
      <c r="Q2101" s="1">
        <v>9358352.8497000001</v>
      </c>
      <c r="R2101" s="1">
        <v>0</v>
      </c>
      <c r="S2101" s="1">
        <v>7067891.785699999</v>
      </c>
      <c r="T2101" s="1">
        <v>0</v>
      </c>
      <c r="U2101" s="2" t="s">
        <v>0</v>
      </c>
      <c r="V2101" s="1">
        <v>0</v>
      </c>
      <c r="W2101" s="1">
        <v>1974535.4</v>
      </c>
      <c r="X2101" s="2" t="s">
        <v>13</v>
      </c>
      <c r="Y2101" s="1">
        <v>315925.66399999999</v>
      </c>
      <c r="Z2101" s="1">
        <v>0</v>
      </c>
      <c r="AA2101" s="2" t="s">
        <v>0</v>
      </c>
      <c r="AB2101" s="1">
        <v>0</v>
      </c>
      <c r="AC2101" s="1">
        <v>0</v>
      </c>
      <c r="AD2101" s="2" t="s">
        <v>0</v>
      </c>
      <c r="AE2101" s="1">
        <v>0</v>
      </c>
      <c r="AF2101" s="2">
        <v>0</v>
      </c>
    </row>
    <row r="2102" spans="1:32" hidden="1" x14ac:dyDescent="0.25">
      <c r="A2102" s="2" t="s">
        <v>660</v>
      </c>
      <c r="B2102" s="52">
        <v>43997</v>
      </c>
      <c r="C2102" s="2" t="s">
        <v>8</v>
      </c>
      <c r="D2102" s="2" t="s">
        <v>52</v>
      </c>
      <c r="E2102" s="2" t="s">
        <v>530</v>
      </c>
      <c r="F2102" s="2" t="s">
        <v>3246</v>
      </c>
      <c r="G2102" s="2" t="s">
        <v>4</v>
      </c>
      <c r="H2102" s="2" t="s">
        <v>3629</v>
      </c>
      <c r="I2102" s="1" t="s">
        <v>1</v>
      </c>
      <c r="J2102" s="1" t="s">
        <v>1</v>
      </c>
      <c r="K2102" s="1" t="s">
        <v>1</v>
      </c>
      <c r="L2102" s="1" t="s">
        <v>1</v>
      </c>
      <c r="M2102" s="1">
        <v>0</v>
      </c>
      <c r="N2102" s="2" t="s">
        <v>1</v>
      </c>
      <c r="O2102" s="2" t="s">
        <v>2</v>
      </c>
      <c r="P2102" s="2" t="s">
        <v>1</v>
      </c>
      <c r="Q2102" s="1">
        <v>70748865.244699985</v>
      </c>
      <c r="R2102" s="1">
        <v>0</v>
      </c>
      <c r="S2102" s="1">
        <v>53951281.455899991</v>
      </c>
      <c r="T2102" s="1">
        <v>0</v>
      </c>
      <c r="U2102" s="2" t="s">
        <v>0</v>
      </c>
      <c r="V2102" s="1">
        <v>0</v>
      </c>
      <c r="W2102" s="1">
        <v>14480675.68</v>
      </c>
      <c r="X2102" s="2" t="s">
        <v>0</v>
      </c>
      <c r="Y2102" s="1">
        <v>2316908.1088</v>
      </c>
      <c r="Z2102" s="1">
        <v>0</v>
      </c>
      <c r="AA2102" s="2" t="s">
        <v>0</v>
      </c>
      <c r="AB2102" s="1">
        <v>0</v>
      </c>
      <c r="AC2102" s="1">
        <v>0</v>
      </c>
      <c r="AD2102" s="2" t="s">
        <v>0</v>
      </c>
      <c r="AE2102" s="1">
        <v>0</v>
      </c>
      <c r="AF2102" s="2">
        <v>0</v>
      </c>
    </row>
    <row r="2103" spans="1:32" hidden="1" x14ac:dyDescent="0.25">
      <c r="A2103" s="2" t="s">
        <v>656</v>
      </c>
      <c r="B2103" s="52">
        <v>43997</v>
      </c>
      <c r="C2103" s="2" t="s">
        <v>8</v>
      </c>
      <c r="D2103" s="2" t="s">
        <v>48</v>
      </c>
      <c r="E2103" s="2" t="s">
        <v>520</v>
      </c>
      <c r="F2103" s="2" t="s">
        <v>772</v>
      </c>
      <c r="G2103" s="2" t="s">
        <v>4</v>
      </c>
      <c r="H2103" s="2" t="s">
        <v>3630</v>
      </c>
      <c r="I2103" s="1" t="s">
        <v>1</v>
      </c>
      <c r="J2103" s="1" t="s">
        <v>1</v>
      </c>
      <c r="K2103" s="1" t="s">
        <v>1</v>
      </c>
      <c r="L2103" s="1" t="s">
        <v>1</v>
      </c>
      <c r="M2103" s="1">
        <v>0</v>
      </c>
      <c r="N2103" s="2" t="s">
        <v>1</v>
      </c>
      <c r="O2103" s="2" t="s">
        <v>2</v>
      </c>
      <c r="P2103" s="2" t="s">
        <v>1</v>
      </c>
      <c r="Q2103" s="1">
        <v>87607802.577099994</v>
      </c>
      <c r="R2103" s="1">
        <v>0</v>
      </c>
      <c r="S2103" s="1">
        <v>62756271.299499989</v>
      </c>
      <c r="T2103" s="1">
        <v>0</v>
      </c>
      <c r="U2103" s="2" t="s">
        <v>0</v>
      </c>
      <c r="V2103" s="1">
        <v>0</v>
      </c>
      <c r="W2103" s="1">
        <v>21423733.860000003</v>
      </c>
      <c r="X2103" s="2" t="s">
        <v>13</v>
      </c>
      <c r="Y2103" s="1">
        <v>3427797.4176000007</v>
      </c>
      <c r="Z2103" s="1">
        <v>0</v>
      </c>
      <c r="AA2103" s="2" t="s">
        <v>0</v>
      </c>
      <c r="AB2103" s="1">
        <v>0</v>
      </c>
      <c r="AC2103" s="1">
        <v>0</v>
      </c>
      <c r="AD2103" s="2" t="s">
        <v>0</v>
      </c>
      <c r="AE2103" s="1">
        <v>0</v>
      </c>
      <c r="AF2103" s="2">
        <v>0</v>
      </c>
    </row>
    <row r="2104" spans="1:32" hidden="1" x14ac:dyDescent="0.25">
      <c r="A2104" s="2" t="s">
        <v>654</v>
      </c>
      <c r="B2104" s="52">
        <v>43997</v>
      </c>
      <c r="C2104" s="2" t="s">
        <v>53</v>
      </c>
      <c r="D2104" s="2" t="s">
        <v>48</v>
      </c>
      <c r="E2104" s="2" t="s">
        <v>1830</v>
      </c>
      <c r="F2104" s="2" t="s">
        <v>2536</v>
      </c>
      <c r="G2104" s="2" t="s">
        <v>4</v>
      </c>
      <c r="H2104" s="2" t="s">
        <v>3479</v>
      </c>
      <c r="I2104" s="1"/>
      <c r="J2104" s="1"/>
      <c r="K2104" s="1"/>
      <c r="L2104" s="1"/>
      <c r="M2104" s="1"/>
      <c r="N2104" s="2"/>
      <c r="O2104" s="2" t="s">
        <v>249</v>
      </c>
      <c r="P2104" s="2"/>
      <c r="Q2104" s="1">
        <v>0</v>
      </c>
      <c r="R2104" s="1">
        <v>0</v>
      </c>
      <c r="S2104" s="1">
        <v>0</v>
      </c>
      <c r="T2104" s="1">
        <v>0</v>
      </c>
      <c r="U2104" s="2"/>
      <c r="V2104" s="1">
        <v>0</v>
      </c>
      <c r="W2104" s="1">
        <v>0</v>
      </c>
      <c r="X2104" s="1">
        <v>0</v>
      </c>
      <c r="Y2104" s="1">
        <v>0</v>
      </c>
      <c r="Z2104" s="1">
        <v>0</v>
      </c>
      <c r="AA2104" s="1">
        <v>0</v>
      </c>
      <c r="AB2104" s="1">
        <v>0</v>
      </c>
      <c r="AC2104" s="1">
        <v>0</v>
      </c>
      <c r="AD2104" s="1">
        <v>0</v>
      </c>
      <c r="AE2104" s="1">
        <v>0</v>
      </c>
      <c r="AF2104" s="2"/>
    </row>
    <row r="2105" spans="1:32" hidden="1" x14ac:dyDescent="0.25">
      <c r="A2105" s="2" t="s">
        <v>652</v>
      </c>
      <c r="B2105" s="52">
        <v>43997</v>
      </c>
      <c r="C2105" s="2" t="s">
        <v>8</v>
      </c>
      <c r="D2105" s="2" t="s">
        <v>44</v>
      </c>
      <c r="E2105" s="2" t="s">
        <v>516</v>
      </c>
      <c r="F2105" s="2" t="s">
        <v>1811</v>
      </c>
      <c r="G2105" s="2" t="s">
        <v>4</v>
      </c>
      <c r="H2105" s="2" t="s">
        <v>3631</v>
      </c>
      <c r="I2105" s="1" t="s">
        <v>1</v>
      </c>
      <c r="J2105" s="1" t="s">
        <v>1</v>
      </c>
      <c r="K2105" s="1" t="s">
        <v>1</v>
      </c>
      <c r="L2105" s="1" t="s">
        <v>1</v>
      </c>
      <c r="M2105" s="1">
        <v>0</v>
      </c>
      <c r="N2105" s="2" t="s">
        <v>1</v>
      </c>
      <c r="O2105" s="2" t="s">
        <v>2</v>
      </c>
      <c r="P2105" s="2" t="s">
        <v>1</v>
      </c>
      <c r="Q2105" s="1">
        <v>151065156.77629998</v>
      </c>
      <c r="R2105" s="1">
        <v>0</v>
      </c>
      <c r="S2105" s="1">
        <v>99930547.408299997</v>
      </c>
      <c r="T2105" s="1">
        <v>0</v>
      </c>
      <c r="U2105" s="2" t="s">
        <v>0</v>
      </c>
      <c r="V2105" s="1">
        <v>0</v>
      </c>
      <c r="W2105" s="1">
        <v>44081559.799999997</v>
      </c>
      <c r="X2105" s="2" t="s">
        <v>13</v>
      </c>
      <c r="Y2105" s="1">
        <v>7053049.568</v>
      </c>
      <c r="Z2105" s="1">
        <v>0</v>
      </c>
      <c r="AA2105" s="2" t="s">
        <v>0</v>
      </c>
      <c r="AB2105" s="1">
        <v>0</v>
      </c>
      <c r="AC2105" s="1">
        <v>0</v>
      </c>
      <c r="AD2105" s="2" t="s">
        <v>0</v>
      </c>
      <c r="AE2105" s="1">
        <v>0</v>
      </c>
      <c r="AF2105" s="2">
        <v>0</v>
      </c>
    </row>
    <row r="2106" spans="1:32" hidden="1" x14ac:dyDescent="0.25">
      <c r="A2106" s="2" t="s">
        <v>648</v>
      </c>
      <c r="B2106" s="52">
        <v>43997</v>
      </c>
      <c r="C2106" s="2" t="s">
        <v>8</v>
      </c>
      <c r="D2106" s="2" t="s">
        <v>40</v>
      </c>
      <c r="E2106" s="2" t="s">
        <v>500</v>
      </c>
      <c r="F2106" s="2" t="s">
        <v>1736</v>
      </c>
      <c r="G2106" s="2" t="s">
        <v>4</v>
      </c>
      <c r="H2106" s="2" t="s">
        <v>3632</v>
      </c>
      <c r="I2106" s="1" t="s">
        <v>1</v>
      </c>
      <c r="J2106" s="1" t="s">
        <v>1</v>
      </c>
      <c r="K2106" s="1" t="s">
        <v>1</v>
      </c>
      <c r="L2106" s="1" t="s">
        <v>1</v>
      </c>
      <c r="M2106" s="1">
        <v>0</v>
      </c>
      <c r="N2106" s="2" t="s">
        <v>1</v>
      </c>
      <c r="O2106" s="2" t="s">
        <v>2</v>
      </c>
      <c r="P2106" s="2" t="s">
        <v>1</v>
      </c>
      <c r="Q2106" s="1">
        <v>72433457.212899998</v>
      </c>
      <c r="R2106" s="1">
        <v>0</v>
      </c>
      <c r="S2106" s="1">
        <v>51859612.521299995</v>
      </c>
      <c r="T2106" s="1">
        <v>0</v>
      </c>
      <c r="U2106" s="2" t="s">
        <v>0</v>
      </c>
      <c r="V2106" s="1">
        <v>0</v>
      </c>
      <c r="W2106" s="1">
        <v>17736073.010000002</v>
      </c>
      <c r="X2106" s="2" t="s">
        <v>0</v>
      </c>
      <c r="Y2106" s="1">
        <v>2837771.6816000002</v>
      </c>
      <c r="Z2106" s="1">
        <v>0</v>
      </c>
      <c r="AA2106" s="2" t="s">
        <v>0</v>
      </c>
      <c r="AB2106" s="1">
        <v>0</v>
      </c>
      <c r="AC2106" s="1">
        <v>0</v>
      </c>
      <c r="AD2106" s="2" t="s">
        <v>0</v>
      </c>
      <c r="AE2106" s="1">
        <v>0</v>
      </c>
      <c r="AF2106" s="2">
        <v>0</v>
      </c>
    </row>
    <row r="2107" spans="1:32" hidden="1" x14ac:dyDescent="0.25">
      <c r="A2107" s="2" t="s">
        <v>645</v>
      </c>
      <c r="B2107" s="52">
        <v>43997</v>
      </c>
      <c r="C2107" s="2" t="s">
        <v>8</v>
      </c>
      <c r="D2107" s="2" t="s">
        <v>40</v>
      </c>
      <c r="E2107" s="2" t="s">
        <v>500</v>
      </c>
      <c r="F2107" s="2" t="s">
        <v>1736</v>
      </c>
      <c r="G2107" s="2" t="s">
        <v>4</v>
      </c>
      <c r="H2107" s="2" t="s">
        <v>3633</v>
      </c>
      <c r="I2107" s="1" t="s">
        <v>1</v>
      </c>
      <c r="J2107" s="1" t="s">
        <v>1</v>
      </c>
      <c r="K2107" s="1" t="s">
        <v>1</v>
      </c>
      <c r="L2107" s="1" t="s">
        <v>1</v>
      </c>
      <c r="M2107" s="1">
        <v>0</v>
      </c>
      <c r="N2107" s="2" t="s">
        <v>1</v>
      </c>
      <c r="O2107" s="2" t="s">
        <v>3634</v>
      </c>
      <c r="P2107" s="2" t="s">
        <v>3635</v>
      </c>
      <c r="Q2107" s="1">
        <v>6231533.7904000003</v>
      </c>
      <c r="R2107" s="1">
        <v>0</v>
      </c>
      <c r="S2107" s="1">
        <v>3807191.8716000002</v>
      </c>
      <c r="T2107" s="1">
        <v>2089949.93</v>
      </c>
      <c r="U2107" s="2" t="s">
        <v>13</v>
      </c>
      <c r="V2107" s="1">
        <v>334391.98879999999</v>
      </c>
      <c r="W2107" s="1">
        <v>0</v>
      </c>
      <c r="X2107" s="2" t="s">
        <v>0</v>
      </c>
      <c r="Y2107" s="1">
        <v>0</v>
      </c>
      <c r="Z2107" s="1">
        <v>0</v>
      </c>
      <c r="AA2107" s="2" t="s">
        <v>0</v>
      </c>
      <c r="AB2107" s="1">
        <v>0</v>
      </c>
      <c r="AC2107" s="1">
        <v>0</v>
      </c>
      <c r="AD2107" s="2" t="s">
        <v>0</v>
      </c>
      <c r="AE2107" s="1">
        <v>0</v>
      </c>
      <c r="AF2107" s="2">
        <v>0</v>
      </c>
    </row>
    <row r="2108" spans="1:32" hidden="1" x14ac:dyDescent="0.25">
      <c r="A2108" s="2" t="s">
        <v>642</v>
      </c>
      <c r="B2108" s="52">
        <v>43997</v>
      </c>
      <c r="C2108" s="2" t="s">
        <v>8</v>
      </c>
      <c r="D2108" s="2" t="s">
        <v>36</v>
      </c>
      <c r="E2108" s="2" t="s">
        <v>497</v>
      </c>
      <c r="F2108" s="2" t="s">
        <v>1604</v>
      </c>
      <c r="G2108" s="2" t="s">
        <v>4</v>
      </c>
      <c r="H2108" s="2" t="s">
        <v>3636</v>
      </c>
      <c r="I2108" s="1" t="s">
        <v>1</v>
      </c>
      <c r="J2108" s="1" t="s">
        <v>1</v>
      </c>
      <c r="K2108" s="1" t="s">
        <v>1</v>
      </c>
      <c r="L2108" s="1" t="s">
        <v>1</v>
      </c>
      <c r="M2108" s="1">
        <v>0</v>
      </c>
      <c r="N2108" s="2" t="s">
        <v>1</v>
      </c>
      <c r="O2108" s="2" t="s">
        <v>2</v>
      </c>
      <c r="P2108" s="2" t="s">
        <v>1</v>
      </c>
      <c r="Q2108" s="1">
        <v>62636314.651799992</v>
      </c>
      <c r="R2108" s="1">
        <v>0</v>
      </c>
      <c r="S2108" s="1">
        <v>48946830.976999991</v>
      </c>
      <c r="T2108" s="1">
        <v>0</v>
      </c>
      <c r="U2108" s="2" t="s">
        <v>0</v>
      </c>
      <c r="V2108" s="1">
        <v>0</v>
      </c>
      <c r="W2108" s="1">
        <v>11801279.030000001</v>
      </c>
      <c r="X2108" s="2" t="s">
        <v>13</v>
      </c>
      <c r="Y2108" s="1">
        <v>1888204.6448000001</v>
      </c>
      <c r="Z2108" s="1">
        <v>0</v>
      </c>
      <c r="AA2108" s="2" t="s">
        <v>0</v>
      </c>
      <c r="AB2108" s="1">
        <v>0</v>
      </c>
      <c r="AC2108" s="1">
        <v>0</v>
      </c>
      <c r="AD2108" s="2" t="s">
        <v>0</v>
      </c>
      <c r="AE2108" s="1">
        <v>0</v>
      </c>
      <c r="AF2108" s="2">
        <v>0</v>
      </c>
    </row>
    <row r="2109" spans="1:32" hidden="1" x14ac:dyDescent="0.25">
      <c r="A2109" s="2" t="s">
        <v>640</v>
      </c>
      <c r="B2109" s="52">
        <v>43997</v>
      </c>
      <c r="C2109" s="2" t="s">
        <v>8</v>
      </c>
      <c r="D2109" s="2" t="s">
        <v>32</v>
      </c>
      <c r="E2109" s="2" t="s">
        <v>493</v>
      </c>
      <c r="F2109" s="2" t="s">
        <v>3637</v>
      </c>
      <c r="G2109" s="2" t="s">
        <v>4</v>
      </c>
      <c r="H2109" s="2" t="s">
        <v>3638</v>
      </c>
      <c r="I2109" s="1" t="s">
        <v>1</v>
      </c>
      <c r="J2109" s="1" t="s">
        <v>1</v>
      </c>
      <c r="K2109" s="1" t="s">
        <v>1</v>
      </c>
      <c r="L2109" s="1" t="s">
        <v>1</v>
      </c>
      <c r="M2109" s="1">
        <v>0</v>
      </c>
      <c r="N2109" s="2" t="s">
        <v>1</v>
      </c>
      <c r="O2109" s="2" t="s">
        <v>2</v>
      </c>
      <c r="P2109" s="2" t="s">
        <v>1</v>
      </c>
      <c r="Q2109" s="1">
        <v>28476594.4758</v>
      </c>
      <c r="R2109" s="1">
        <v>0</v>
      </c>
      <c r="S2109" s="1">
        <v>24514790.4826</v>
      </c>
      <c r="T2109" s="1">
        <v>0</v>
      </c>
      <c r="U2109" s="2" t="s">
        <v>0</v>
      </c>
      <c r="V2109" s="1">
        <v>0</v>
      </c>
      <c r="W2109" s="1">
        <v>3415348.27</v>
      </c>
      <c r="X2109" s="2" t="s">
        <v>0</v>
      </c>
      <c r="Y2109" s="1">
        <v>546455.72320000001</v>
      </c>
      <c r="Z2109" s="1">
        <v>0</v>
      </c>
      <c r="AA2109" s="2" t="s">
        <v>0</v>
      </c>
      <c r="AB2109" s="1">
        <v>0</v>
      </c>
      <c r="AC2109" s="1">
        <v>0</v>
      </c>
      <c r="AD2109" s="2" t="s">
        <v>0</v>
      </c>
      <c r="AE2109" s="1">
        <v>0</v>
      </c>
      <c r="AF2109" s="2">
        <v>0</v>
      </c>
    </row>
    <row r="2110" spans="1:32" hidden="1" x14ac:dyDescent="0.25">
      <c r="A2110" s="2" t="s">
        <v>637</v>
      </c>
      <c r="B2110" s="52">
        <v>43997</v>
      </c>
      <c r="C2110" s="2" t="s">
        <v>8</v>
      </c>
      <c r="D2110" s="2" t="s">
        <v>26</v>
      </c>
      <c r="E2110" s="2" t="s">
        <v>489</v>
      </c>
      <c r="F2110" s="2" t="s">
        <v>3639</v>
      </c>
      <c r="G2110" s="2" t="s">
        <v>4</v>
      </c>
      <c r="H2110" s="2" t="s">
        <v>3640</v>
      </c>
      <c r="I2110" s="1" t="s">
        <v>1</v>
      </c>
      <c r="J2110" s="1" t="s">
        <v>1</v>
      </c>
      <c r="K2110" s="1" t="s">
        <v>1</v>
      </c>
      <c r="L2110" s="1" t="s">
        <v>1</v>
      </c>
      <c r="M2110" s="1">
        <v>0</v>
      </c>
      <c r="N2110" s="2" t="s">
        <v>1</v>
      </c>
      <c r="O2110" s="2" t="s">
        <v>2</v>
      </c>
      <c r="P2110" s="2" t="s">
        <v>1</v>
      </c>
      <c r="Q2110" s="1">
        <v>53914883.514300019</v>
      </c>
      <c r="R2110" s="1">
        <v>0</v>
      </c>
      <c r="S2110" s="1">
        <v>51208474.522300012</v>
      </c>
      <c r="T2110" s="1">
        <v>0</v>
      </c>
      <c r="U2110" s="2" t="s">
        <v>0</v>
      </c>
      <c r="V2110" s="1">
        <v>0</v>
      </c>
      <c r="W2110" s="1">
        <v>2333111.2000000002</v>
      </c>
      <c r="X2110" s="2" t="s">
        <v>0</v>
      </c>
      <c r="Y2110" s="1">
        <v>373297.79200000002</v>
      </c>
      <c r="Z2110" s="1">
        <v>0</v>
      </c>
      <c r="AA2110" s="2" t="s">
        <v>0</v>
      </c>
      <c r="AB2110" s="1">
        <v>0</v>
      </c>
      <c r="AC2110" s="1">
        <v>0</v>
      </c>
      <c r="AD2110" s="2" t="s">
        <v>0</v>
      </c>
      <c r="AE2110" s="1">
        <v>0</v>
      </c>
      <c r="AF2110" s="2">
        <v>0</v>
      </c>
    </row>
    <row r="2111" spans="1:32" hidden="1" x14ac:dyDescent="0.25">
      <c r="A2111" s="2" t="s">
        <v>635</v>
      </c>
      <c r="B2111" s="52">
        <v>43997</v>
      </c>
      <c r="C2111" s="2" t="s">
        <v>8</v>
      </c>
      <c r="D2111" s="2" t="s">
        <v>16</v>
      </c>
      <c r="E2111" s="2" t="s">
        <v>483</v>
      </c>
      <c r="F2111" s="2" t="s">
        <v>3641</v>
      </c>
      <c r="G2111" s="2" t="s">
        <v>4</v>
      </c>
      <c r="H2111" s="2" t="s">
        <v>3642</v>
      </c>
      <c r="I2111" s="1" t="s">
        <v>1</v>
      </c>
      <c r="J2111" s="1" t="s">
        <v>1</v>
      </c>
      <c r="K2111" s="1" t="s">
        <v>1</v>
      </c>
      <c r="L2111" s="1" t="s">
        <v>1</v>
      </c>
      <c r="M2111" s="1">
        <v>0</v>
      </c>
      <c r="N2111" s="2" t="s">
        <v>1</v>
      </c>
      <c r="O2111" s="2" t="s">
        <v>2</v>
      </c>
      <c r="P2111" s="2" t="s">
        <v>1</v>
      </c>
      <c r="Q2111" s="1">
        <v>1297800</v>
      </c>
      <c r="R2111" s="1">
        <v>0</v>
      </c>
      <c r="S2111" s="1">
        <v>956760</v>
      </c>
      <c r="T2111" s="1">
        <v>0</v>
      </c>
      <c r="U2111" s="2" t="s">
        <v>0</v>
      </c>
      <c r="V2111" s="1">
        <v>0</v>
      </c>
      <c r="W2111" s="1">
        <v>294000</v>
      </c>
      <c r="X2111" s="2" t="s">
        <v>13</v>
      </c>
      <c r="Y2111" s="1">
        <v>47040</v>
      </c>
      <c r="Z2111" s="1">
        <v>0</v>
      </c>
      <c r="AA2111" s="2" t="s">
        <v>0</v>
      </c>
      <c r="AB2111" s="1">
        <v>0</v>
      </c>
      <c r="AC2111" s="1">
        <v>0</v>
      </c>
      <c r="AD2111" s="2" t="s">
        <v>0</v>
      </c>
      <c r="AE2111" s="1">
        <v>0</v>
      </c>
      <c r="AF2111" s="2">
        <v>0</v>
      </c>
    </row>
    <row r="2112" spans="1:32" hidden="1" x14ac:dyDescent="0.25">
      <c r="A2112" s="2" t="s">
        <v>633</v>
      </c>
      <c r="B2112" s="52">
        <v>43997</v>
      </c>
      <c r="C2112" s="2" t="s">
        <v>8</v>
      </c>
      <c r="D2112" s="2" t="s">
        <v>1048</v>
      </c>
      <c r="E2112" s="2" t="s">
        <v>538</v>
      </c>
      <c r="F2112" s="2" t="s">
        <v>1909</v>
      </c>
      <c r="G2112" s="2" t="s">
        <v>4</v>
      </c>
      <c r="H2112" s="2" t="s">
        <v>3643</v>
      </c>
      <c r="I2112" s="1" t="s">
        <v>1</v>
      </c>
      <c r="J2112" s="1" t="s">
        <v>1</v>
      </c>
      <c r="K2112" s="1" t="s">
        <v>1</v>
      </c>
      <c r="L2112" s="1" t="s">
        <v>1</v>
      </c>
      <c r="M2112" s="1">
        <v>0</v>
      </c>
      <c r="N2112" s="2" t="s">
        <v>1</v>
      </c>
      <c r="O2112" s="2" t="s">
        <v>2</v>
      </c>
      <c r="P2112" s="2" t="s">
        <v>1</v>
      </c>
      <c r="Q2112" s="1">
        <v>23325209.155000001</v>
      </c>
      <c r="R2112" s="1">
        <v>0</v>
      </c>
      <c r="S2112" s="1">
        <v>20413701.955000002</v>
      </c>
      <c r="T2112" s="1">
        <v>0</v>
      </c>
      <c r="U2112" s="2" t="s">
        <v>0</v>
      </c>
      <c r="V2112" s="1">
        <v>0</v>
      </c>
      <c r="W2112" s="1">
        <v>2509920</v>
      </c>
      <c r="X2112" s="2" t="s">
        <v>0</v>
      </c>
      <c r="Y2112" s="1">
        <v>401587.20000000001</v>
      </c>
      <c r="Z2112" s="1">
        <v>0</v>
      </c>
      <c r="AA2112" s="2" t="s">
        <v>0</v>
      </c>
      <c r="AB2112" s="1">
        <v>0</v>
      </c>
      <c r="AC2112" s="1">
        <v>0</v>
      </c>
      <c r="AD2112" s="2" t="s">
        <v>0</v>
      </c>
      <c r="AE2112" s="1">
        <v>0</v>
      </c>
      <c r="AF2112" s="2">
        <v>0</v>
      </c>
    </row>
    <row r="2113" spans="1:32" hidden="1" x14ac:dyDescent="0.25">
      <c r="A2113" s="2" t="s">
        <v>631</v>
      </c>
      <c r="B2113" s="52">
        <v>43997</v>
      </c>
      <c r="C2113" s="2" t="s">
        <v>8</v>
      </c>
      <c r="D2113" s="2" t="s">
        <v>11</v>
      </c>
      <c r="E2113" s="2" t="s">
        <v>476</v>
      </c>
      <c r="F2113" s="2" t="s">
        <v>3644</v>
      </c>
      <c r="G2113" s="2" t="s">
        <v>4</v>
      </c>
      <c r="H2113" s="2" t="s">
        <v>3645</v>
      </c>
      <c r="I2113" s="1" t="s">
        <v>1</v>
      </c>
      <c r="J2113" s="1" t="s">
        <v>1</v>
      </c>
      <c r="K2113" s="1" t="s">
        <v>1</v>
      </c>
      <c r="L2113" s="1" t="s">
        <v>1</v>
      </c>
      <c r="M2113" s="1">
        <v>0</v>
      </c>
      <c r="N2113" s="2" t="s">
        <v>1</v>
      </c>
      <c r="O2113" s="2" t="s">
        <v>2</v>
      </c>
      <c r="P2113" s="2" t="s">
        <v>1</v>
      </c>
      <c r="Q2113" s="1">
        <v>631008</v>
      </c>
      <c r="R2113" s="1">
        <v>0</v>
      </c>
      <c r="S2113" s="1">
        <v>380100</v>
      </c>
      <c r="T2113" s="1">
        <v>0</v>
      </c>
      <c r="U2113" s="2" t="s">
        <v>0</v>
      </c>
      <c r="V2113" s="1">
        <v>0</v>
      </c>
      <c r="W2113" s="1">
        <v>216300</v>
      </c>
      <c r="X2113" s="2" t="s">
        <v>13</v>
      </c>
      <c r="Y2113" s="1">
        <v>34608</v>
      </c>
      <c r="Z2113" s="1">
        <v>0</v>
      </c>
      <c r="AA2113" s="2" t="s">
        <v>0</v>
      </c>
      <c r="AB2113" s="1">
        <v>0</v>
      </c>
      <c r="AC2113" s="1">
        <v>0</v>
      </c>
      <c r="AD2113" s="2" t="s">
        <v>0</v>
      </c>
      <c r="AE2113" s="1">
        <v>0</v>
      </c>
      <c r="AF2113" s="2">
        <v>0</v>
      </c>
    </row>
    <row r="2114" spans="1:32" hidden="1" x14ac:dyDescent="0.25">
      <c r="A2114" s="2" t="s">
        <v>627</v>
      </c>
      <c r="B2114" s="52">
        <v>43997</v>
      </c>
      <c r="C2114" s="2" t="s">
        <v>8</v>
      </c>
      <c r="D2114" s="2" t="s">
        <v>7</v>
      </c>
      <c r="E2114" s="2" t="s">
        <v>471</v>
      </c>
      <c r="F2114" s="2" t="s">
        <v>2521</v>
      </c>
      <c r="G2114" s="2" t="s">
        <v>4</v>
      </c>
      <c r="H2114" s="2" t="s">
        <v>3646</v>
      </c>
      <c r="I2114" s="1" t="s">
        <v>1</v>
      </c>
      <c r="J2114" s="1" t="s">
        <v>1</v>
      </c>
      <c r="K2114" s="1" t="s">
        <v>1</v>
      </c>
      <c r="L2114" s="1" t="s">
        <v>1</v>
      </c>
      <c r="M2114" s="1">
        <v>0</v>
      </c>
      <c r="N2114" s="2" t="s">
        <v>1</v>
      </c>
      <c r="O2114" s="2" t="s">
        <v>2</v>
      </c>
      <c r="P2114" s="2" t="s">
        <v>1</v>
      </c>
      <c r="Q2114" s="1">
        <v>23633943.046899997</v>
      </c>
      <c r="R2114" s="1">
        <v>0</v>
      </c>
      <c r="S2114" s="1">
        <v>18672011.471699998</v>
      </c>
      <c r="T2114" s="1">
        <v>0</v>
      </c>
      <c r="U2114" s="2" t="s">
        <v>0</v>
      </c>
      <c r="V2114" s="1">
        <v>0</v>
      </c>
      <c r="W2114" s="1">
        <v>4277527.2200000007</v>
      </c>
      <c r="X2114" s="2" t="s">
        <v>0</v>
      </c>
      <c r="Y2114" s="1">
        <v>684404.35520000011</v>
      </c>
      <c r="Z2114" s="1">
        <v>0</v>
      </c>
      <c r="AA2114" s="2" t="s">
        <v>0</v>
      </c>
      <c r="AB2114" s="1">
        <v>0</v>
      </c>
      <c r="AC2114" s="1">
        <v>0</v>
      </c>
      <c r="AD2114" s="2" t="s">
        <v>0</v>
      </c>
      <c r="AE2114" s="1">
        <v>0</v>
      </c>
      <c r="AF2114" s="2">
        <v>0</v>
      </c>
    </row>
    <row r="2115" spans="1:32" hidden="1" x14ac:dyDescent="0.25">
      <c r="A2115" s="2" t="s">
        <v>625</v>
      </c>
      <c r="B2115" s="52">
        <v>43998</v>
      </c>
      <c r="C2115" s="2" t="s">
        <v>53</v>
      </c>
      <c r="D2115" s="2" t="s">
        <v>107</v>
      </c>
      <c r="E2115" s="2" t="s">
        <v>572</v>
      </c>
      <c r="F2115" s="2" t="s">
        <v>3600</v>
      </c>
      <c r="G2115" s="2" t="s">
        <v>4</v>
      </c>
      <c r="H2115" s="2" t="s">
        <v>3647</v>
      </c>
      <c r="I2115" s="1" t="s">
        <v>1</v>
      </c>
      <c r="J2115" s="1" t="s">
        <v>1</v>
      </c>
      <c r="K2115" s="1" t="s">
        <v>1</v>
      </c>
      <c r="L2115" s="1" t="s">
        <v>1</v>
      </c>
      <c r="M2115" s="1">
        <v>0</v>
      </c>
      <c r="N2115" s="2" t="s">
        <v>1</v>
      </c>
      <c r="O2115" s="2" t="s">
        <v>2</v>
      </c>
      <c r="P2115" s="2" t="s">
        <v>1</v>
      </c>
      <c r="Q2115" s="1">
        <v>69356884.224099994</v>
      </c>
      <c r="R2115" s="1">
        <v>0</v>
      </c>
      <c r="S2115" s="1">
        <v>42077600.38409999</v>
      </c>
      <c r="T2115" s="1">
        <v>0</v>
      </c>
      <c r="U2115" s="2" t="s">
        <v>0</v>
      </c>
      <c r="V2115" s="1">
        <v>0</v>
      </c>
      <c r="W2115" s="1">
        <v>23516624</v>
      </c>
      <c r="X2115" s="2" t="s">
        <v>0</v>
      </c>
      <c r="Y2115" s="1">
        <v>3762659.84</v>
      </c>
      <c r="Z2115" s="1">
        <v>0</v>
      </c>
      <c r="AA2115" s="2" t="s">
        <v>0</v>
      </c>
      <c r="AB2115" s="1">
        <v>0</v>
      </c>
      <c r="AC2115" s="1">
        <v>0</v>
      </c>
      <c r="AD2115" s="2" t="s">
        <v>0</v>
      </c>
      <c r="AE2115" s="1">
        <v>0</v>
      </c>
      <c r="AF2115" s="2">
        <v>0</v>
      </c>
    </row>
    <row r="2116" spans="1:32" hidden="1" x14ac:dyDescent="0.25">
      <c r="A2116" s="2" t="s">
        <v>623</v>
      </c>
      <c r="B2116" s="52">
        <v>43998</v>
      </c>
      <c r="C2116" s="2" t="s">
        <v>8</v>
      </c>
      <c r="D2116" s="2" t="s">
        <v>107</v>
      </c>
      <c r="E2116" s="2" t="s">
        <v>596</v>
      </c>
      <c r="F2116" s="2" t="s">
        <v>2723</v>
      </c>
      <c r="G2116" s="2" t="s">
        <v>4</v>
      </c>
      <c r="H2116" s="2" t="s">
        <v>3648</v>
      </c>
      <c r="I2116" s="1" t="s">
        <v>1</v>
      </c>
      <c r="J2116" s="1" t="s">
        <v>1</v>
      </c>
      <c r="K2116" s="1" t="s">
        <v>1</v>
      </c>
      <c r="L2116" s="1" t="s">
        <v>1</v>
      </c>
      <c r="M2116" s="1">
        <v>0</v>
      </c>
      <c r="N2116" s="2" t="s">
        <v>1</v>
      </c>
      <c r="O2116" s="2" t="s">
        <v>2</v>
      </c>
      <c r="P2116" s="2" t="s">
        <v>1</v>
      </c>
      <c r="Q2116" s="1">
        <v>55212646.053400002</v>
      </c>
      <c r="R2116" s="1">
        <v>0</v>
      </c>
      <c r="S2116" s="1">
        <v>46409626.174999997</v>
      </c>
      <c r="T2116" s="1">
        <v>0</v>
      </c>
      <c r="U2116" s="2" t="s">
        <v>0</v>
      </c>
      <c r="V2116" s="1">
        <v>0</v>
      </c>
      <c r="W2116" s="1">
        <v>7588810.2400000002</v>
      </c>
      <c r="X2116" s="2" t="s">
        <v>0</v>
      </c>
      <c r="Y2116" s="1">
        <v>1214209.6384000001</v>
      </c>
      <c r="Z2116" s="1">
        <v>0</v>
      </c>
      <c r="AA2116" s="2" t="s">
        <v>0</v>
      </c>
      <c r="AB2116" s="1">
        <v>0</v>
      </c>
      <c r="AC2116" s="1">
        <v>0</v>
      </c>
      <c r="AD2116" s="2" t="s">
        <v>0</v>
      </c>
      <c r="AE2116" s="1">
        <v>0</v>
      </c>
      <c r="AF2116" s="2">
        <v>0</v>
      </c>
    </row>
    <row r="2117" spans="1:32" hidden="1" x14ac:dyDescent="0.25">
      <c r="A2117" s="2" t="s">
        <v>619</v>
      </c>
      <c r="B2117" s="52">
        <v>43998</v>
      </c>
      <c r="C2117" s="2" t="s">
        <v>8</v>
      </c>
      <c r="D2117" s="2" t="s">
        <v>88</v>
      </c>
      <c r="E2117" s="2" t="s">
        <v>563</v>
      </c>
      <c r="F2117" s="2" t="s">
        <v>738</v>
      </c>
      <c r="G2117" s="2" t="s">
        <v>4</v>
      </c>
      <c r="H2117" s="2" t="s">
        <v>3649</v>
      </c>
      <c r="I2117" s="1" t="s">
        <v>1</v>
      </c>
      <c r="J2117" s="1" t="s">
        <v>1</v>
      </c>
      <c r="K2117" s="1" t="s">
        <v>1</v>
      </c>
      <c r="L2117" s="1" t="s">
        <v>1</v>
      </c>
      <c r="M2117" s="1">
        <v>0</v>
      </c>
      <c r="N2117" s="2" t="s">
        <v>1</v>
      </c>
      <c r="O2117" s="2" t="s">
        <v>2</v>
      </c>
      <c r="P2117" s="2" t="s">
        <v>1</v>
      </c>
      <c r="Q2117" s="1">
        <v>27855733.02</v>
      </c>
      <c r="R2117" s="1">
        <v>0</v>
      </c>
      <c r="S2117" s="1">
        <v>27855733.02</v>
      </c>
      <c r="T2117" s="1">
        <v>0</v>
      </c>
      <c r="U2117" s="2" t="s">
        <v>0</v>
      </c>
      <c r="V2117" s="1">
        <v>0</v>
      </c>
      <c r="W2117" s="1"/>
      <c r="X2117" s="2" t="s">
        <v>13</v>
      </c>
      <c r="Y2117" s="1">
        <v>0</v>
      </c>
      <c r="Z2117" s="1">
        <v>0</v>
      </c>
      <c r="AA2117" s="2" t="s">
        <v>0</v>
      </c>
      <c r="AB2117" s="1">
        <v>0</v>
      </c>
      <c r="AC2117" s="1">
        <v>0</v>
      </c>
      <c r="AD2117" s="2" t="s">
        <v>0</v>
      </c>
      <c r="AE2117" s="1">
        <v>0</v>
      </c>
      <c r="AF2117" s="2">
        <v>0</v>
      </c>
    </row>
    <row r="2118" spans="1:32" hidden="1" x14ac:dyDescent="0.25">
      <c r="A2118" s="2" t="s">
        <v>616</v>
      </c>
      <c r="B2118" s="52">
        <v>43998</v>
      </c>
      <c r="C2118" s="2" t="s">
        <v>53</v>
      </c>
      <c r="D2118" s="2" t="s">
        <v>88</v>
      </c>
      <c r="E2118" s="2" t="s">
        <v>558</v>
      </c>
      <c r="F2118" s="2" t="s">
        <v>3650</v>
      </c>
      <c r="G2118" s="2" t="s">
        <v>4</v>
      </c>
      <c r="H2118" s="2" t="s">
        <v>3601</v>
      </c>
      <c r="I2118" s="1"/>
      <c r="J2118" s="1"/>
      <c r="K2118" s="1"/>
      <c r="L2118" s="1"/>
      <c r="M2118" s="1">
        <v>0</v>
      </c>
      <c r="N2118" s="2"/>
      <c r="O2118" s="2" t="s">
        <v>249</v>
      </c>
      <c r="P2118" s="2"/>
      <c r="Q2118" s="1">
        <v>0</v>
      </c>
      <c r="R2118" s="1">
        <v>0</v>
      </c>
      <c r="S2118" s="1">
        <v>0</v>
      </c>
      <c r="T2118" s="1">
        <v>0</v>
      </c>
      <c r="U2118" s="1">
        <v>0</v>
      </c>
      <c r="V2118" s="1">
        <v>0</v>
      </c>
      <c r="W2118" s="1">
        <v>0</v>
      </c>
      <c r="X2118" s="1">
        <v>0</v>
      </c>
      <c r="Y2118" s="1">
        <v>0</v>
      </c>
      <c r="Z2118" s="1">
        <v>0</v>
      </c>
      <c r="AA2118" s="1"/>
      <c r="AB2118" s="1">
        <v>0</v>
      </c>
      <c r="AC2118" s="1">
        <v>0</v>
      </c>
      <c r="AD2118" s="1"/>
      <c r="AE2118" s="1">
        <v>0</v>
      </c>
      <c r="AF2118" s="2"/>
    </row>
    <row r="2119" spans="1:32" hidden="1" x14ac:dyDescent="0.25">
      <c r="A2119" s="2" t="s">
        <v>614</v>
      </c>
      <c r="B2119" s="52">
        <v>43998</v>
      </c>
      <c r="C2119" s="2" t="s">
        <v>8</v>
      </c>
      <c r="D2119" s="2" t="s">
        <v>88</v>
      </c>
      <c r="E2119" s="2" t="s">
        <v>569</v>
      </c>
      <c r="F2119" s="2" t="s">
        <v>1773</v>
      </c>
      <c r="G2119" s="2" t="s">
        <v>4</v>
      </c>
      <c r="H2119" s="2" t="s">
        <v>3651</v>
      </c>
      <c r="I2119" s="1" t="s">
        <v>1</v>
      </c>
      <c r="J2119" s="1" t="s">
        <v>1</v>
      </c>
      <c r="K2119" s="1" t="s">
        <v>1</v>
      </c>
      <c r="L2119" s="1" t="s">
        <v>1</v>
      </c>
      <c r="M2119" s="1">
        <v>0</v>
      </c>
      <c r="N2119" s="2" t="s">
        <v>1</v>
      </c>
      <c r="O2119" s="2" t="s">
        <v>2</v>
      </c>
      <c r="P2119" s="2" t="s">
        <v>1</v>
      </c>
      <c r="Q2119" s="1">
        <v>8898057.7645999994</v>
      </c>
      <c r="R2119" s="1">
        <v>0</v>
      </c>
      <c r="S2119" s="1">
        <v>6714648.5649999995</v>
      </c>
      <c r="T2119" s="1">
        <v>0</v>
      </c>
      <c r="U2119" s="2" t="s">
        <v>0</v>
      </c>
      <c r="V2119" s="1">
        <v>0</v>
      </c>
      <c r="W2119" s="1">
        <v>1882249.31</v>
      </c>
      <c r="X2119" s="2" t="s">
        <v>13</v>
      </c>
      <c r="Y2119" s="1">
        <v>301159.88959999999</v>
      </c>
      <c r="Z2119" s="1">
        <v>0</v>
      </c>
      <c r="AA2119" s="2" t="s">
        <v>0</v>
      </c>
      <c r="AB2119" s="1">
        <v>0</v>
      </c>
      <c r="AC2119" s="1">
        <v>0</v>
      </c>
      <c r="AD2119" s="2" t="s">
        <v>0</v>
      </c>
      <c r="AE2119" s="1">
        <v>0</v>
      </c>
      <c r="AF2119" s="2">
        <v>0</v>
      </c>
    </row>
    <row r="2120" spans="1:32" hidden="1" x14ac:dyDescent="0.25">
      <c r="A2120" s="2" t="s">
        <v>610</v>
      </c>
      <c r="B2120" s="52">
        <v>43998</v>
      </c>
      <c r="C2120" s="2" t="s">
        <v>8</v>
      </c>
      <c r="D2120" s="2" t="s">
        <v>88</v>
      </c>
      <c r="E2120" s="2" t="s">
        <v>569</v>
      </c>
      <c r="F2120" s="2" t="s">
        <v>1773</v>
      </c>
      <c r="G2120" s="2" t="s">
        <v>4</v>
      </c>
      <c r="H2120" s="2" t="s">
        <v>3652</v>
      </c>
      <c r="I2120" s="1" t="s">
        <v>1</v>
      </c>
      <c r="J2120" s="1" t="s">
        <v>1</v>
      </c>
      <c r="K2120" s="1" t="s">
        <v>1</v>
      </c>
      <c r="L2120" s="1" t="s">
        <v>1</v>
      </c>
      <c r="M2120" s="1">
        <v>0</v>
      </c>
      <c r="N2120" s="2" t="s">
        <v>1</v>
      </c>
      <c r="O2120" s="2" t="s">
        <v>509</v>
      </c>
      <c r="P2120" s="2" t="s">
        <v>508</v>
      </c>
      <c r="Q2120" s="1">
        <v>1045650.6949999999</v>
      </c>
      <c r="R2120" s="1">
        <v>0</v>
      </c>
      <c r="S2120" s="1">
        <v>1045650.6949999999</v>
      </c>
      <c r="T2120" s="1">
        <v>0</v>
      </c>
      <c r="U2120" s="2" t="s">
        <v>0</v>
      </c>
      <c r="V2120" s="1">
        <v>0</v>
      </c>
      <c r="W2120" s="1">
        <v>0</v>
      </c>
      <c r="X2120" s="2" t="s">
        <v>0</v>
      </c>
      <c r="Y2120" s="1">
        <v>0</v>
      </c>
      <c r="Z2120" s="1">
        <v>0</v>
      </c>
      <c r="AA2120" s="2" t="s">
        <v>0</v>
      </c>
      <c r="AB2120" s="1">
        <v>0</v>
      </c>
      <c r="AC2120" s="1">
        <v>0</v>
      </c>
      <c r="AD2120" s="2" t="s">
        <v>0</v>
      </c>
      <c r="AE2120" s="1">
        <v>0</v>
      </c>
      <c r="AF2120" s="2">
        <v>0</v>
      </c>
    </row>
    <row r="2121" spans="1:32" hidden="1" x14ac:dyDescent="0.25">
      <c r="A2121" s="2" t="s">
        <v>607</v>
      </c>
      <c r="B2121" s="52">
        <v>43998</v>
      </c>
      <c r="C2121" s="2" t="s">
        <v>8</v>
      </c>
      <c r="D2121" s="2" t="s">
        <v>88</v>
      </c>
      <c r="E2121" s="2" t="s">
        <v>569</v>
      </c>
      <c r="F2121" s="2" t="s">
        <v>1773</v>
      </c>
      <c r="G2121" s="2" t="s">
        <v>4</v>
      </c>
      <c r="H2121" s="2" t="s">
        <v>3653</v>
      </c>
      <c r="I2121" s="1" t="s">
        <v>1</v>
      </c>
      <c r="J2121" s="1" t="s">
        <v>1</v>
      </c>
      <c r="K2121" s="1" t="s">
        <v>1</v>
      </c>
      <c r="L2121" s="1" t="s">
        <v>1</v>
      </c>
      <c r="M2121" s="1">
        <v>0</v>
      </c>
      <c r="N2121" s="2" t="s">
        <v>1</v>
      </c>
      <c r="O2121" s="2" t="s">
        <v>2</v>
      </c>
      <c r="P2121" s="2" t="s">
        <v>1</v>
      </c>
      <c r="Q2121" s="1">
        <v>75175514.659000009</v>
      </c>
      <c r="R2121" s="1">
        <v>0</v>
      </c>
      <c r="S2121" s="1">
        <v>54148486.225000009</v>
      </c>
      <c r="T2121" s="1">
        <v>0</v>
      </c>
      <c r="U2121" s="2" t="s">
        <v>0</v>
      </c>
      <c r="V2121" s="1">
        <v>0</v>
      </c>
      <c r="W2121" s="1">
        <v>18126748.650000002</v>
      </c>
      <c r="X2121" s="2" t="s">
        <v>13</v>
      </c>
      <c r="Y2121" s="1">
        <v>2900279.7840000005</v>
      </c>
      <c r="Z2121" s="1">
        <v>0</v>
      </c>
      <c r="AA2121" s="2" t="s">
        <v>0</v>
      </c>
      <c r="AB2121" s="1">
        <v>0</v>
      </c>
      <c r="AC2121" s="1">
        <v>0</v>
      </c>
      <c r="AD2121" s="2" t="s">
        <v>0</v>
      </c>
      <c r="AE2121" s="1">
        <v>0</v>
      </c>
      <c r="AF2121" s="2">
        <v>0</v>
      </c>
    </row>
    <row r="2122" spans="1:32" hidden="1" x14ac:dyDescent="0.25">
      <c r="A2122" s="2" t="s">
        <v>605</v>
      </c>
      <c r="B2122" s="52">
        <v>43998</v>
      </c>
      <c r="C2122" s="2" t="s">
        <v>71</v>
      </c>
      <c r="D2122" s="2" t="s">
        <v>88</v>
      </c>
      <c r="E2122" s="2" t="s">
        <v>566</v>
      </c>
      <c r="F2122" s="2" t="s">
        <v>3654</v>
      </c>
      <c r="G2122" s="2" t="s">
        <v>4</v>
      </c>
      <c r="H2122" s="2" t="s">
        <v>3655</v>
      </c>
      <c r="I2122" s="1" t="s">
        <v>1</v>
      </c>
      <c r="J2122" s="1" t="s">
        <v>1</v>
      </c>
      <c r="K2122" s="1" t="s">
        <v>1</v>
      </c>
      <c r="L2122" s="1" t="s">
        <v>1</v>
      </c>
      <c r="M2122" s="1">
        <v>0</v>
      </c>
      <c r="N2122" s="2" t="s">
        <v>1</v>
      </c>
      <c r="O2122" s="2" t="s">
        <v>2</v>
      </c>
      <c r="P2122" s="2" t="s">
        <v>1</v>
      </c>
      <c r="Q2122" s="1">
        <v>52091915.758999996</v>
      </c>
      <c r="R2122" s="1">
        <v>0</v>
      </c>
      <c r="S2122" s="1">
        <v>48463624.085000001</v>
      </c>
      <c r="T2122" s="1">
        <v>0</v>
      </c>
      <c r="U2122" s="2" t="s">
        <v>0</v>
      </c>
      <c r="V2122" s="1">
        <v>0</v>
      </c>
      <c r="W2122" s="1">
        <v>3127837.65</v>
      </c>
      <c r="X2122" s="2" t="s">
        <v>0</v>
      </c>
      <c r="Y2122" s="1">
        <v>500454.02399999998</v>
      </c>
      <c r="Z2122" s="1">
        <v>0</v>
      </c>
      <c r="AA2122" s="2" t="s">
        <v>0</v>
      </c>
      <c r="AB2122" s="1">
        <v>0</v>
      </c>
      <c r="AC2122" s="1">
        <v>0</v>
      </c>
      <c r="AD2122" s="2" t="s">
        <v>0</v>
      </c>
      <c r="AE2122" s="1">
        <v>0</v>
      </c>
      <c r="AF2122" s="2">
        <v>0</v>
      </c>
    </row>
    <row r="2123" spans="1:32" hidden="1" x14ac:dyDescent="0.25">
      <c r="A2123" s="2" t="s">
        <v>603</v>
      </c>
      <c r="B2123" s="52">
        <v>43998</v>
      </c>
      <c r="C2123" s="2" t="s">
        <v>8</v>
      </c>
      <c r="D2123" s="2" t="s">
        <v>78</v>
      </c>
      <c r="E2123" s="2" t="s">
        <v>555</v>
      </c>
      <c r="F2123" s="2" t="s">
        <v>3656</v>
      </c>
      <c r="G2123" s="2" t="s">
        <v>4</v>
      </c>
      <c r="H2123" s="2" t="s">
        <v>3657</v>
      </c>
      <c r="I2123" s="1" t="s">
        <v>1</v>
      </c>
      <c r="J2123" s="1" t="s">
        <v>1</v>
      </c>
      <c r="K2123" s="1" t="s">
        <v>1</v>
      </c>
      <c r="L2123" s="1" t="s">
        <v>1</v>
      </c>
      <c r="M2123" s="1">
        <v>0</v>
      </c>
      <c r="N2123" s="2" t="s">
        <v>1</v>
      </c>
      <c r="O2123" s="2" t="s">
        <v>2</v>
      </c>
      <c r="P2123" s="2" t="s">
        <v>1</v>
      </c>
      <c r="Q2123" s="1">
        <v>83748552.1708</v>
      </c>
      <c r="R2123" s="1">
        <v>0</v>
      </c>
      <c r="S2123" s="1">
        <v>63307472.529999994</v>
      </c>
      <c r="T2123" s="1">
        <v>0</v>
      </c>
      <c r="U2123" s="2" t="s">
        <v>0</v>
      </c>
      <c r="V2123" s="1">
        <v>0</v>
      </c>
      <c r="W2123" s="1">
        <v>17621620.380000003</v>
      </c>
      <c r="X2123" s="2" t="s">
        <v>0</v>
      </c>
      <c r="Y2123" s="1">
        <v>2819459.2608000003</v>
      </c>
      <c r="Z2123" s="1">
        <v>0</v>
      </c>
      <c r="AA2123" s="2" t="s">
        <v>0</v>
      </c>
      <c r="AB2123" s="1">
        <v>0</v>
      </c>
      <c r="AC2123" s="1">
        <v>0</v>
      </c>
      <c r="AD2123" s="2" t="s">
        <v>0</v>
      </c>
      <c r="AE2123" s="1">
        <v>0</v>
      </c>
      <c r="AF2123" s="2">
        <v>0</v>
      </c>
    </row>
    <row r="2124" spans="1:32" hidden="1" x14ac:dyDescent="0.25">
      <c r="A2124" s="2" t="s">
        <v>600</v>
      </c>
      <c r="B2124" s="52">
        <v>43998</v>
      </c>
      <c r="C2124" s="2" t="s">
        <v>71</v>
      </c>
      <c r="D2124" s="2" t="s">
        <v>78</v>
      </c>
      <c r="E2124" s="2" t="s">
        <v>3587</v>
      </c>
      <c r="F2124" s="2" t="s">
        <v>3658</v>
      </c>
      <c r="G2124" s="2" t="s">
        <v>4</v>
      </c>
      <c r="H2124" s="2" t="s">
        <v>3659</v>
      </c>
      <c r="I2124" s="1"/>
      <c r="J2124" s="1"/>
      <c r="K2124" s="1"/>
      <c r="L2124" s="1"/>
      <c r="M2124" s="1">
        <v>0</v>
      </c>
      <c r="N2124" s="2"/>
      <c r="O2124" s="2" t="s">
        <v>2</v>
      </c>
      <c r="P2124" s="2"/>
      <c r="Q2124" s="1">
        <v>33264707</v>
      </c>
      <c r="R2124" s="1">
        <v>0</v>
      </c>
      <c r="S2124" s="1">
        <v>33160800</v>
      </c>
      <c r="T2124" s="1">
        <v>0</v>
      </c>
      <c r="U2124" s="2"/>
      <c r="V2124" s="1">
        <v>0</v>
      </c>
      <c r="W2124" s="1">
        <v>89575</v>
      </c>
      <c r="X2124" s="2"/>
      <c r="Y2124" s="1">
        <v>14332</v>
      </c>
      <c r="Z2124" s="1"/>
      <c r="AA2124" s="2"/>
      <c r="AB2124" s="1"/>
      <c r="AC2124" s="1"/>
      <c r="AD2124" s="2"/>
      <c r="AE2124" s="1"/>
      <c r="AF2124" s="2"/>
    </row>
    <row r="2125" spans="1:32" hidden="1" x14ac:dyDescent="0.25">
      <c r="A2125" s="2" t="s">
        <v>597</v>
      </c>
      <c r="B2125" s="52">
        <v>43998</v>
      </c>
      <c r="C2125" s="2" t="s">
        <v>71</v>
      </c>
      <c r="D2125" s="2" t="s">
        <v>78</v>
      </c>
      <c r="E2125" s="2" t="s">
        <v>551</v>
      </c>
      <c r="F2125" s="2" t="s">
        <v>3423</v>
      </c>
      <c r="G2125" s="2" t="s">
        <v>4</v>
      </c>
      <c r="H2125" s="2" t="s">
        <v>3660</v>
      </c>
      <c r="I2125" s="1" t="s">
        <v>1</v>
      </c>
      <c r="J2125" s="1" t="s">
        <v>1</v>
      </c>
      <c r="K2125" s="1" t="s">
        <v>1</v>
      </c>
      <c r="L2125" s="1" t="s">
        <v>1</v>
      </c>
      <c r="M2125" s="1">
        <v>0</v>
      </c>
      <c r="N2125" s="2" t="s">
        <v>1</v>
      </c>
      <c r="O2125" s="2" t="s">
        <v>2</v>
      </c>
      <c r="P2125" s="2" t="s">
        <v>1</v>
      </c>
      <c r="Q2125" s="1">
        <v>38896891.865400009</v>
      </c>
      <c r="R2125" s="1">
        <v>0</v>
      </c>
      <c r="S2125" s="1">
        <v>36505208.86500001</v>
      </c>
      <c r="T2125" s="1">
        <v>0</v>
      </c>
      <c r="U2125" s="2" t="s">
        <v>0</v>
      </c>
      <c r="V2125" s="1">
        <v>0</v>
      </c>
      <c r="W2125" s="1">
        <v>2061795.69</v>
      </c>
      <c r="X2125" s="2" t="s">
        <v>0</v>
      </c>
      <c r="Y2125" s="1">
        <v>329887.31040000002</v>
      </c>
      <c r="Z2125" s="1">
        <v>0</v>
      </c>
      <c r="AA2125" s="2" t="s">
        <v>0</v>
      </c>
      <c r="AB2125" s="1">
        <v>0</v>
      </c>
      <c r="AC2125" s="1">
        <v>0</v>
      </c>
      <c r="AD2125" s="2" t="s">
        <v>0</v>
      </c>
      <c r="AE2125" s="1">
        <v>0</v>
      </c>
      <c r="AF2125" s="2">
        <v>0</v>
      </c>
    </row>
    <row r="2126" spans="1:32" hidden="1" x14ac:dyDescent="0.25">
      <c r="A2126" s="2" t="s">
        <v>593</v>
      </c>
      <c r="B2126" s="52">
        <v>43998</v>
      </c>
      <c r="C2126" s="2" t="s">
        <v>53</v>
      </c>
      <c r="D2126" s="2" t="s">
        <v>78</v>
      </c>
      <c r="E2126" s="2" t="s">
        <v>6</v>
      </c>
      <c r="F2126" s="2" t="s">
        <v>3600</v>
      </c>
      <c r="G2126" s="2" t="s">
        <v>4</v>
      </c>
      <c r="H2126" s="2" t="s">
        <v>3661</v>
      </c>
      <c r="I2126" s="1" t="s">
        <v>1</v>
      </c>
      <c r="J2126" s="1" t="s">
        <v>1</v>
      </c>
      <c r="K2126" s="1" t="s">
        <v>1</v>
      </c>
      <c r="L2126" s="1" t="s">
        <v>1</v>
      </c>
      <c r="M2126" s="1">
        <v>0</v>
      </c>
      <c r="N2126" s="2" t="s">
        <v>1</v>
      </c>
      <c r="O2126" s="2" t="s">
        <v>2</v>
      </c>
      <c r="P2126" s="2" t="s">
        <v>1</v>
      </c>
      <c r="Q2126" s="1">
        <v>95455893.856050014</v>
      </c>
      <c r="R2126" s="1">
        <v>0</v>
      </c>
      <c r="S2126" s="1">
        <v>62568188.540050015</v>
      </c>
      <c r="T2126" s="1">
        <v>0</v>
      </c>
      <c r="U2126" s="2" t="s">
        <v>0</v>
      </c>
      <c r="V2126" s="1">
        <v>0</v>
      </c>
      <c r="W2126" s="1">
        <v>28351470.099999994</v>
      </c>
      <c r="X2126" s="2" t="s">
        <v>13</v>
      </c>
      <c r="Y2126" s="1">
        <v>4536235.2159999991</v>
      </c>
      <c r="Z2126" s="1">
        <v>0</v>
      </c>
      <c r="AA2126" s="2" t="s">
        <v>0</v>
      </c>
      <c r="AB2126" s="1">
        <v>0</v>
      </c>
      <c r="AC2126" s="1">
        <v>0</v>
      </c>
      <c r="AD2126" s="2" t="s">
        <v>0</v>
      </c>
      <c r="AE2126" s="1">
        <v>0</v>
      </c>
      <c r="AF2126" s="2">
        <v>0</v>
      </c>
    </row>
    <row r="2127" spans="1:32" hidden="1" x14ac:dyDescent="0.25">
      <c r="A2127" s="2" t="s">
        <v>591</v>
      </c>
      <c r="B2127" s="52">
        <v>43998</v>
      </c>
      <c r="C2127" s="2" t="s">
        <v>53</v>
      </c>
      <c r="D2127" s="2" t="s">
        <v>67</v>
      </c>
      <c r="E2127" s="2" t="s">
        <v>66</v>
      </c>
      <c r="F2127" s="2" t="s">
        <v>3505</v>
      </c>
      <c r="G2127" s="2" t="s">
        <v>4</v>
      </c>
      <c r="H2127" s="2" t="s">
        <v>3619</v>
      </c>
      <c r="I2127" s="1"/>
      <c r="J2127" s="1"/>
      <c r="K2127" s="1"/>
      <c r="L2127" s="1"/>
      <c r="M2127" s="1"/>
      <c r="N2127" s="2"/>
      <c r="O2127" s="2" t="s">
        <v>249</v>
      </c>
      <c r="P2127" s="2"/>
      <c r="Q2127" s="3">
        <v>0</v>
      </c>
      <c r="R2127" s="1">
        <v>0</v>
      </c>
      <c r="S2127" s="1">
        <v>0</v>
      </c>
      <c r="T2127" s="1">
        <v>0</v>
      </c>
      <c r="U2127" s="2"/>
      <c r="V2127" s="1"/>
      <c r="W2127" s="1">
        <v>0</v>
      </c>
      <c r="X2127" s="2"/>
      <c r="Y2127" s="1">
        <v>0</v>
      </c>
      <c r="Z2127" s="1">
        <v>0</v>
      </c>
      <c r="AA2127" s="2"/>
      <c r="AB2127" s="1">
        <v>0</v>
      </c>
      <c r="AC2127" s="1">
        <v>0</v>
      </c>
      <c r="AD2127" s="2"/>
      <c r="AE2127" s="1">
        <v>0</v>
      </c>
      <c r="AF2127" s="2"/>
    </row>
    <row r="2128" spans="1:32" hidden="1" x14ac:dyDescent="0.25">
      <c r="A2128" s="2" t="s">
        <v>587</v>
      </c>
      <c r="B2128" s="52">
        <v>43998</v>
      </c>
      <c r="C2128" s="2" t="s">
        <v>8</v>
      </c>
      <c r="D2128" s="2" t="s">
        <v>67</v>
      </c>
      <c r="E2128" s="2" t="s">
        <v>542</v>
      </c>
      <c r="F2128" s="2" t="s">
        <v>874</v>
      </c>
      <c r="G2128" s="2" t="s">
        <v>4</v>
      </c>
      <c r="H2128" s="2" t="s">
        <v>3662</v>
      </c>
      <c r="I2128" s="1" t="s">
        <v>1</v>
      </c>
      <c r="J2128" s="1" t="s">
        <v>1</v>
      </c>
      <c r="K2128" s="1" t="s">
        <v>1</v>
      </c>
      <c r="L2128" s="1" t="s">
        <v>1</v>
      </c>
      <c r="M2128" s="1">
        <v>0</v>
      </c>
      <c r="N2128" s="2" t="s">
        <v>1</v>
      </c>
      <c r="O2128" s="2" t="s">
        <v>2</v>
      </c>
      <c r="P2128" s="2" t="s">
        <v>1</v>
      </c>
      <c r="Q2128" s="1">
        <v>90896740.846799985</v>
      </c>
      <c r="R2128" s="1">
        <v>0</v>
      </c>
      <c r="S2128" s="1">
        <v>79396461.429999977</v>
      </c>
      <c r="T2128" s="1">
        <v>0</v>
      </c>
      <c r="U2128" s="2" t="s">
        <v>0</v>
      </c>
      <c r="V2128" s="1">
        <v>0</v>
      </c>
      <c r="W2128" s="1">
        <v>9914033.9799999986</v>
      </c>
      <c r="X2128" s="2" t="s">
        <v>0</v>
      </c>
      <c r="Y2128" s="1">
        <v>1586245.4367999998</v>
      </c>
      <c r="Z2128" s="1">
        <v>0</v>
      </c>
      <c r="AA2128" s="2">
        <v>0</v>
      </c>
      <c r="AB2128" s="1">
        <v>0</v>
      </c>
      <c r="AC2128" s="1">
        <v>0</v>
      </c>
      <c r="AD2128" s="2">
        <v>0</v>
      </c>
      <c r="AE2128" s="1">
        <v>0</v>
      </c>
      <c r="AF2128" s="2">
        <v>0</v>
      </c>
    </row>
    <row r="2129" spans="1:32" hidden="1" x14ac:dyDescent="0.25">
      <c r="A2129" s="2" t="s">
        <v>585</v>
      </c>
      <c r="B2129" s="52">
        <v>43998</v>
      </c>
      <c r="C2129" s="2" t="s">
        <v>53</v>
      </c>
      <c r="D2129" s="2" t="s">
        <v>52</v>
      </c>
      <c r="E2129" s="2" t="s">
        <v>651</v>
      </c>
      <c r="F2129" s="2" t="s">
        <v>3344</v>
      </c>
      <c r="G2129" s="2" t="s">
        <v>4</v>
      </c>
      <c r="H2129" s="2" t="s">
        <v>3663</v>
      </c>
      <c r="I2129" s="1"/>
      <c r="J2129" s="1"/>
      <c r="K2129" s="1"/>
      <c r="L2129" s="1"/>
      <c r="M2129" s="1">
        <v>0</v>
      </c>
      <c r="N2129" s="2"/>
      <c r="O2129" s="2" t="s">
        <v>249</v>
      </c>
      <c r="P2129" s="2"/>
      <c r="Q2129" s="1">
        <v>0</v>
      </c>
      <c r="R2129" s="1">
        <v>0</v>
      </c>
      <c r="S2129" s="1">
        <v>0</v>
      </c>
      <c r="T2129" s="1">
        <v>0</v>
      </c>
      <c r="U2129" s="2">
        <v>0</v>
      </c>
      <c r="V2129" s="1">
        <v>0</v>
      </c>
      <c r="W2129" s="1">
        <v>0</v>
      </c>
      <c r="X2129" s="2">
        <v>0</v>
      </c>
      <c r="Y2129" s="1">
        <v>0</v>
      </c>
      <c r="Z2129" s="1">
        <v>0</v>
      </c>
      <c r="AA2129" s="2">
        <v>0</v>
      </c>
      <c r="AB2129" s="1">
        <v>0</v>
      </c>
      <c r="AC2129" s="1">
        <v>0</v>
      </c>
      <c r="AD2129" s="2">
        <v>0</v>
      </c>
      <c r="AE2129" s="1">
        <v>0</v>
      </c>
      <c r="AF2129" s="2"/>
    </row>
    <row r="2130" spans="1:32" hidden="1" x14ac:dyDescent="0.25">
      <c r="A2130" s="2" t="s">
        <v>581</v>
      </c>
      <c r="B2130" s="52">
        <v>43998</v>
      </c>
      <c r="C2130" s="2" t="s">
        <v>8</v>
      </c>
      <c r="D2130" s="2" t="s">
        <v>52</v>
      </c>
      <c r="E2130" s="2" t="s">
        <v>530</v>
      </c>
      <c r="F2130" s="2" t="s">
        <v>3278</v>
      </c>
      <c r="G2130" s="2" t="s">
        <v>4</v>
      </c>
      <c r="H2130" s="2" t="s">
        <v>3664</v>
      </c>
      <c r="I2130" s="1" t="s">
        <v>1</v>
      </c>
      <c r="J2130" s="1" t="s">
        <v>1</v>
      </c>
      <c r="K2130" s="1" t="s">
        <v>1</v>
      </c>
      <c r="L2130" s="1" t="s">
        <v>1</v>
      </c>
      <c r="M2130" s="1">
        <v>0</v>
      </c>
      <c r="N2130" s="2" t="s">
        <v>1</v>
      </c>
      <c r="O2130" s="2" t="s">
        <v>2</v>
      </c>
      <c r="P2130" s="2" t="s">
        <v>1</v>
      </c>
      <c r="Q2130" s="1">
        <v>32447388.085299999</v>
      </c>
      <c r="R2130" s="1">
        <v>0</v>
      </c>
      <c r="S2130" s="1">
        <v>23558001.172499999</v>
      </c>
      <c r="T2130" s="1">
        <v>0</v>
      </c>
      <c r="U2130" s="2" t="s">
        <v>0</v>
      </c>
      <c r="V2130" s="1">
        <v>0</v>
      </c>
      <c r="W2130" s="1">
        <v>7663264.5800000001</v>
      </c>
      <c r="X2130" s="2" t="s">
        <v>0</v>
      </c>
      <c r="Y2130" s="1">
        <v>1226122.3328</v>
      </c>
      <c r="Z2130" s="1">
        <v>0</v>
      </c>
      <c r="AA2130" s="2" t="s">
        <v>0</v>
      </c>
      <c r="AB2130" s="1">
        <v>0</v>
      </c>
      <c r="AC2130" s="1">
        <v>0</v>
      </c>
      <c r="AD2130" s="2" t="s">
        <v>0</v>
      </c>
      <c r="AE2130" s="1">
        <v>0</v>
      </c>
      <c r="AF2130" s="2">
        <v>0</v>
      </c>
    </row>
    <row r="2131" spans="1:32" hidden="1" x14ac:dyDescent="0.25">
      <c r="A2131" s="2" t="s">
        <v>579</v>
      </c>
      <c r="B2131" s="52">
        <v>43998</v>
      </c>
      <c r="C2131" s="2" t="s">
        <v>8</v>
      </c>
      <c r="D2131" s="2" t="s">
        <v>48</v>
      </c>
      <c r="E2131" s="2" t="s">
        <v>520</v>
      </c>
      <c r="F2131" s="2" t="s">
        <v>736</v>
      </c>
      <c r="G2131" s="2" t="s">
        <v>4</v>
      </c>
      <c r="H2131" s="2" t="s">
        <v>3665</v>
      </c>
      <c r="I2131" s="1" t="s">
        <v>1</v>
      </c>
      <c r="J2131" s="1" t="s">
        <v>1</v>
      </c>
      <c r="K2131" s="1" t="s">
        <v>1</v>
      </c>
      <c r="L2131" s="1" t="s">
        <v>1</v>
      </c>
      <c r="M2131" s="1">
        <v>0</v>
      </c>
      <c r="N2131" s="2" t="s">
        <v>1</v>
      </c>
      <c r="O2131" s="2" t="s">
        <v>2</v>
      </c>
      <c r="P2131" s="2" t="s">
        <v>1</v>
      </c>
      <c r="Q2131" s="1">
        <v>82733615.221199974</v>
      </c>
      <c r="R2131" s="1">
        <v>0</v>
      </c>
      <c r="S2131" s="1">
        <v>61980520.299999975</v>
      </c>
      <c r="T2131" s="1">
        <v>0</v>
      </c>
      <c r="U2131" s="2" t="s">
        <v>0</v>
      </c>
      <c r="V2131" s="1">
        <v>0</v>
      </c>
      <c r="W2131" s="1">
        <v>17890599.07</v>
      </c>
      <c r="X2131" s="2" t="s">
        <v>0</v>
      </c>
      <c r="Y2131" s="1">
        <v>2862495.8511999999</v>
      </c>
      <c r="Z2131" s="1">
        <v>0</v>
      </c>
      <c r="AA2131" s="2" t="s">
        <v>0</v>
      </c>
      <c r="AB2131" s="1">
        <v>0</v>
      </c>
      <c r="AC2131" s="1">
        <v>0</v>
      </c>
      <c r="AD2131" s="2" t="s">
        <v>0</v>
      </c>
      <c r="AE2131" s="1">
        <v>0</v>
      </c>
      <c r="AF2131" s="2">
        <v>0</v>
      </c>
    </row>
    <row r="2132" spans="1:32" hidden="1" x14ac:dyDescent="0.25">
      <c r="A2132" s="2" t="s">
        <v>577</v>
      </c>
      <c r="B2132" s="52">
        <v>43998</v>
      </c>
      <c r="C2132" s="2" t="s">
        <v>53</v>
      </c>
      <c r="D2132" s="2" t="s">
        <v>48</v>
      </c>
      <c r="E2132" s="2" t="s">
        <v>1830</v>
      </c>
      <c r="F2132" s="2" t="s">
        <v>2570</v>
      </c>
      <c r="G2132" s="2" t="s">
        <v>4</v>
      </c>
      <c r="H2132" s="2" t="s">
        <v>3666</v>
      </c>
      <c r="I2132" s="1" t="s">
        <v>1</v>
      </c>
      <c r="J2132" s="1" t="s">
        <v>1</v>
      </c>
      <c r="K2132" s="1" t="s">
        <v>1</v>
      </c>
      <c r="L2132" s="1" t="s">
        <v>1</v>
      </c>
      <c r="M2132" s="1">
        <v>0</v>
      </c>
      <c r="N2132" s="2" t="s">
        <v>1</v>
      </c>
      <c r="O2132" s="2" t="s">
        <v>2</v>
      </c>
      <c r="P2132" s="2" t="s">
        <v>1</v>
      </c>
      <c r="Q2132" s="1">
        <v>45320673.711599998</v>
      </c>
      <c r="R2132" s="1">
        <v>0</v>
      </c>
      <c r="S2132" s="1">
        <v>26212413.121200003</v>
      </c>
      <c r="T2132" s="1">
        <v>0</v>
      </c>
      <c r="U2132" s="2" t="s">
        <v>0</v>
      </c>
      <c r="V2132" s="1">
        <v>0</v>
      </c>
      <c r="W2132" s="1">
        <v>16472638.439999999</v>
      </c>
      <c r="X2132" s="2" t="s">
        <v>13</v>
      </c>
      <c r="Y2132" s="1">
        <v>2635622.1504000002</v>
      </c>
      <c r="Z2132" s="1">
        <v>0</v>
      </c>
      <c r="AA2132" s="1">
        <v>0</v>
      </c>
      <c r="AB2132" s="1">
        <v>0</v>
      </c>
      <c r="AC2132" s="1">
        <v>0</v>
      </c>
      <c r="AD2132" s="1">
        <v>0</v>
      </c>
      <c r="AE2132" s="1">
        <v>0</v>
      </c>
      <c r="AF2132" s="2">
        <v>0</v>
      </c>
    </row>
    <row r="2133" spans="1:32" hidden="1" x14ac:dyDescent="0.25">
      <c r="A2133" s="2" t="s">
        <v>573</v>
      </c>
      <c r="B2133" s="52">
        <v>43998</v>
      </c>
      <c r="C2133" s="2" t="s">
        <v>8</v>
      </c>
      <c r="D2133" s="2" t="s">
        <v>44</v>
      </c>
      <c r="E2133" s="2" t="s">
        <v>516</v>
      </c>
      <c r="F2133" s="2" t="s">
        <v>1879</v>
      </c>
      <c r="G2133" s="2" t="s">
        <v>4</v>
      </c>
      <c r="H2133" s="2" t="s">
        <v>3667</v>
      </c>
      <c r="I2133" s="1" t="s">
        <v>1</v>
      </c>
      <c r="J2133" s="1" t="s">
        <v>1</v>
      </c>
      <c r="K2133" s="1" t="s">
        <v>1</v>
      </c>
      <c r="L2133" s="1" t="s">
        <v>1</v>
      </c>
      <c r="M2133" s="1">
        <v>0</v>
      </c>
      <c r="N2133" s="2" t="s">
        <v>1</v>
      </c>
      <c r="O2133" s="2" t="s">
        <v>2</v>
      </c>
      <c r="P2133" s="2" t="s">
        <v>1</v>
      </c>
      <c r="Q2133" s="1">
        <v>66649519.846400008</v>
      </c>
      <c r="R2133" s="1">
        <v>0</v>
      </c>
      <c r="S2133" s="1">
        <v>56048423.930000007</v>
      </c>
      <c r="T2133" s="1">
        <v>0</v>
      </c>
      <c r="U2133" s="2" t="s">
        <v>0</v>
      </c>
      <c r="V2133" s="1">
        <v>0</v>
      </c>
      <c r="W2133" s="1">
        <v>9138875.7899999991</v>
      </c>
      <c r="X2133" s="2" t="s">
        <v>0</v>
      </c>
      <c r="Y2133" s="1">
        <v>1462220.1264</v>
      </c>
      <c r="Z2133" s="1">
        <v>0</v>
      </c>
      <c r="AA2133" s="2" t="s">
        <v>0</v>
      </c>
      <c r="AB2133" s="1">
        <v>0</v>
      </c>
      <c r="AC2133" s="1">
        <v>0</v>
      </c>
      <c r="AD2133" s="2" t="s">
        <v>0</v>
      </c>
      <c r="AE2133" s="1">
        <v>0</v>
      </c>
      <c r="AF2133" s="2">
        <v>0</v>
      </c>
    </row>
    <row r="2134" spans="1:32" hidden="1" x14ac:dyDescent="0.25">
      <c r="A2134" s="2" t="s">
        <v>570</v>
      </c>
      <c r="B2134" s="52">
        <v>43998</v>
      </c>
      <c r="C2134" s="2" t="s">
        <v>8</v>
      </c>
      <c r="D2134" s="2" t="s">
        <v>40</v>
      </c>
      <c r="E2134" s="2" t="s">
        <v>500</v>
      </c>
      <c r="F2134" s="2" t="s">
        <v>1773</v>
      </c>
      <c r="G2134" s="2" t="s">
        <v>4</v>
      </c>
      <c r="H2134" s="2" t="s">
        <v>3668</v>
      </c>
      <c r="I2134" s="1" t="s">
        <v>1</v>
      </c>
      <c r="J2134" s="1" t="s">
        <v>1</v>
      </c>
      <c r="K2134" s="1" t="s">
        <v>1</v>
      </c>
      <c r="L2134" s="1" t="s">
        <v>1</v>
      </c>
      <c r="M2134" s="1">
        <v>0</v>
      </c>
      <c r="N2134" s="2" t="s">
        <v>1</v>
      </c>
      <c r="O2134" s="2" t="s">
        <v>2</v>
      </c>
      <c r="P2134" s="2" t="s">
        <v>1</v>
      </c>
      <c r="Q2134" s="1">
        <v>75125246.869300008</v>
      </c>
      <c r="R2134" s="1">
        <v>0</v>
      </c>
      <c r="S2134" s="1">
        <v>53870197.142499998</v>
      </c>
      <c r="T2134" s="1">
        <v>0</v>
      </c>
      <c r="U2134" s="2" t="s">
        <v>0</v>
      </c>
      <c r="V2134" s="1">
        <v>0</v>
      </c>
      <c r="W2134" s="1">
        <v>18323318.73</v>
      </c>
      <c r="X2134" s="2" t="s">
        <v>0</v>
      </c>
      <c r="Y2134" s="1">
        <v>2931730.9968000003</v>
      </c>
      <c r="Z2134" s="1">
        <v>0</v>
      </c>
      <c r="AA2134" s="2" t="s">
        <v>0</v>
      </c>
      <c r="AB2134" s="1">
        <v>0</v>
      </c>
      <c r="AC2134" s="1">
        <v>0</v>
      </c>
      <c r="AD2134" s="2" t="s">
        <v>0</v>
      </c>
      <c r="AE2134" s="1">
        <v>0</v>
      </c>
      <c r="AF2134" s="2">
        <v>0</v>
      </c>
    </row>
    <row r="2135" spans="1:32" hidden="1" x14ac:dyDescent="0.25">
      <c r="A2135" s="2" t="s">
        <v>567</v>
      </c>
      <c r="B2135" s="52">
        <v>43998</v>
      </c>
      <c r="C2135" s="2" t="s">
        <v>8</v>
      </c>
      <c r="D2135" s="2" t="s">
        <v>36</v>
      </c>
      <c r="E2135" s="2" t="s">
        <v>497</v>
      </c>
      <c r="F2135" s="2" t="s">
        <v>1643</v>
      </c>
      <c r="G2135" s="2" t="s">
        <v>4</v>
      </c>
      <c r="H2135" s="2" t="s">
        <v>3669</v>
      </c>
      <c r="I2135" s="1" t="s">
        <v>1</v>
      </c>
      <c r="J2135" s="1" t="s">
        <v>1</v>
      </c>
      <c r="K2135" s="1" t="s">
        <v>1</v>
      </c>
      <c r="L2135" s="1" t="s">
        <v>1</v>
      </c>
      <c r="M2135" s="1">
        <v>0</v>
      </c>
      <c r="N2135" s="2" t="s">
        <v>1</v>
      </c>
      <c r="O2135" s="2" t="s">
        <v>2</v>
      </c>
      <c r="P2135" s="2" t="s">
        <v>1</v>
      </c>
      <c r="Q2135" s="1">
        <v>17375466.4329</v>
      </c>
      <c r="R2135" s="1">
        <v>0</v>
      </c>
      <c r="S2135" s="1">
        <v>14649488.832500001</v>
      </c>
      <c r="T2135" s="1">
        <v>0</v>
      </c>
      <c r="U2135" s="2" t="s">
        <v>0</v>
      </c>
      <c r="V2135" s="1">
        <v>0</v>
      </c>
      <c r="W2135" s="1">
        <v>2349980.69</v>
      </c>
      <c r="X2135" s="2" t="s">
        <v>0</v>
      </c>
      <c r="Y2135" s="1">
        <v>375996.91039999999</v>
      </c>
      <c r="Z2135" s="1">
        <v>0</v>
      </c>
      <c r="AA2135" s="2" t="s">
        <v>0</v>
      </c>
      <c r="AB2135" s="1">
        <v>0</v>
      </c>
      <c r="AC2135" s="1">
        <v>0</v>
      </c>
      <c r="AD2135" s="2" t="s">
        <v>0</v>
      </c>
      <c r="AE2135" s="1">
        <v>0</v>
      </c>
      <c r="AF2135" s="2">
        <v>0</v>
      </c>
    </row>
    <row r="2136" spans="1:32" hidden="1" x14ac:dyDescent="0.25">
      <c r="A2136" s="2" t="s">
        <v>564</v>
      </c>
      <c r="B2136" s="52">
        <v>43998</v>
      </c>
      <c r="C2136" s="2" t="s">
        <v>8</v>
      </c>
      <c r="D2136" s="2" t="s">
        <v>36</v>
      </c>
      <c r="E2136" s="2" t="s">
        <v>497</v>
      </c>
      <c r="F2136" s="2" t="s">
        <v>1643</v>
      </c>
      <c r="G2136" s="2" t="s">
        <v>4</v>
      </c>
      <c r="H2136" s="2" t="s">
        <v>3670</v>
      </c>
      <c r="I2136" s="1" t="s">
        <v>1</v>
      </c>
      <c r="J2136" s="1" t="s">
        <v>1</v>
      </c>
      <c r="K2136" s="1" t="s">
        <v>1</v>
      </c>
      <c r="L2136" s="1" t="s">
        <v>1</v>
      </c>
      <c r="M2136" s="1">
        <v>0</v>
      </c>
      <c r="N2136" s="2" t="s">
        <v>1</v>
      </c>
      <c r="O2136" s="2" t="s">
        <v>3671</v>
      </c>
      <c r="P2136" s="2" t="s">
        <v>3672</v>
      </c>
      <c r="Q2136" s="1">
        <v>7980210</v>
      </c>
      <c r="R2136" s="1">
        <v>0</v>
      </c>
      <c r="S2136" s="1">
        <v>7980210</v>
      </c>
      <c r="T2136" s="1">
        <v>0</v>
      </c>
      <c r="U2136" s="2" t="s">
        <v>0</v>
      </c>
      <c r="V2136" s="1">
        <v>0</v>
      </c>
      <c r="W2136" s="1">
        <v>0</v>
      </c>
      <c r="X2136" s="2" t="s">
        <v>0</v>
      </c>
      <c r="Y2136" s="1">
        <v>0</v>
      </c>
      <c r="Z2136" s="1">
        <v>0</v>
      </c>
      <c r="AA2136" s="2" t="s">
        <v>0</v>
      </c>
      <c r="AB2136" s="1">
        <v>0</v>
      </c>
      <c r="AC2136" s="1">
        <v>0</v>
      </c>
      <c r="AD2136" s="2" t="s">
        <v>0</v>
      </c>
      <c r="AE2136" s="1">
        <v>0</v>
      </c>
      <c r="AF2136" s="2">
        <v>0</v>
      </c>
    </row>
    <row r="2137" spans="1:32" hidden="1" x14ac:dyDescent="0.25">
      <c r="A2137" s="2" t="s">
        <v>561</v>
      </c>
      <c r="B2137" s="52">
        <v>43998</v>
      </c>
      <c r="C2137" s="2" t="s">
        <v>8</v>
      </c>
      <c r="D2137" s="2" t="s">
        <v>36</v>
      </c>
      <c r="E2137" s="2" t="s">
        <v>497</v>
      </c>
      <c r="F2137" s="2" t="s">
        <v>1643</v>
      </c>
      <c r="G2137" s="2" t="s">
        <v>4</v>
      </c>
      <c r="H2137" s="2" t="s">
        <v>3673</v>
      </c>
      <c r="I2137" s="1" t="s">
        <v>1</v>
      </c>
      <c r="J2137" s="1" t="s">
        <v>1</v>
      </c>
      <c r="K2137" s="1" t="s">
        <v>1</v>
      </c>
      <c r="L2137" s="1" t="s">
        <v>1</v>
      </c>
      <c r="M2137" s="1">
        <v>0</v>
      </c>
      <c r="N2137" s="2" t="s">
        <v>1</v>
      </c>
      <c r="O2137" s="2" t="s">
        <v>2</v>
      </c>
      <c r="P2137" s="2" t="s">
        <v>1</v>
      </c>
      <c r="Q2137" s="1">
        <v>11199984.964999998</v>
      </c>
      <c r="R2137" s="1">
        <v>0</v>
      </c>
      <c r="S2137" s="1">
        <v>6197339.964999998</v>
      </c>
      <c r="T2137" s="1">
        <v>0</v>
      </c>
      <c r="U2137" s="2" t="s">
        <v>0</v>
      </c>
      <c r="V2137" s="1">
        <v>0</v>
      </c>
      <c r="W2137" s="1">
        <v>4312625</v>
      </c>
      <c r="X2137" s="2" t="s">
        <v>0</v>
      </c>
      <c r="Y2137" s="1">
        <v>690020</v>
      </c>
      <c r="Z2137" s="1">
        <v>0</v>
      </c>
      <c r="AA2137" s="2" t="s">
        <v>0</v>
      </c>
      <c r="AB2137" s="1">
        <v>0</v>
      </c>
      <c r="AC2137" s="1">
        <v>0</v>
      </c>
      <c r="AD2137" s="2" t="s">
        <v>0</v>
      </c>
      <c r="AE2137" s="1">
        <v>0</v>
      </c>
      <c r="AF2137" s="2">
        <v>0</v>
      </c>
    </row>
    <row r="2138" spans="1:32" hidden="1" x14ac:dyDescent="0.25">
      <c r="A2138" s="2" t="s">
        <v>559</v>
      </c>
      <c r="B2138" s="52">
        <v>43998</v>
      </c>
      <c r="C2138" s="2" t="s">
        <v>8</v>
      </c>
      <c r="D2138" s="2" t="s">
        <v>36</v>
      </c>
      <c r="E2138" s="2" t="s">
        <v>497</v>
      </c>
      <c r="F2138" s="2" t="s">
        <v>1643</v>
      </c>
      <c r="G2138" s="2" t="s">
        <v>24</v>
      </c>
      <c r="H2138" s="2" t="s">
        <v>1</v>
      </c>
      <c r="I2138" s="1" t="s">
        <v>3674</v>
      </c>
      <c r="J2138" s="1" t="s">
        <v>1</v>
      </c>
      <c r="K2138" s="1" t="s">
        <v>3675</v>
      </c>
      <c r="L2138" s="1" t="s">
        <v>3676</v>
      </c>
      <c r="M2138" s="1">
        <v>1278260</v>
      </c>
      <c r="N2138" s="2" t="s">
        <v>20</v>
      </c>
      <c r="O2138" s="2" t="s">
        <v>3677</v>
      </c>
      <c r="P2138" s="2" t="s">
        <v>3678</v>
      </c>
      <c r="Q2138" s="1">
        <v>-535500</v>
      </c>
      <c r="R2138" s="1">
        <v>0</v>
      </c>
      <c r="S2138" s="1">
        <v>-535500</v>
      </c>
      <c r="T2138" s="1">
        <v>0</v>
      </c>
      <c r="U2138" s="2" t="s">
        <v>0</v>
      </c>
      <c r="V2138" s="1">
        <v>0</v>
      </c>
      <c r="W2138" s="1">
        <v>0</v>
      </c>
      <c r="X2138" s="2" t="s">
        <v>0</v>
      </c>
      <c r="Y2138" s="1">
        <v>0</v>
      </c>
      <c r="Z2138" s="1">
        <v>0</v>
      </c>
      <c r="AA2138" s="2" t="s">
        <v>0</v>
      </c>
      <c r="AB2138" s="1">
        <v>0</v>
      </c>
      <c r="AC2138" s="1">
        <v>0</v>
      </c>
      <c r="AD2138" s="2" t="s">
        <v>0</v>
      </c>
      <c r="AE2138" s="1">
        <v>0</v>
      </c>
      <c r="AF2138" s="2">
        <v>0</v>
      </c>
    </row>
    <row r="2139" spans="1:32" hidden="1" x14ac:dyDescent="0.25">
      <c r="A2139" s="2" t="s">
        <v>556</v>
      </c>
      <c r="B2139" s="52">
        <v>43998</v>
      </c>
      <c r="C2139" s="2" t="s">
        <v>8</v>
      </c>
      <c r="D2139" s="2" t="s">
        <v>32</v>
      </c>
      <c r="E2139" s="2" t="s">
        <v>493</v>
      </c>
      <c r="F2139" s="2" t="s">
        <v>3679</v>
      </c>
      <c r="G2139" s="2" t="s">
        <v>4</v>
      </c>
      <c r="H2139" s="2" t="s">
        <v>3680</v>
      </c>
      <c r="I2139" s="1" t="s">
        <v>1</v>
      </c>
      <c r="J2139" s="1" t="s">
        <v>1</v>
      </c>
      <c r="K2139" s="1" t="s">
        <v>1</v>
      </c>
      <c r="L2139" s="1" t="s">
        <v>1</v>
      </c>
      <c r="M2139" s="1">
        <v>0</v>
      </c>
      <c r="N2139" s="2" t="s">
        <v>1</v>
      </c>
      <c r="O2139" s="2" t="s">
        <v>3681</v>
      </c>
      <c r="P2139" s="2" t="s">
        <v>3682</v>
      </c>
      <c r="Q2139" s="1">
        <v>389760</v>
      </c>
      <c r="R2139" s="1">
        <v>0</v>
      </c>
      <c r="S2139" s="1">
        <v>0</v>
      </c>
      <c r="T2139" s="1">
        <v>0</v>
      </c>
      <c r="U2139" s="2" t="s">
        <v>0</v>
      </c>
      <c r="V2139" s="1">
        <v>0</v>
      </c>
      <c r="W2139" s="1">
        <v>336000</v>
      </c>
      <c r="X2139" s="2" t="s">
        <v>13</v>
      </c>
      <c r="Y2139" s="1">
        <v>53760</v>
      </c>
      <c r="Z2139" s="1">
        <v>0</v>
      </c>
      <c r="AA2139" s="2" t="s">
        <v>0</v>
      </c>
      <c r="AB2139" s="1">
        <v>0</v>
      </c>
      <c r="AC2139" s="1">
        <v>0</v>
      </c>
      <c r="AD2139" s="2" t="s">
        <v>0</v>
      </c>
      <c r="AE2139" s="1">
        <v>0</v>
      </c>
      <c r="AF2139" s="2">
        <v>0</v>
      </c>
    </row>
    <row r="2140" spans="1:32" hidden="1" x14ac:dyDescent="0.25">
      <c r="A2140" s="2" t="s">
        <v>552</v>
      </c>
      <c r="B2140" s="52">
        <v>43998</v>
      </c>
      <c r="C2140" s="2" t="s">
        <v>8</v>
      </c>
      <c r="D2140" s="2" t="s">
        <v>32</v>
      </c>
      <c r="E2140" s="2" t="s">
        <v>493</v>
      </c>
      <c r="F2140" s="2" t="s">
        <v>3679</v>
      </c>
      <c r="G2140" s="2" t="s">
        <v>4</v>
      </c>
      <c r="H2140" s="2" t="s">
        <v>3683</v>
      </c>
      <c r="I2140" s="1" t="s">
        <v>1</v>
      </c>
      <c r="J2140" s="1" t="s">
        <v>1</v>
      </c>
      <c r="K2140" s="1" t="s">
        <v>1</v>
      </c>
      <c r="L2140" s="1" t="s">
        <v>1</v>
      </c>
      <c r="M2140" s="1">
        <v>0</v>
      </c>
      <c r="N2140" s="2" t="s">
        <v>1</v>
      </c>
      <c r="O2140" s="2" t="s">
        <v>1867</v>
      </c>
      <c r="P2140" s="2" t="s">
        <v>3684</v>
      </c>
      <c r="Q2140" s="1">
        <v>721182</v>
      </c>
      <c r="R2140" s="1">
        <v>0</v>
      </c>
      <c r="S2140" s="1">
        <v>253470</v>
      </c>
      <c r="T2140" s="1">
        <v>403200</v>
      </c>
      <c r="U2140" s="2" t="s">
        <v>13</v>
      </c>
      <c r="V2140" s="1">
        <v>64512</v>
      </c>
      <c r="W2140" s="1">
        <v>0</v>
      </c>
      <c r="X2140" s="2" t="s">
        <v>0</v>
      </c>
      <c r="Y2140" s="1">
        <v>0</v>
      </c>
      <c r="Z2140" s="1">
        <v>0</v>
      </c>
      <c r="AA2140" s="2" t="s">
        <v>0</v>
      </c>
      <c r="AB2140" s="1">
        <v>0</v>
      </c>
      <c r="AC2140" s="1">
        <v>0</v>
      </c>
      <c r="AD2140" s="2" t="s">
        <v>0</v>
      </c>
      <c r="AE2140" s="1">
        <v>0</v>
      </c>
      <c r="AF2140" s="2">
        <v>0</v>
      </c>
    </row>
    <row r="2141" spans="1:32" hidden="1" x14ac:dyDescent="0.25">
      <c r="A2141" s="2" t="s">
        <v>548</v>
      </c>
      <c r="B2141" s="52">
        <v>43998</v>
      </c>
      <c r="C2141" s="2" t="s">
        <v>8</v>
      </c>
      <c r="D2141" s="2" t="s">
        <v>32</v>
      </c>
      <c r="E2141" s="2" t="s">
        <v>493</v>
      </c>
      <c r="F2141" s="2" t="s">
        <v>3679</v>
      </c>
      <c r="G2141" s="2" t="s">
        <v>4</v>
      </c>
      <c r="H2141" s="2" t="s">
        <v>3685</v>
      </c>
      <c r="I2141" s="1" t="s">
        <v>1</v>
      </c>
      <c r="J2141" s="1" t="s">
        <v>1</v>
      </c>
      <c r="K2141" s="1" t="s">
        <v>1</v>
      </c>
      <c r="L2141" s="1" t="s">
        <v>1</v>
      </c>
      <c r="M2141" s="1">
        <v>0</v>
      </c>
      <c r="N2141" s="2" t="s">
        <v>1</v>
      </c>
      <c r="O2141" s="2" t="s">
        <v>2</v>
      </c>
      <c r="P2141" s="2" t="s">
        <v>1</v>
      </c>
      <c r="Q2141" s="1">
        <v>76290447.3495</v>
      </c>
      <c r="R2141" s="1">
        <v>0</v>
      </c>
      <c r="S2141" s="1">
        <v>54441202.44749999</v>
      </c>
      <c r="T2141" s="1">
        <v>0</v>
      </c>
      <c r="U2141" s="2" t="s">
        <v>0</v>
      </c>
      <c r="V2141" s="1">
        <v>0</v>
      </c>
      <c r="W2141" s="1">
        <v>18835555.949999999</v>
      </c>
      <c r="X2141" s="2" t="s">
        <v>0</v>
      </c>
      <c r="Y2141" s="1">
        <v>3013688.952</v>
      </c>
      <c r="Z2141" s="1">
        <v>0</v>
      </c>
      <c r="AA2141" s="2" t="s">
        <v>0</v>
      </c>
      <c r="AB2141" s="1">
        <v>0</v>
      </c>
      <c r="AC2141" s="1">
        <v>0</v>
      </c>
      <c r="AD2141" s="2" t="s">
        <v>0</v>
      </c>
      <c r="AE2141" s="1">
        <v>0</v>
      </c>
      <c r="AF2141" s="2">
        <v>0</v>
      </c>
    </row>
    <row r="2142" spans="1:32" hidden="1" x14ac:dyDescent="0.25">
      <c r="A2142" s="2" t="s">
        <v>545</v>
      </c>
      <c r="B2142" s="52">
        <v>43998</v>
      </c>
      <c r="C2142" s="2" t="s">
        <v>8</v>
      </c>
      <c r="D2142" s="2" t="s">
        <v>26</v>
      </c>
      <c r="E2142" s="2" t="s">
        <v>489</v>
      </c>
      <c r="F2142" s="2" t="s">
        <v>3686</v>
      </c>
      <c r="G2142" s="2" t="s">
        <v>4</v>
      </c>
      <c r="H2142" s="2" t="s">
        <v>3687</v>
      </c>
      <c r="I2142" s="1" t="s">
        <v>1</v>
      </c>
      <c r="J2142" s="1" t="s">
        <v>1</v>
      </c>
      <c r="K2142" s="1" t="s">
        <v>1</v>
      </c>
      <c r="L2142" s="1" t="s">
        <v>1</v>
      </c>
      <c r="M2142" s="1">
        <v>0</v>
      </c>
      <c r="N2142" s="2" t="s">
        <v>1</v>
      </c>
      <c r="O2142" s="2" t="s">
        <v>2</v>
      </c>
      <c r="P2142" s="2" t="s">
        <v>1</v>
      </c>
      <c r="Q2142" s="1">
        <v>40397215.962499999</v>
      </c>
      <c r="R2142" s="1">
        <v>0</v>
      </c>
      <c r="S2142" s="1">
        <v>35992927.962499999</v>
      </c>
      <c r="T2142" s="1">
        <v>0</v>
      </c>
      <c r="U2142" s="2" t="s">
        <v>0</v>
      </c>
      <c r="V2142" s="1">
        <v>0</v>
      </c>
      <c r="W2142" s="1">
        <v>3796800</v>
      </c>
      <c r="X2142" s="2" t="s">
        <v>0</v>
      </c>
      <c r="Y2142" s="1">
        <v>607488</v>
      </c>
      <c r="Z2142" s="1">
        <v>0</v>
      </c>
      <c r="AA2142" s="2" t="s">
        <v>0</v>
      </c>
      <c r="AB2142" s="1">
        <v>0</v>
      </c>
      <c r="AC2142" s="1">
        <v>0</v>
      </c>
      <c r="AD2142" s="2" t="s">
        <v>0</v>
      </c>
      <c r="AE2142" s="1">
        <v>0</v>
      </c>
      <c r="AF2142" s="2">
        <v>0</v>
      </c>
    </row>
    <row r="2143" spans="1:32" hidden="1" x14ac:dyDescent="0.25">
      <c r="A2143" s="2" t="s">
        <v>543</v>
      </c>
      <c r="B2143" s="52">
        <v>43998</v>
      </c>
      <c r="C2143" s="2" t="s">
        <v>8</v>
      </c>
      <c r="D2143" s="2" t="s">
        <v>16</v>
      </c>
      <c r="E2143" s="2" t="s">
        <v>483</v>
      </c>
      <c r="F2143" s="2" t="s">
        <v>3688</v>
      </c>
      <c r="G2143" s="2" t="s">
        <v>4</v>
      </c>
      <c r="H2143" s="2" t="s">
        <v>3689</v>
      </c>
      <c r="I2143" s="1" t="s">
        <v>1</v>
      </c>
      <c r="J2143" s="1" t="s">
        <v>1</v>
      </c>
      <c r="K2143" s="1" t="s">
        <v>1</v>
      </c>
      <c r="L2143" s="1" t="s">
        <v>1</v>
      </c>
      <c r="M2143" s="1">
        <v>0</v>
      </c>
      <c r="N2143" s="2" t="s">
        <v>1</v>
      </c>
      <c r="O2143" s="2" t="s">
        <v>2</v>
      </c>
      <c r="P2143" s="2" t="s">
        <v>1</v>
      </c>
      <c r="Q2143" s="1">
        <v>3764888.4</v>
      </c>
      <c r="R2143" s="1">
        <v>0</v>
      </c>
      <c r="S2143" s="1">
        <v>1628760</v>
      </c>
      <c r="T2143" s="1">
        <v>0</v>
      </c>
      <c r="U2143" s="2" t="s">
        <v>0</v>
      </c>
      <c r="V2143" s="1">
        <v>0</v>
      </c>
      <c r="W2143" s="1">
        <v>1841490</v>
      </c>
      <c r="X2143" s="2" t="s">
        <v>13</v>
      </c>
      <c r="Y2143" s="1">
        <v>294638.40000000002</v>
      </c>
      <c r="Z2143" s="1">
        <v>0</v>
      </c>
      <c r="AA2143" s="2" t="s">
        <v>0</v>
      </c>
      <c r="AB2143" s="1">
        <v>0</v>
      </c>
      <c r="AC2143" s="1">
        <v>0</v>
      </c>
      <c r="AD2143" s="2" t="s">
        <v>0</v>
      </c>
      <c r="AE2143" s="1">
        <v>0</v>
      </c>
      <c r="AF2143" s="2">
        <v>0</v>
      </c>
    </row>
    <row r="2144" spans="1:32" hidden="1" x14ac:dyDescent="0.25">
      <c r="A2144" s="2" t="s">
        <v>539</v>
      </c>
      <c r="B2144" s="52">
        <v>43998</v>
      </c>
      <c r="C2144" s="2" t="s">
        <v>8</v>
      </c>
      <c r="D2144" s="2" t="s">
        <v>1048</v>
      </c>
      <c r="E2144" s="2" t="s">
        <v>538</v>
      </c>
      <c r="F2144" s="2" t="s">
        <v>1954</v>
      </c>
      <c r="G2144" s="2" t="s">
        <v>4</v>
      </c>
      <c r="H2144" s="2" t="s">
        <v>3690</v>
      </c>
      <c r="I2144" s="1" t="s">
        <v>1</v>
      </c>
      <c r="J2144" s="1" t="s">
        <v>1</v>
      </c>
      <c r="K2144" s="1" t="s">
        <v>1</v>
      </c>
      <c r="L2144" s="1" t="s">
        <v>1</v>
      </c>
      <c r="M2144" s="1">
        <v>0</v>
      </c>
      <c r="N2144" s="2" t="s">
        <v>1</v>
      </c>
      <c r="O2144" s="2" t="s">
        <v>2</v>
      </c>
      <c r="P2144" s="2" t="s">
        <v>1</v>
      </c>
      <c r="Q2144" s="1">
        <v>19100210.594999995</v>
      </c>
      <c r="R2144" s="1">
        <v>0</v>
      </c>
      <c r="S2144" s="1">
        <v>17683920.194999997</v>
      </c>
      <c r="T2144" s="1">
        <v>0</v>
      </c>
      <c r="U2144" s="2" t="s">
        <v>0</v>
      </c>
      <c r="V2144" s="1">
        <v>0</v>
      </c>
      <c r="W2144" s="1">
        <v>1220940</v>
      </c>
      <c r="X2144" s="2" t="s">
        <v>0</v>
      </c>
      <c r="Y2144" s="1">
        <v>195350.39999999999</v>
      </c>
      <c r="Z2144" s="1">
        <v>0</v>
      </c>
      <c r="AA2144" s="2" t="s">
        <v>0</v>
      </c>
      <c r="AB2144" s="1">
        <v>0</v>
      </c>
      <c r="AC2144" s="1">
        <v>0</v>
      </c>
      <c r="AD2144" s="2" t="s">
        <v>0</v>
      </c>
      <c r="AE2144" s="1">
        <v>0</v>
      </c>
      <c r="AF2144" s="2">
        <v>0</v>
      </c>
    </row>
    <row r="2145" spans="1:32" hidden="1" x14ac:dyDescent="0.25">
      <c r="A2145" s="2" t="s">
        <v>535</v>
      </c>
      <c r="B2145" s="52">
        <v>43998</v>
      </c>
      <c r="C2145" s="2" t="s">
        <v>8</v>
      </c>
      <c r="D2145" s="2" t="s">
        <v>11</v>
      </c>
      <c r="E2145" s="2" t="s">
        <v>476</v>
      </c>
      <c r="F2145" s="2" t="s">
        <v>3691</v>
      </c>
      <c r="G2145" s="2" t="s">
        <v>4</v>
      </c>
      <c r="H2145" s="2" t="s">
        <v>3692</v>
      </c>
      <c r="I2145" s="1" t="s">
        <v>1</v>
      </c>
      <c r="J2145" s="1" t="s">
        <v>1</v>
      </c>
      <c r="K2145" s="1" t="s">
        <v>1</v>
      </c>
      <c r="L2145" s="1" t="s">
        <v>1</v>
      </c>
      <c r="M2145" s="1">
        <v>0</v>
      </c>
      <c r="N2145" s="2" t="s">
        <v>1</v>
      </c>
      <c r="O2145" s="2" t="s">
        <v>2</v>
      </c>
      <c r="P2145" s="2" t="s">
        <v>1</v>
      </c>
      <c r="Q2145" s="1">
        <v>8691251.3195999991</v>
      </c>
      <c r="R2145" s="1">
        <v>0</v>
      </c>
      <c r="S2145" s="1">
        <v>7323171.3199999984</v>
      </c>
      <c r="T2145" s="1">
        <v>0</v>
      </c>
      <c r="U2145" s="2" t="s">
        <v>0</v>
      </c>
      <c r="V2145" s="1">
        <v>0</v>
      </c>
      <c r="W2145" s="1">
        <v>1179379.31</v>
      </c>
      <c r="X2145" s="2" t="s">
        <v>13</v>
      </c>
      <c r="Y2145" s="1">
        <v>188700.68960000001</v>
      </c>
      <c r="Z2145" s="1">
        <v>0</v>
      </c>
      <c r="AA2145" s="2" t="s">
        <v>0</v>
      </c>
      <c r="AB2145" s="1">
        <v>0</v>
      </c>
      <c r="AC2145" s="1">
        <v>0</v>
      </c>
      <c r="AD2145" s="2" t="s">
        <v>0</v>
      </c>
      <c r="AE2145" s="1">
        <v>0</v>
      </c>
      <c r="AF2145" s="2">
        <v>0</v>
      </c>
    </row>
    <row r="2146" spans="1:32" hidden="1" x14ac:dyDescent="0.25">
      <c r="A2146" s="2" t="s">
        <v>533</v>
      </c>
      <c r="B2146" s="52">
        <v>43998</v>
      </c>
      <c r="C2146" s="2" t="s">
        <v>8</v>
      </c>
      <c r="D2146" s="2" t="s">
        <v>7</v>
      </c>
      <c r="E2146" s="2" t="s">
        <v>471</v>
      </c>
      <c r="F2146" s="2" t="s">
        <v>2557</v>
      </c>
      <c r="G2146" s="2" t="s">
        <v>4</v>
      </c>
      <c r="H2146" s="2" t="s">
        <v>3693</v>
      </c>
      <c r="I2146" s="1" t="s">
        <v>1</v>
      </c>
      <c r="J2146" s="1" t="s">
        <v>1</v>
      </c>
      <c r="K2146" s="1" t="s">
        <v>1</v>
      </c>
      <c r="L2146" s="1" t="s">
        <v>1</v>
      </c>
      <c r="M2146" s="1">
        <v>0</v>
      </c>
      <c r="N2146" s="2" t="s">
        <v>1</v>
      </c>
      <c r="O2146" s="2" t="s">
        <v>2</v>
      </c>
      <c r="P2146" s="2" t="s">
        <v>1</v>
      </c>
      <c r="Q2146" s="1">
        <v>32955027.859499998</v>
      </c>
      <c r="R2146" s="1">
        <v>0</v>
      </c>
      <c r="S2146" s="1">
        <v>22060482.2075</v>
      </c>
      <c r="T2146" s="1">
        <v>0</v>
      </c>
      <c r="U2146" s="2" t="s">
        <v>0</v>
      </c>
      <c r="V2146" s="1">
        <v>0</v>
      </c>
      <c r="W2146" s="1">
        <v>9391849.6999999993</v>
      </c>
      <c r="X2146" s="2" t="s">
        <v>0</v>
      </c>
      <c r="Y2146" s="1">
        <v>1502695.9519999998</v>
      </c>
      <c r="Z2146" s="1">
        <v>0</v>
      </c>
      <c r="AA2146" s="2" t="s">
        <v>0</v>
      </c>
      <c r="AB2146" s="1">
        <v>0</v>
      </c>
      <c r="AC2146" s="1">
        <v>0</v>
      </c>
      <c r="AD2146" s="2" t="s">
        <v>0</v>
      </c>
      <c r="AE2146" s="1">
        <v>0</v>
      </c>
      <c r="AF2146" s="2">
        <v>0</v>
      </c>
    </row>
    <row r="2147" spans="1:32" hidden="1" x14ac:dyDescent="0.25">
      <c r="A2147" s="2" t="s">
        <v>531</v>
      </c>
      <c r="B2147" s="52">
        <v>43999</v>
      </c>
      <c r="C2147" s="2" t="s">
        <v>53</v>
      </c>
      <c r="D2147" s="2" t="s">
        <v>107</v>
      </c>
      <c r="E2147" s="2" t="s">
        <v>572</v>
      </c>
      <c r="F2147" s="2" t="s">
        <v>3650</v>
      </c>
      <c r="G2147" s="2" t="s">
        <v>4</v>
      </c>
      <c r="H2147" s="2" t="s">
        <v>3694</v>
      </c>
      <c r="I2147" s="1" t="s">
        <v>1</v>
      </c>
      <c r="J2147" s="1" t="s">
        <v>1</v>
      </c>
      <c r="K2147" s="1" t="s">
        <v>1</v>
      </c>
      <c r="L2147" s="1" t="s">
        <v>1</v>
      </c>
      <c r="M2147" s="1">
        <v>0</v>
      </c>
      <c r="N2147" s="2" t="s">
        <v>1</v>
      </c>
      <c r="O2147" s="2" t="s">
        <v>2</v>
      </c>
      <c r="P2147" s="2" t="s">
        <v>1</v>
      </c>
      <c r="Q2147" s="1">
        <v>28336377.640600003</v>
      </c>
      <c r="R2147" s="1">
        <v>0</v>
      </c>
      <c r="S2147" s="1">
        <v>18066772.175000004</v>
      </c>
      <c r="T2147" s="1">
        <v>0</v>
      </c>
      <c r="U2147" s="2" t="s">
        <v>0</v>
      </c>
      <c r="V2147" s="1">
        <v>0</v>
      </c>
      <c r="W2147" s="1">
        <v>8853108.1600000001</v>
      </c>
      <c r="X2147" s="2" t="s">
        <v>0</v>
      </c>
      <c r="Y2147" s="1">
        <v>1416497.3056000001</v>
      </c>
      <c r="Z2147" s="1">
        <v>0</v>
      </c>
      <c r="AA2147" s="2" t="s">
        <v>0</v>
      </c>
      <c r="AB2147" s="1">
        <v>0</v>
      </c>
      <c r="AC2147" s="1">
        <v>0</v>
      </c>
      <c r="AD2147" s="2" t="s">
        <v>0</v>
      </c>
      <c r="AE2147" s="1">
        <v>0</v>
      </c>
      <c r="AF2147" s="2">
        <v>0</v>
      </c>
    </row>
    <row r="2148" spans="1:32" hidden="1" x14ac:dyDescent="0.25">
      <c r="A2148" s="2" t="s">
        <v>527</v>
      </c>
      <c r="B2148" s="52">
        <v>43999</v>
      </c>
      <c r="C2148" s="2" t="s">
        <v>53</v>
      </c>
      <c r="D2148" s="2" t="s">
        <v>107</v>
      </c>
      <c r="E2148" s="2" t="s">
        <v>572</v>
      </c>
      <c r="F2148" s="2" t="s">
        <v>3650</v>
      </c>
      <c r="G2148" s="2" t="s">
        <v>4</v>
      </c>
      <c r="H2148" s="2" t="s">
        <v>3695</v>
      </c>
      <c r="I2148" s="1" t="s">
        <v>1</v>
      </c>
      <c r="J2148" s="1" t="s">
        <v>1</v>
      </c>
      <c r="K2148" s="1" t="s">
        <v>1</v>
      </c>
      <c r="L2148" s="1" t="s">
        <v>1</v>
      </c>
      <c r="M2148" s="1">
        <v>0</v>
      </c>
      <c r="N2148" s="2" t="s">
        <v>1</v>
      </c>
      <c r="O2148" s="2" t="s">
        <v>998</v>
      </c>
      <c r="P2148" s="2" t="s">
        <v>997</v>
      </c>
      <c r="Q2148" s="1">
        <v>6248828.5268000001</v>
      </c>
      <c r="R2148" s="1">
        <v>0</v>
      </c>
      <c r="S2148" s="1">
        <v>3616736.93</v>
      </c>
      <c r="T2148" s="1">
        <v>2269044.48</v>
      </c>
      <c r="U2148" s="2" t="s">
        <v>13</v>
      </c>
      <c r="V2148" s="1">
        <v>363047.11680000002</v>
      </c>
      <c r="W2148" s="1">
        <v>0</v>
      </c>
      <c r="X2148" s="2" t="s">
        <v>0</v>
      </c>
      <c r="Y2148" s="1">
        <v>0</v>
      </c>
      <c r="Z2148" s="1">
        <v>0</v>
      </c>
      <c r="AA2148" s="2" t="s">
        <v>0</v>
      </c>
      <c r="AB2148" s="1">
        <v>0</v>
      </c>
      <c r="AC2148" s="1">
        <v>0</v>
      </c>
      <c r="AD2148" s="2" t="s">
        <v>0</v>
      </c>
      <c r="AE2148" s="1">
        <v>0</v>
      </c>
      <c r="AF2148" s="2">
        <v>0</v>
      </c>
    </row>
    <row r="2149" spans="1:32" hidden="1" x14ac:dyDescent="0.25">
      <c r="A2149" s="2" t="s">
        <v>525</v>
      </c>
      <c r="B2149" s="52">
        <v>43999</v>
      </c>
      <c r="C2149" s="2" t="s">
        <v>53</v>
      </c>
      <c r="D2149" s="2" t="s">
        <v>107</v>
      </c>
      <c r="E2149" s="2" t="s">
        <v>572</v>
      </c>
      <c r="F2149" s="2" t="s">
        <v>3650</v>
      </c>
      <c r="G2149" s="2" t="s">
        <v>4</v>
      </c>
      <c r="H2149" s="2" t="s">
        <v>3696</v>
      </c>
      <c r="I2149" s="1" t="s">
        <v>1</v>
      </c>
      <c r="J2149" s="1" t="s">
        <v>1</v>
      </c>
      <c r="K2149" s="1" t="s">
        <v>1</v>
      </c>
      <c r="L2149" s="1" t="s">
        <v>1</v>
      </c>
      <c r="M2149" s="1">
        <v>0</v>
      </c>
      <c r="N2149" s="2" t="s">
        <v>1</v>
      </c>
      <c r="O2149" s="2" t="s">
        <v>2</v>
      </c>
      <c r="P2149" s="2" t="s">
        <v>1</v>
      </c>
      <c r="Q2149" s="1">
        <v>25101088.899800003</v>
      </c>
      <c r="R2149" s="1">
        <v>0</v>
      </c>
      <c r="S2149" s="1">
        <v>12932132.645</v>
      </c>
      <c r="T2149" s="1">
        <v>0</v>
      </c>
      <c r="U2149" s="2" t="s">
        <v>0</v>
      </c>
      <c r="V2149" s="1">
        <v>0</v>
      </c>
      <c r="W2149" s="1">
        <v>10490479.530000001</v>
      </c>
      <c r="X2149" s="2" t="s">
        <v>13</v>
      </c>
      <c r="Y2149" s="1">
        <v>1678476.7248000002</v>
      </c>
      <c r="Z2149" s="1">
        <v>0</v>
      </c>
      <c r="AA2149" s="2" t="s">
        <v>0</v>
      </c>
      <c r="AB2149" s="1">
        <v>0</v>
      </c>
      <c r="AC2149" s="1">
        <v>0</v>
      </c>
      <c r="AD2149" s="2" t="s">
        <v>0</v>
      </c>
      <c r="AE2149" s="1">
        <v>0</v>
      </c>
      <c r="AF2149" s="2">
        <v>0</v>
      </c>
    </row>
    <row r="2150" spans="1:32" hidden="1" x14ac:dyDescent="0.25">
      <c r="A2150" s="2" t="s">
        <v>521</v>
      </c>
      <c r="B2150" s="52">
        <v>43999</v>
      </c>
      <c r="C2150" s="2" t="s">
        <v>53</v>
      </c>
      <c r="D2150" s="2" t="s">
        <v>107</v>
      </c>
      <c r="E2150" s="2" t="s">
        <v>572</v>
      </c>
      <c r="F2150" s="2" t="s">
        <v>3650</v>
      </c>
      <c r="G2150" s="2" t="s">
        <v>4</v>
      </c>
      <c r="H2150" s="2" t="s">
        <v>3697</v>
      </c>
      <c r="I2150" s="1" t="s">
        <v>1</v>
      </c>
      <c r="J2150" s="1" t="s">
        <v>1</v>
      </c>
      <c r="K2150" s="1" t="s">
        <v>1</v>
      </c>
      <c r="L2150" s="1" t="s">
        <v>1</v>
      </c>
      <c r="M2150" s="1">
        <v>0</v>
      </c>
      <c r="N2150" s="2" t="s">
        <v>1</v>
      </c>
      <c r="O2150" s="2" t="s">
        <v>1709</v>
      </c>
      <c r="P2150" s="2" t="s">
        <v>1710</v>
      </c>
      <c r="Q2150" s="1">
        <v>1073428.0044</v>
      </c>
      <c r="R2150" s="1">
        <v>0</v>
      </c>
      <c r="S2150" s="1">
        <v>191100</v>
      </c>
      <c r="T2150" s="1">
        <v>760627.59</v>
      </c>
      <c r="U2150" s="2" t="s">
        <v>13</v>
      </c>
      <c r="V2150" s="1">
        <v>121700.41439999999</v>
      </c>
      <c r="W2150" s="1">
        <v>0</v>
      </c>
      <c r="X2150" s="2" t="s">
        <v>0</v>
      </c>
      <c r="Y2150" s="1">
        <v>0</v>
      </c>
      <c r="Z2150" s="1">
        <v>0</v>
      </c>
      <c r="AA2150" s="2" t="s">
        <v>0</v>
      </c>
      <c r="AB2150" s="1">
        <v>0</v>
      </c>
      <c r="AC2150" s="1">
        <v>0</v>
      </c>
      <c r="AD2150" s="2" t="s">
        <v>0</v>
      </c>
      <c r="AE2150" s="1">
        <v>0</v>
      </c>
      <c r="AF2150" s="2">
        <v>0</v>
      </c>
    </row>
    <row r="2151" spans="1:32" hidden="1" x14ac:dyDescent="0.25">
      <c r="A2151" s="2" t="s">
        <v>517</v>
      </c>
      <c r="B2151" s="52">
        <v>43999</v>
      </c>
      <c r="C2151" s="2" t="s">
        <v>53</v>
      </c>
      <c r="D2151" s="2" t="s">
        <v>107</v>
      </c>
      <c r="E2151" s="2" t="s">
        <v>572</v>
      </c>
      <c r="F2151" s="2" t="s">
        <v>3650</v>
      </c>
      <c r="G2151" s="2" t="s">
        <v>4</v>
      </c>
      <c r="H2151" s="2" t="s">
        <v>3698</v>
      </c>
      <c r="I2151" s="1" t="s">
        <v>1</v>
      </c>
      <c r="J2151" s="1" t="s">
        <v>1</v>
      </c>
      <c r="K2151" s="1" t="s">
        <v>1</v>
      </c>
      <c r="L2151" s="1" t="s">
        <v>1</v>
      </c>
      <c r="M2151" s="1">
        <v>0</v>
      </c>
      <c r="N2151" s="2" t="s">
        <v>1</v>
      </c>
      <c r="O2151" s="2" t="s">
        <v>2</v>
      </c>
      <c r="P2151" s="2" t="s">
        <v>1</v>
      </c>
      <c r="Q2151" s="1">
        <v>15344137.85</v>
      </c>
      <c r="R2151" s="1">
        <v>0</v>
      </c>
      <c r="S2151" s="1">
        <v>13091812.25</v>
      </c>
      <c r="T2151" s="1">
        <v>0</v>
      </c>
      <c r="U2151" s="2" t="s">
        <v>0</v>
      </c>
      <c r="V2151" s="1">
        <v>0</v>
      </c>
      <c r="W2151" s="1">
        <v>1941660</v>
      </c>
      <c r="X2151" s="2" t="s">
        <v>13</v>
      </c>
      <c r="Y2151" s="1">
        <v>310665.60000000003</v>
      </c>
      <c r="Z2151" s="1">
        <v>0</v>
      </c>
      <c r="AA2151" s="2" t="s">
        <v>0</v>
      </c>
      <c r="AB2151" s="1">
        <v>0</v>
      </c>
      <c r="AC2151" s="1">
        <v>0</v>
      </c>
      <c r="AD2151" s="2" t="s">
        <v>0</v>
      </c>
      <c r="AE2151" s="1">
        <v>0</v>
      </c>
      <c r="AF2151" s="2">
        <v>0</v>
      </c>
    </row>
    <row r="2152" spans="1:32" hidden="1" x14ac:dyDescent="0.25">
      <c r="A2152" s="2" t="s">
        <v>513</v>
      </c>
      <c r="B2152" s="52">
        <v>43999</v>
      </c>
      <c r="C2152" s="2" t="s">
        <v>8</v>
      </c>
      <c r="D2152" s="2" t="s">
        <v>107</v>
      </c>
      <c r="E2152" s="2" t="s">
        <v>596</v>
      </c>
      <c r="F2152" s="2" t="s">
        <v>2749</v>
      </c>
      <c r="G2152" s="2" t="s">
        <v>4</v>
      </c>
      <c r="H2152" s="2" t="s">
        <v>3699</v>
      </c>
      <c r="I2152" s="1" t="s">
        <v>1</v>
      </c>
      <c r="J2152" s="1" t="s">
        <v>1</v>
      </c>
      <c r="K2152" s="1" t="s">
        <v>1</v>
      </c>
      <c r="L2152" s="1" t="s">
        <v>1</v>
      </c>
      <c r="M2152" s="1">
        <v>0</v>
      </c>
      <c r="N2152" s="2" t="s">
        <v>1</v>
      </c>
      <c r="O2152" s="2" t="s">
        <v>2</v>
      </c>
      <c r="P2152" s="2" t="s">
        <v>1</v>
      </c>
      <c r="Q2152" s="1">
        <v>65760530.767400004</v>
      </c>
      <c r="R2152" s="1">
        <v>0</v>
      </c>
      <c r="S2152" s="1">
        <v>53638637.905000001</v>
      </c>
      <c r="T2152" s="1">
        <v>0</v>
      </c>
      <c r="U2152" s="2" t="s">
        <v>0</v>
      </c>
      <c r="V2152" s="1">
        <v>0</v>
      </c>
      <c r="W2152" s="1">
        <v>10449907.640000001</v>
      </c>
      <c r="X2152" s="2" t="s">
        <v>0</v>
      </c>
      <c r="Y2152" s="1">
        <v>1671985.2224000001</v>
      </c>
      <c r="Z2152" s="1">
        <v>0</v>
      </c>
      <c r="AA2152" s="2" t="s">
        <v>0</v>
      </c>
      <c r="AB2152" s="1">
        <v>0</v>
      </c>
      <c r="AC2152" s="1">
        <v>0</v>
      </c>
      <c r="AD2152" s="2" t="s">
        <v>0</v>
      </c>
      <c r="AE2152" s="1">
        <v>0</v>
      </c>
      <c r="AF2152" s="2">
        <v>0</v>
      </c>
    </row>
    <row r="2153" spans="1:32" hidden="1" x14ac:dyDescent="0.25">
      <c r="A2153" s="2" t="s">
        <v>511</v>
      </c>
      <c r="B2153" s="52">
        <v>43999</v>
      </c>
      <c r="C2153" s="2" t="s">
        <v>8</v>
      </c>
      <c r="D2153" s="2" t="s">
        <v>88</v>
      </c>
      <c r="E2153" s="2" t="s">
        <v>563</v>
      </c>
      <c r="F2153" s="2" t="s">
        <v>647</v>
      </c>
      <c r="G2153" s="2" t="s">
        <v>4</v>
      </c>
      <c r="H2153" s="2" t="s">
        <v>3700</v>
      </c>
      <c r="I2153" s="1" t="s">
        <v>1</v>
      </c>
      <c r="J2153" s="1" t="s">
        <v>1</v>
      </c>
      <c r="K2153" s="1" t="s">
        <v>1</v>
      </c>
      <c r="L2153" s="1" t="s">
        <v>1</v>
      </c>
      <c r="M2153" s="1">
        <v>0</v>
      </c>
      <c r="N2153" s="2" t="s">
        <v>1</v>
      </c>
      <c r="O2153" s="2" t="s">
        <v>998</v>
      </c>
      <c r="P2153" s="2" t="s">
        <v>997</v>
      </c>
      <c r="Q2153" s="1">
        <v>14255753.529999999</v>
      </c>
      <c r="R2153" s="1">
        <v>0</v>
      </c>
      <c r="S2153" s="1">
        <v>14255753.529999999</v>
      </c>
      <c r="T2153" s="1">
        <v>0</v>
      </c>
      <c r="U2153" s="2" t="s">
        <v>13</v>
      </c>
      <c r="V2153" s="1">
        <v>0</v>
      </c>
      <c r="W2153" s="1"/>
      <c r="X2153" s="2" t="s">
        <v>0</v>
      </c>
      <c r="Y2153" s="1">
        <v>0</v>
      </c>
      <c r="Z2153" s="1">
        <v>0</v>
      </c>
      <c r="AA2153" s="2" t="s">
        <v>0</v>
      </c>
      <c r="AB2153" s="1">
        <v>0</v>
      </c>
      <c r="AC2153" s="1">
        <v>0</v>
      </c>
      <c r="AD2153" s="2" t="s">
        <v>0</v>
      </c>
      <c r="AE2153" s="1">
        <v>0</v>
      </c>
      <c r="AF2153" s="2">
        <v>0</v>
      </c>
    </row>
    <row r="2154" spans="1:32" hidden="1" x14ac:dyDescent="0.25">
      <c r="A2154" s="2" t="s">
        <v>507</v>
      </c>
      <c r="B2154" s="52">
        <v>43999</v>
      </c>
      <c r="C2154" s="2" t="s">
        <v>53</v>
      </c>
      <c r="D2154" s="2" t="s">
        <v>88</v>
      </c>
      <c r="E2154" s="2" t="s">
        <v>558</v>
      </c>
      <c r="F2154" s="2" t="s">
        <v>3701</v>
      </c>
      <c r="G2154" s="2" t="s">
        <v>4</v>
      </c>
      <c r="H2154" s="2" t="s">
        <v>3601</v>
      </c>
      <c r="I2154" s="1"/>
      <c r="J2154" s="1"/>
      <c r="K2154" s="1"/>
      <c r="L2154" s="1"/>
      <c r="M2154" s="1">
        <v>0</v>
      </c>
      <c r="N2154" s="2"/>
      <c r="O2154" s="2" t="s">
        <v>249</v>
      </c>
      <c r="P2154" s="2"/>
      <c r="Q2154" s="1">
        <v>0</v>
      </c>
      <c r="R2154" s="1">
        <v>0</v>
      </c>
      <c r="S2154" s="1">
        <v>0</v>
      </c>
      <c r="T2154" s="1">
        <v>0</v>
      </c>
      <c r="U2154" s="1">
        <v>0</v>
      </c>
      <c r="V2154" s="1">
        <v>0</v>
      </c>
      <c r="W2154" s="1">
        <v>0</v>
      </c>
      <c r="X2154" s="1">
        <v>0</v>
      </c>
      <c r="Y2154" s="1">
        <v>0</v>
      </c>
      <c r="Z2154" s="1">
        <v>0</v>
      </c>
      <c r="AA2154" s="1"/>
      <c r="AB2154" s="1">
        <v>0</v>
      </c>
      <c r="AC2154" s="1">
        <v>0</v>
      </c>
      <c r="AD2154" s="1"/>
      <c r="AE2154" s="1">
        <v>0</v>
      </c>
      <c r="AF2154" s="2"/>
    </row>
    <row r="2155" spans="1:32" hidden="1" x14ac:dyDescent="0.25">
      <c r="A2155" s="2" t="s">
        <v>505</v>
      </c>
      <c r="B2155" s="52">
        <v>43999</v>
      </c>
      <c r="C2155" s="2" t="s">
        <v>8</v>
      </c>
      <c r="D2155" s="2" t="s">
        <v>88</v>
      </c>
      <c r="E2155" s="2" t="s">
        <v>569</v>
      </c>
      <c r="F2155" s="2" t="s">
        <v>1832</v>
      </c>
      <c r="G2155" s="2" t="s">
        <v>4</v>
      </c>
      <c r="H2155" s="2" t="s">
        <v>3702</v>
      </c>
      <c r="I2155" s="1" t="s">
        <v>1</v>
      </c>
      <c r="J2155" s="1" t="s">
        <v>1</v>
      </c>
      <c r="K2155" s="1" t="s">
        <v>1</v>
      </c>
      <c r="L2155" s="1" t="s">
        <v>1</v>
      </c>
      <c r="M2155" s="1">
        <v>0</v>
      </c>
      <c r="N2155" s="2" t="s">
        <v>1</v>
      </c>
      <c r="O2155" s="2" t="s">
        <v>2</v>
      </c>
      <c r="P2155" s="2" t="s">
        <v>1</v>
      </c>
      <c r="Q2155" s="1">
        <v>48570117.645800002</v>
      </c>
      <c r="R2155" s="1">
        <v>0</v>
      </c>
      <c r="S2155" s="1">
        <v>33657307.134999998</v>
      </c>
      <c r="T2155" s="1">
        <v>0</v>
      </c>
      <c r="U2155" s="2" t="s">
        <v>0</v>
      </c>
      <c r="V2155" s="1">
        <v>0</v>
      </c>
      <c r="W2155" s="1">
        <v>12855871.130000001</v>
      </c>
      <c r="X2155" s="2" t="s">
        <v>0</v>
      </c>
      <c r="Y2155" s="1">
        <v>2056939.3808000002</v>
      </c>
      <c r="Z2155" s="1">
        <v>0</v>
      </c>
      <c r="AA2155" s="2" t="s">
        <v>0</v>
      </c>
      <c r="AB2155" s="1">
        <v>0</v>
      </c>
      <c r="AC2155" s="1">
        <v>0</v>
      </c>
      <c r="AD2155" s="2" t="s">
        <v>0</v>
      </c>
      <c r="AE2155" s="1">
        <v>0</v>
      </c>
      <c r="AF2155" s="2">
        <v>0</v>
      </c>
    </row>
    <row r="2156" spans="1:32" hidden="1" x14ac:dyDescent="0.25">
      <c r="A2156" s="2" t="s">
        <v>501</v>
      </c>
      <c r="B2156" s="52">
        <v>43999</v>
      </c>
      <c r="C2156" s="2" t="s">
        <v>71</v>
      </c>
      <c r="D2156" s="2" t="s">
        <v>88</v>
      </c>
      <c r="E2156" s="2" t="s">
        <v>566</v>
      </c>
      <c r="F2156" s="2" t="s">
        <v>3703</v>
      </c>
      <c r="G2156" s="2" t="s">
        <v>4</v>
      </c>
      <c r="H2156" s="2" t="s">
        <v>3704</v>
      </c>
      <c r="I2156" s="1" t="s">
        <v>1</v>
      </c>
      <c r="J2156" s="1" t="s">
        <v>1</v>
      </c>
      <c r="K2156" s="1" t="s">
        <v>1</v>
      </c>
      <c r="L2156" s="1" t="s">
        <v>1</v>
      </c>
      <c r="M2156" s="1">
        <v>0</v>
      </c>
      <c r="N2156" s="2" t="s">
        <v>1</v>
      </c>
      <c r="O2156" s="2" t="s">
        <v>2</v>
      </c>
      <c r="P2156" s="2" t="s">
        <v>1</v>
      </c>
      <c r="Q2156" s="1">
        <v>5983892.3400000008</v>
      </c>
      <c r="R2156" s="1">
        <v>0</v>
      </c>
      <c r="S2156" s="1">
        <v>5050904.3400000008</v>
      </c>
      <c r="T2156" s="1">
        <v>0</v>
      </c>
      <c r="U2156" s="2" t="s">
        <v>0</v>
      </c>
      <c r="V2156" s="1">
        <v>0</v>
      </c>
      <c r="W2156" s="1">
        <v>804300</v>
      </c>
      <c r="X2156" s="2" t="s">
        <v>0</v>
      </c>
      <c r="Y2156" s="1">
        <v>128688</v>
      </c>
      <c r="Z2156" s="1">
        <v>0</v>
      </c>
      <c r="AA2156" s="2" t="s">
        <v>0</v>
      </c>
      <c r="AB2156" s="1">
        <v>0</v>
      </c>
      <c r="AC2156" s="1">
        <v>0</v>
      </c>
      <c r="AD2156" s="2" t="s">
        <v>0</v>
      </c>
      <c r="AE2156" s="1">
        <v>0</v>
      </c>
      <c r="AF2156" s="2">
        <v>0</v>
      </c>
    </row>
    <row r="2157" spans="1:32" hidden="1" x14ac:dyDescent="0.25">
      <c r="A2157" s="2" t="s">
        <v>498</v>
      </c>
      <c r="B2157" s="52">
        <v>43999</v>
      </c>
      <c r="C2157" s="2" t="s">
        <v>71</v>
      </c>
      <c r="D2157" s="2" t="s">
        <v>88</v>
      </c>
      <c r="E2157" s="2" t="s">
        <v>566</v>
      </c>
      <c r="F2157" s="2" t="s">
        <v>3703</v>
      </c>
      <c r="G2157" s="2" t="s">
        <v>4</v>
      </c>
      <c r="H2157" s="2" t="s">
        <v>3705</v>
      </c>
      <c r="I2157" s="1" t="s">
        <v>1</v>
      </c>
      <c r="J2157" s="1" t="s">
        <v>1</v>
      </c>
      <c r="K2157" s="1" t="s">
        <v>1</v>
      </c>
      <c r="L2157" s="1" t="s">
        <v>1</v>
      </c>
      <c r="M2157" s="1">
        <v>0</v>
      </c>
      <c r="N2157" s="2" t="s">
        <v>1</v>
      </c>
      <c r="O2157" s="2" t="s">
        <v>3706</v>
      </c>
      <c r="P2157" s="2" t="s">
        <v>3707</v>
      </c>
      <c r="Q2157" s="1">
        <v>329800</v>
      </c>
      <c r="R2157" s="1">
        <v>0</v>
      </c>
      <c r="S2157" s="1">
        <v>329800</v>
      </c>
      <c r="T2157" s="1">
        <v>0</v>
      </c>
      <c r="U2157" s="2" t="s">
        <v>0</v>
      </c>
      <c r="V2157" s="1">
        <v>0</v>
      </c>
      <c r="W2157" s="1">
        <v>0</v>
      </c>
      <c r="X2157" s="2" t="s">
        <v>0</v>
      </c>
      <c r="Y2157" s="1">
        <v>0</v>
      </c>
      <c r="Z2157" s="1">
        <v>0</v>
      </c>
      <c r="AA2157" s="2" t="s">
        <v>0</v>
      </c>
      <c r="AB2157" s="1">
        <v>0</v>
      </c>
      <c r="AC2157" s="1">
        <v>0</v>
      </c>
      <c r="AD2157" s="2" t="s">
        <v>0</v>
      </c>
      <c r="AE2157" s="1">
        <v>0</v>
      </c>
      <c r="AF2157" s="2">
        <v>0</v>
      </c>
    </row>
    <row r="2158" spans="1:32" hidden="1" x14ac:dyDescent="0.25">
      <c r="A2158" s="2" t="s">
        <v>494</v>
      </c>
      <c r="B2158" s="52">
        <v>43999</v>
      </c>
      <c r="C2158" s="2" t="s">
        <v>71</v>
      </c>
      <c r="D2158" s="2" t="s">
        <v>88</v>
      </c>
      <c r="E2158" s="2" t="s">
        <v>566</v>
      </c>
      <c r="F2158" s="2" t="s">
        <v>3703</v>
      </c>
      <c r="G2158" s="2" t="s">
        <v>4</v>
      </c>
      <c r="H2158" s="2" t="s">
        <v>3708</v>
      </c>
      <c r="I2158" s="1" t="s">
        <v>1</v>
      </c>
      <c r="J2158" s="1" t="s">
        <v>1</v>
      </c>
      <c r="K2158" s="1" t="s">
        <v>1</v>
      </c>
      <c r="L2158" s="1" t="s">
        <v>1</v>
      </c>
      <c r="M2158" s="1">
        <v>0</v>
      </c>
      <c r="N2158" s="2" t="s">
        <v>1</v>
      </c>
      <c r="O2158" s="2" t="s">
        <v>2</v>
      </c>
      <c r="P2158" s="2" t="s">
        <v>1</v>
      </c>
      <c r="Q2158" s="1">
        <v>30559101.782399986</v>
      </c>
      <c r="R2158" s="1">
        <v>0</v>
      </c>
      <c r="S2158" s="1">
        <v>28205301.829999987</v>
      </c>
      <c r="T2158" s="1">
        <v>0</v>
      </c>
      <c r="U2158" s="2" t="s">
        <v>0</v>
      </c>
      <c r="V2158" s="1">
        <v>0</v>
      </c>
      <c r="W2158" s="1">
        <v>2029137.8900000001</v>
      </c>
      <c r="X2158" s="2" t="s">
        <v>0</v>
      </c>
      <c r="Y2158" s="1">
        <v>324662.06240000005</v>
      </c>
      <c r="Z2158" s="1">
        <v>0</v>
      </c>
      <c r="AA2158" s="2" t="s">
        <v>0</v>
      </c>
      <c r="AB2158" s="1">
        <v>0</v>
      </c>
      <c r="AC2158" s="1">
        <v>0</v>
      </c>
      <c r="AD2158" s="2" t="s">
        <v>0</v>
      </c>
      <c r="AE2158" s="1">
        <v>0</v>
      </c>
      <c r="AF2158" s="2">
        <v>0</v>
      </c>
    </row>
    <row r="2159" spans="1:32" hidden="1" x14ac:dyDescent="0.25">
      <c r="A2159" s="2" t="s">
        <v>490</v>
      </c>
      <c r="B2159" s="52">
        <v>43999</v>
      </c>
      <c r="C2159" s="2" t="s">
        <v>8</v>
      </c>
      <c r="D2159" s="2" t="s">
        <v>78</v>
      </c>
      <c r="E2159" s="2" t="s">
        <v>555</v>
      </c>
      <c r="F2159" s="2" t="s">
        <v>3709</v>
      </c>
      <c r="G2159" s="2" t="s">
        <v>4</v>
      </c>
      <c r="H2159" s="2" t="s">
        <v>3710</v>
      </c>
      <c r="I2159" s="1" t="s">
        <v>1</v>
      </c>
      <c r="J2159" s="1" t="s">
        <v>1</v>
      </c>
      <c r="K2159" s="1" t="s">
        <v>1</v>
      </c>
      <c r="L2159" s="1" t="s">
        <v>1</v>
      </c>
      <c r="M2159" s="1">
        <v>0</v>
      </c>
      <c r="N2159" s="2" t="s">
        <v>1</v>
      </c>
      <c r="O2159" s="2" t="s">
        <v>2</v>
      </c>
      <c r="P2159" s="2" t="s">
        <v>1</v>
      </c>
      <c r="Q2159" s="1">
        <v>44505433.798700012</v>
      </c>
      <c r="R2159" s="1">
        <v>0</v>
      </c>
      <c r="S2159" s="1">
        <v>35209197.406300008</v>
      </c>
      <c r="T2159" s="1">
        <v>0</v>
      </c>
      <c r="U2159" s="2" t="s">
        <v>0</v>
      </c>
      <c r="V2159" s="1">
        <v>0</v>
      </c>
      <c r="W2159" s="1">
        <v>8013996.8900000006</v>
      </c>
      <c r="X2159" s="2" t="s">
        <v>13</v>
      </c>
      <c r="Y2159" s="1">
        <v>1282239.5024000001</v>
      </c>
      <c r="Z2159" s="1">
        <v>0</v>
      </c>
      <c r="AA2159" s="2" t="s">
        <v>0</v>
      </c>
      <c r="AB2159" s="1">
        <v>0</v>
      </c>
      <c r="AC2159" s="1">
        <v>0</v>
      </c>
      <c r="AD2159" s="2" t="s">
        <v>0</v>
      </c>
      <c r="AE2159" s="1">
        <v>0</v>
      </c>
      <c r="AF2159" s="2">
        <v>0</v>
      </c>
    </row>
    <row r="2160" spans="1:32" hidden="1" x14ac:dyDescent="0.25">
      <c r="A2160" s="2" t="s">
        <v>486</v>
      </c>
      <c r="B2160" s="52">
        <v>43999</v>
      </c>
      <c r="C2160" s="2" t="s">
        <v>71</v>
      </c>
      <c r="D2160" s="2" t="s">
        <v>78</v>
      </c>
      <c r="E2160" s="2" t="s">
        <v>3587</v>
      </c>
      <c r="F2160" s="2" t="s">
        <v>3711</v>
      </c>
      <c r="G2160" s="2" t="s">
        <v>4</v>
      </c>
      <c r="H2160" s="2" t="s">
        <v>3712</v>
      </c>
      <c r="I2160" s="1"/>
      <c r="J2160" s="1"/>
      <c r="K2160" s="1"/>
      <c r="L2160" s="1"/>
      <c r="M2160" s="1">
        <v>0</v>
      </c>
      <c r="N2160" s="2"/>
      <c r="O2160" s="2" t="s">
        <v>2</v>
      </c>
      <c r="P2160" s="2"/>
      <c r="Q2160" s="1">
        <v>74308951</v>
      </c>
      <c r="R2160" s="1">
        <v>0</v>
      </c>
      <c r="S2160" s="1">
        <v>74048995</v>
      </c>
      <c r="T2160" s="1">
        <v>0</v>
      </c>
      <c r="U2160" s="2"/>
      <c r="V2160" s="1">
        <v>0</v>
      </c>
      <c r="W2160" s="1">
        <v>224100</v>
      </c>
      <c r="X2160" s="2"/>
      <c r="Y2160" s="1">
        <v>35856</v>
      </c>
      <c r="Z2160" s="1"/>
      <c r="AA2160" s="2"/>
      <c r="AB2160" s="1"/>
      <c r="AC2160" s="1"/>
      <c r="AD2160" s="2"/>
      <c r="AE2160" s="1"/>
      <c r="AF2160" s="2"/>
    </row>
    <row r="2161" spans="1:32" hidden="1" x14ac:dyDescent="0.25">
      <c r="A2161" s="2" t="s">
        <v>484</v>
      </c>
      <c r="B2161" s="52">
        <v>43999</v>
      </c>
      <c r="C2161" s="2" t="s">
        <v>71</v>
      </c>
      <c r="D2161" s="2" t="s">
        <v>78</v>
      </c>
      <c r="E2161" s="2" t="s">
        <v>551</v>
      </c>
      <c r="F2161" s="2" t="s">
        <v>3460</v>
      </c>
      <c r="G2161" s="2" t="s">
        <v>4</v>
      </c>
      <c r="H2161" s="2" t="s">
        <v>3713</v>
      </c>
      <c r="I2161" s="1" t="s">
        <v>1</v>
      </c>
      <c r="J2161" s="1" t="s">
        <v>1</v>
      </c>
      <c r="K2161" s="1" t="s">
        <v>1</v>
      </c>
      <c r="L2161" s="1" t="s">
        <v>1</v>
      </c>
      <c r="M2161" s="1">
        <v>0</v>
      </c>
      <c r="N2161" s="2" t="s">
        <v>1</v>
      </c>
      <c r="O2161" s="2" t="s">
        <v>2</v>
      </c>
      <c r="P2161" s="2" t="s">
        <v>1</v>
      </c>
      <c r="Q2161" s="1">
        <v>48634193.195599988</v>
      </c>
      <c r="R2161" s="1">
        <v>0</v>
      </c>
      <c r="S2161" s="1">
        <v>44573529.489999995</v>
      </c>
      <c r="T2161" s="1">
        <v>0</v>
      </c>
      <c r="U2161" s="2" t="s">
        <v>0</v>
      </c>
      <c r="V2161" s="1">
        <v>0</v>
      </c>
      <c r="W2161" s="1">
        <v>3500572.16</v>
      </c>
      <c r="X2161" s="2" t="s">
        <v>13</v>
      </c>
      <c r="Y2161" s="1">
        <v>560091.54560000007</v>
      </c>
      <c r="Z2161" s="1">
        <v>0</v>
      </c>
      <c r="AA2161" s="2" t="s">
        <v>0</v>
      </c>
      <c r="AB2161" s="1">
        <v>0</v>
      </c>
      <c r="AC2161" s="1">
        <v>0</v>
      </c>
      <c r="AD2161" s="2" t="s">
        <v>0</v>
      </c>
      <c r="AE2161" s="1">
        <v>0</v>
      </c>
      <c r="AF2161" s="2">
        <v>0</v>
      </c>
    </row>
    <row r="2162" spans="1:32" hidden="1" x14ac:dyDescent="0.25">
      <c r="A2162" s="2" t="s">
        <v>477</v>
      </c>
      <c r="B2162" s="52">
        <v>43999</v>
      </c>
      <c r="C2162" s="2" t="s">
        <v>53</v>
      </c>
      <c r="D2162" s="2" t="s">
        <v>78</v>
      </c>
      <c r="E2162" s="2" t="s">
        <v>6</v>
      </c>
      <c r="F2162" s="2" t="s">
        <v>3650</v>
      </c>
      <c r="G2162" s="2" t="s">
        <v>4</v>
      </c>
      <c r="H2162" s="2" t="s">
        <v>3714</v>
      </c>
      <c r="I2162" s="1" t="s">
        <v>1</v>
      </c>
      <c r="J2162" s="1" t="s">
        <v>1</v>
      </c>
      <c r="K2162" s="1" t="s">
        <v>1</v>
      </c>
      <c r="L2162" s="1" t="s">
        <v>1</v>
      </c>
      <c r="M2162" s="1">
        <v>0</v>
      </c>
      <c r="N2162" s="2" t="s">
        <v>1</v>
      </c>
      <c r="O2162" s="2" t="s">
        <v>2</v>
      </c>
      <c r="P2162" s="2" t="s">
        <v>1</v>
      </c>
      <c r="Q2162" s="1">
        <v>50794089.403599992</v>
      </c>
      <c r="R2162" s="1">
        <v>0</v>
      </c>
      <c r="S2162" s="1">
        <v>31686880.805599995</v>
      </c>
      <c r="T2162" s="1">
        <v>0</v>
      </c>
      <c r="U2162" s="2" t="s">
        <v>0</v>
      </c>
      <c r="V2162" s="1">
        <v>0</v>
      </c>
      <c r="W2162" s="1">
        <v>16471731.549999999</v>
      </c>
      <c r="X2162" s="2" t="s">
        <v>0</v>
      </c>
      <c r="Y2162" s="1">
        <v>2635477.048</v>
      </c>
      <c r="Z2162" s="1">
        <v>0</v>
      </c>
      <c r="AA2162" s="2" t="s">
        <v>0</v>
      </c>
      <c r="AB2162" s="1">
        <v>0</v>
      </c>
      <c r="AC2162" s="1">
        <v>0</v>
      </c>
      <c r="AD2162" s="2" t="s">
        <v>0</v>
      </c>
      <c r="AE2162" s="1">
        <v>0</v>
      </c>
      <c r="AF2162" s="2">
        <v>0</v>
      </c>
    </row>
    <row r="2163" spans="1:32" hidden="1" x14ac:dyDescent="0.25">
      <c r="A2163" s="2" t="s">
        <v>473</v>
      </c>
      <c r="B2163" s="52">
        <v>43999</v>
      </c>
      <c r="C2163" s="2" t="s">
        <v>53</v>
      </c>
      <c r="D2163" s="2" t="s">
        <v>67</v>
      </c>
      <c r="E2163" s="2" t="s">
        <v>66</v>
      </c>
      <c r="F2163" s="2" t="s">
        <v>3547</v>
      </c>
      <c r="G2163" s="2" t="s">
        <v>4</v>
      </c>
      <c r="H2163" s="2" t="s">
        <v>3619</v>
      </c>
      <c r="I2163" s="1"/>
      <c r="J2163" s="1"/>
      <c r="K2163" s="1"/>
      <c r="L2163" s="1"/>
      <c r="M2163" s="1"/>
      <c r="N2163" s="2"/>
      <c r="O2163" s="2" t="s">
        <v>249</v>
      </c>
      <c r="P2163" s="2"/>
      <c r="Q2163" s="3">
        <v>0</v>
      </c>
      <c r="R2163" s="1">
        <v>0</v>
      </c>
      <c r="S2163" s="1">
        <v>0</v>
      </c>
      <c r="T2163" s="1">
        <v>0</v>
      </c>
      <c r="U2163" s="2"/>
      <c r="V2163" s="1"/>
      <c r="W2163" s="1">
        <v>0</v>
      </c>
      <c r="X2163" s="2"/>
      <c r="Y2163" s="1">
        <v>0</v>
      </c>
      <c r="Z2163" s="1">
        <v>0</v>
      </c>
      <c r="AA2163" s="2"/>
      <c r="AB2163" s="1">
        <v>0</v>
      </c>
      <c r="AC2163" s="1">
        <v>0</v>
      </c>
      <c r="AD2163" s="2"/>
      <c r="AE2163" s="1">
        <v>0</v>
      </c>
      <c r="AF2163" s="2"/>
    </row>
    <row r="2164" spans="1:32" hidden="1" x14ac:dyDescent="0.25">
      <c r="A2164" s="2" t="s">
        <v>468</v>
      </c>
      <c r="B2164" s="52">
        <v>43999</v>
      </c>
      <c r="C2164" s="2" t="s">
        <v>8</v>
      </c>
      <c r="D2164" s="2" t="s">
        <v>67</v>
      </c>
      <c r="E2164" s="2" t="s">
        <v>542</v>
      </c>
      <c r="F2164" s="2" t="s">
        <v>818</v>
      </c>
      <c r="G2164" s="2" t="s">
        <v>4</v>
      </c>
      <c r="H2164" s="2" t="s">
        <v>3715</v>
      </c>
      <c r="I2164" s="1" t="s">
        <v>1</v>
      </c>
      <c r="J2164" s="1" t="s">
        <v>1</v>
      </c>
      <c r="K2164" s="1" t="s">
        <v>1</v>
      </c>
      <c r="L2164" s="1" t="s">
        <v>1</v>
      </c>
      <c r="M2164" s="1">
        <v>0</v>
      </c>
      <c r="N2164" s="2" t="s">
        <v>1</v>
      </c>
      <c r="O2164" s="2" t="s">
        <v>2</v>
      </c>
      <c r="P2164" s="2" t="s">
        <v>1</v>
      </c>
      <c r="Q2164" s="1">
        <v>55058408.352499999</v>
      </c>
      <c r="R2164" s="1">
        <v>0</v>
      </c>
      <c r="S2164" s="1">
        <v>48613288.272500001</v>
      </c>
      <c r="T2164" s="1">
        <v>0</v>
      </c>
      <c r="U2164" s="2" t="s">
        <v>0</v>
      </c>
      <c r="V2164" s="1">
        <v>0</v>
      </c>
      <c r="W2164" s="1">
        <v>5556138</v>
      </c>
      <c r="X2164" s="2" t="s">
        <v>0</v>
      </c>
      <c r="Y2164" s="1">
        <v>888982.08000000007</v>
      </c>
      <c r="Z2164" s="1">
        <v>0</v>
      </c>
      <c r="AA2164" s="2" t="s">
        <v>0</v>
      </c>
      <c r="AB2164" s="1">
        <v>0</v>
      </c>
      <c r="AC2164" s="1">
        <v>0</v>
      </c>
      <c r="AD2164" s="2" t="s">
        <v>0</v>
      </c>
      <c r="AE2164" s="1">
        <v>0</v>
      </c>
      <c r="AF2164" s="2">
        <v>0</v>
      </c>
    </row>
    <row r="2165" spans="1:32" hidden="1" x14ac:dyDescent="0.25">
      <c r="A2165" s="2" t="s">
        <v>465</v>
      </c>
      <c r="B2165" s="52">
        <v>43999</v>
      </c>
      <c r="C2165" s="2" t="s">
        <v>53</v>
      </c>
      <c r="D2165" s="2" t="s">
        <v>52</v>
      </c>
      <c r="E2165" s="2" t="s">
        <v>651</v>
      </c>
      <c r="F2165" s="2" t="s">
        <v>3390</v>
      </c>
      <c r="G2165" s="2" t="s">
        <v>4</v>
      </c>
      <c r="H2165" s="2" t="s">
        <v>3663</v>
      </c>
      <c r="I2165" s="1"/>
      <c r="J2165" s="1"/>
      <c r="K2165" s="1"/>
      <c r="L2165" s="1"/>
      <c r="M2165" s="1">
        <v>0</v>
      </c>
      <c r="N2165" s="2"/>
      <c r="O2165" s="2" t="s">
        <v>249</v>
      </c>
      <c r="P2165" s="2"/>
      <c r="Q2165" s="1">
        <v>0</v>
      </c>
      <c r="R2165" s="1">
        <v>0</v>
      </c>
      <c r="S2165" s="1">
        <v>0</v>
      </c>
      <c r="T2165" s="1">
        <v>0</v>
      </c>
      <c r="U2165" s="2">
        <v>0</v>
      </c>
      <c r="V2165" s="1">
        <v>0</v>
      </c>
      <c r="W2165" s="1">
        <v>0</v>
      </c>
      <c r="X2165" s="2">
        <v>0</v>
      </c>
      <c r="Y2165" s="1">
        <v>0</v>
      </c>
      <c r="Z2165" s="1">
        <v>0</v>
      </c>
      <c r="AA2165" s="2">
        <v>0</v>
      </c>
      <c r="AB2165" s="1">
        <v>0</v>
      </c>
      <c r="AC2165" s="1">
        <v>0</v>
      </c>
      <c r="AD2165" s="2">
        <v>0</v>
      </c>
      <c r="AE2165" s="1">
        <v>0</v>
      </c>
      <c r="AF2165" s="2"/>
    </row>
    <row r="2166" spans="1:32" hidden="1" x14ac:dyDescent="0.25">
      <c r="A2166" s="2" t="s">
        <v>463</v>
      </c>
      <c r="B2166" s="52">
        <v>43999</v>
      </c>
      <c r="C2166" s="2" t="s">
        <v>8</v>
      </c>
      <c r="D2166" s="2" t="s">
        <v>52</v>
      </c>
      <c r="E2166" s="2" t="s">
        <v>530</v>
      </c>
      <c r="F2166" s="2" t="s">
        <v>3311</v>
      </c>
      <c r="G2166" s="2" t="s">
        <v>4</v>
      </c>
      <c r="H2166" s="2" t="s">
        <v>3716</v>
      </c>
      <c r="I2166" s="1" t="s">
        <v>1</v>
      </c>
      <c r="J2166" s="1" t="s">
        <v>1</v>
      </c>
      <c r="K2166" s="1" t="s">
        <v>1</v>
      </c>
      <c r="L2166" s="1" t="s">
        <v>1</v>
      </c>
      <c r="M2166" s="1">
        <v>0</v>
      </c>
      <c r="N2166" s="2" t="s">
        <v>1</v>
      </c>
      <c r="O2166" s="2" t="s">
        <v>2</v>
      </c>
      <c r="P2166" s="2" t="s">
        <v>1</v>
      </c>
      <c r="Q2166" s="1">
        <v>31355274.329999998</v>
      </c>
      <c r="R2166" s="1">
        <v>0</v>
      </c>
      <c r="S2166" s="1">
        <v>27400550.129999999</v>
      </c>
      <c r="T2166" s="1">
        <v>0</v>
      </c>
      <c r="U2166" s="2" t="s">
        <v>0</v>
      </c>
      <c r="V2166" s="1">
        <v>0</v>
      </c>
      <c r="W2166" s="1">
        <v>3409245</v>
      </c>
      <c r="X2166" s="2" t="s">
        <v>13</v>
      </c>
      <c r="Y2166" s="1">
        <v>545479.19999999995</v>
      </c>
      <c r="Z2166" s="1">
        <v>0</v>
      </c>
      <c r="AA2166" s="2" t="s">
        <v>0</v>
      </c>
      <c r="AB2166" s="1">
        <v>0</v>
      </c>
      <c r="AC2166" s="1">
        <v>0</v>
      </c>
      <c r="AD2166" s="2" t="s">
        <v>0</v>
      </c>
      <c r="AE2166" s="1">
        <v>0</v>
      </c>
      <c r="AF2166" s="2">
        <v>0</v>
      </c>
    </row>
    <row r="2167" spans="1:32" hidden="1" x14ac:dyDescent="0.25">
      <c r="A2167" s="2" t="s">
        <v>459</v>
      </c>
      <c r="B2167" s="52">
        <v>43999</v>
      </c>
      <c r="C2167" s="2" t="s">
        <v>8</v>
      </c>
      <c r="D2167" s="2" t="s">
        <v>48</v>
      </c>
      <c r="E2167" s="2" t="s">
        <v>520</v>
      </c>
      <c r="F2167" s="2" t="s">
        <v>644</v>
      </c>
      <c r="G2167" s="2" t="s">
        <v>4</v>
      </c>
      <c r="H2167" s="2" t="s">
        <v>3717</v>
      </c>
      <c r="I2167" s="1" t="s">
        <v>1</v>
      </c>
      <c r="J2167" s="1" t="s">
        <v>1</v>
      </c>
      <c r="K2167" s="1" t="s">
        <v>1</v>
      </c>
      <c r="L2167" s="1" t="s">
        <v>1</v>
      </c>
      <c r="M2167" s="1">
        <v>0</v>
      </c>
      <c r="N2167" s="2" t="s">
        <v>1</v>
      </c>
      <c r="O2167" s="2" t="s">
        <v>2</v>
      </c>
      <c r="P2167" s="2" t="s">
        <v>1</v>
      </c>
      <c r="Q2167" s="1">
        <v>52523170.673199989</v>
      </c>
      <c r="R2167" s="1">
        <v>0</v>
      </c>
      <c r="S2167" s="1">
        <v>47353288.159999996</v>
      </c>
      <c r="T2167" s="1">
        <v>0</v>
      </c>
      <c r="U2167" s="2" t="s">
        <v>0</v>
      </c>
      <c r="V2167" s="1">
        <v>0</v>
      </c>
      <c r="W2167" s="1">
        <v>4456795.2699999996</v>
      </c>
      <c r="X2167" s="2" t="s">
        <v>0</v>
      </c>
      <c r="Y2167" s="1">
        <v>713087.24319999991</v>
      </c>
      <c r="Z2167" s="1">
        <v>0</v>
      </c>
      <c r="AA2167" s="2" t="s">
        <v>0</v>
      </c>
      <c r="AB2167" s="1">
        <v>0</v>
      </c>
      <c r="AC2167" s="1">
        <v>0</v>
      </c>
      <c r="AD2167" s="2" t="s">
        <v>0</v>
      </c>
      <c r="AE2167" s="1">
        <v>0</v>
      </c>
      <c r="AF2167" s="2">
        <v>0</v>
      </c>
    </row>
    <row r="2168" spans="1:32" hidden="1" x14ac:dyDescent="0.25">
      <c r="A2168" s="2" t="s">
        <v>457</v>
      </c>
      <c r="B2168" s="52">
        <v>43999</v>
      </c>
      <c r="C2168" s="2" t="s">
        <v>53</v>
      </c>
      <c r="D2168" s="2" t="s">
        <v>48</v>
      </c>
      <c r="E2168" s="2" t="s">
        <v>1830</v>
      </c>
      <c r="F2168" s="2" t="s">
        <v>2612</v>
      </c>
      <c r="G2168" s="2" t="s">
        <v>4</v>
      </c>
      <c r="H2168" s="2" t="s">
        <v>3718</v>
      </c>
      <c r="I2168" s="1" t="s">
        <v>1</v>
      </c>
      <c r="J2168" s="1" t="s">
        <v>1</v>
      </c>
      <c r="K2168" s="1" t="s">
        <v>1</v>
      </c>
      <c r="L2168" s="1" t="s">
        <v>1</v>
      </c>
      <c r="M2168" s="1">
        <v>0</v>
      </c>
      <c r="N2168" s="2" t="s">
        <v>1</v>
      </c>
      <c r="O2168" s="2" t="s">
        <v>2</v>
      </c>
      <c r="P2168" s="2" t="s">
        <v>1</v>
      </c>
      <c r="Q2168" s="1">
        <v>58534405.556849986</v>
      </c>
      <c r="R2168" s="1">
        <v>0</v>
      </c>
      <c r="S2168" s="1">
        <v>47773732.65124999</v>
      </c>
      <c r="T2168" s="1">
        <v>0</v>
      </c>
      <c r="U2168" s="2" t="s">
        <v>0</v>
      </c>
      <c r="V2168" s="1">
        <v>0</v>
      </c>
      <c r="W2168" s="1">
        <v>9276442.1600000001</v>
      </c>
      <c r="X2168" s="2" t="s">
        <v>13</v>
      </c>
      <c r="Y2168" s="1">
        <v>1484230.7456</v>
      </c>
      <c r="Z2168" s="1">
        <v>0</v>
      </c>
      <c r="AA2168" s="1">
        <v>0</v>
      </c>
      <c r="AB2168" s="1">
        <v>0</v>
      </c>
      <c r="AC2168" s="1">
        <v>0</v>
      </c>
      <c r="AD2168" s="1">
        <v>0</v>
      </c>
      <c r="AE2168" s="1">
        <v>0</v>
      </c>
      <c r="AF2168" s="2">
        <v>0</v>
      </c>
    </row>
    <row r="2169" spans="1:32" hidden="1" x14ac:dyDescent="0.25">
      <c r="A2169" s="2" t="s">
        <v>455</v>
      </c>
      <c r="B2169" s="52">
        <v>43999</v>
      </c>
      <c r="C2169" s="2" t="s">
        <v>8</v>
      </c>
      <c r="D2169" s="2" t="s">
        <v>44</v>
      </c>
      <c r="E2169" s="2" t="s">
        <v>516</v>
      </c>
      <c r="F2169" s="2" t="s">
        <v>1926</v>
      </c>
      <c r="G2169" s="2" t="s">
        <v>4</v>
      </c>
      <c r="H2169" s="2" t="s">
        <v>3719</v>
      </c>
      <c r="I2169" s="1" t="s">
        <v>1</v>
      </c>
      <c r="J2169" s="1" t="s">
        <v>1</v>
      </c>
      <c r="K2169" s="1" t="s">
        <v>1</v>
      </c>
      <c r="L2169" s="1" t="s">
        <v>1</v>
      </c>
      <c r="M2169" s="1">
        <v>0</v>
      </c>
      <c r="N2169" s="2" t="s">
        <v>1</v>
      </c>
      <c r="O2169" s="2" t="s">
        <v>2</v>
      </c>
      <c r="P2169" s="2" t="s">
        <v>1</v>
      </c>
      <c r="Q2169" s="1">
        <v>102278619.2128</v>
      </c>
      <c r="R2169" s="1">
        <v>0</v>
      </c>
      <c r="S2169" s="1">
        <v>85748367.980000004</v>
      </c>
      <c r="T2169" s="1">
        <v>0</v>
      </c>
      <c r="U2169" s="2" t="s">
        <v>0</v>
      </c>
      <c r="V2169" s="1">
        <v>0</v>
      </c>
      <c r="W2169" s="1">
        <v>14250216.58</v>
      </c>
      <c r="X2169" s="2" t="s">
        <v>0</v>
      </c>
      <c r="Y2169" s="1">
        <v>2280034.6528000003</v>
      </c>
      <c r="Z2169" s="1">
        <v>0</v>
      </c>
      <c r="AA2169" s="2" t="s">
        <v>0</v>
      </c>
      <c r="AB2169" s="1">
        <v>0</v>
      </c>
      <c r="AC2169" s="1">
        <v>0</v>
      </c>
      <c r="AD2169" s="2" t="s">
        <v>0</v>
      </c>
      <c r="AE2169" s="1">
        <v>0</v>
      </c>
      <c r="AF2169" s="2">
        <v>0</v>
      </c>
    </row>
    <row r="2170" spans="1:32" hidden="1" x14ac:dyDescent="0.25">
      <c r="A2170" s="2" t="s">
        <v>451</v>
      </c>
      <c r="B2170" s="52">
        <v>43999</v>
      </c>
      <c r="C2170" s="2" t="s">
        <v>8</v>
      </c>
      <c r="D2170" s="2" t="s">
        <v>40</v>
      </c>
      <c r="E2170" s="2" t="s">
        <v>500</v>
      </c>
      <c r="F2170" s="2" t="s">
        <v>1832</v>
      </c>
      <c r="G2170" s="2" t="s">
        <v>4</v>
      </c>
      <c r="H2170" s="2" t="s">
        <v>3720</v>
      </c>
      <c r="I2170" s="1" t="s">
        <v>1</v>
      </c>
      <c r="J2170" s="1" t="s">
        <v>1</v>
      </c>
      <c r="K2170" s="1" t="s">
        <v>1</v>
      </c>
      <c r="L2170" s="1" t="s">
        <v>1</v>
      </c>
      <c r="M2170" s="1">
        <v>0</v>
      </c>
      <c r="N2170" s="2" t="s">
        <v>1</v>
      </c>
      <c r="O2170" s="2" t="s">
        <v>2</v>
      </c>
      <c r="P2170" s="2" t="s">
        <v>1</v>
      </c>
      <c r="Q2170" s="1">
        <v>34595748.1954</v>
      </c>
      <c r="R2170" s="1">
        <v>0</v>
      </c>
      <c r="S2170" s="1">
        <v>27132610.154999997</v>
      </c>
      <c r="T2170" s="1">
        <v>0</v>
      </c>
      <c r="U2170" s="2" t="s">
        <v>0</v>
      </c>
      <c r="V2170" s="1">
        <v>0</v>
      </c>
      <c r="W2170" s="1">
        <v>6433739.6900000004</v>
      </c>
      <c r="X2170" s="2" t="s">
        <v>13</v>
      </c>
      <c r="Y2170" s="1">
        <v>1029398.3504000001</v>
      </c>
      <c r="Z2170" s="1">
        <v>0</v>
      </c>
      <c r="AA2170" s="2" t="s">
        <v>0</v>
      </c>
      <c r="AB2170" s="1">
        <v>0</v>
      </c>
      <c r="AC2170" s="1">
        <v>0</v>
      </c>
      <c r="AD2170" s="2" t="s">
        <v>0</v>
      </c>
      <c r="AE2170" s="1">
        <v>0</v>
      </c>
      <c r="AF2170" s="2">
        <v>0</v>
      </c>
    </row>
    <row r="2171" spans="1:32" hidden="1" x14ac:dyDescent="0.25">
      <c r="A2171" s="2" t="s">
        <v>449</v>
      </c>
      <c r="B2171" s="52">
        <v>43999</v>
      </c>
      <c r="C2171" s="2" t="s">
        <v>8</v>
      </c>
      <c r="D2171" s="2" t="s">
        <v>40</v>
      </c>
      <c r="E2171" s="2" t="s">
        <v>500</v>
      </c>
      <c r="F2171" s="2" t="s">
        <v>1832</v>
      </c>
      <c r="G2171" s="2" t="s">
        <v>4</v>
      </c>
      <c r="H2171" s="2" t="s">
        <v>3721</v>
      </c>
      <c r="I2171" s="1" t="s">
        <v>1</v>
      </c>
      <c r="J2171" s="1" t="s">
        <v>1</v>
      </c>
      <c r="K2171" s="1" t="s">
        <v>1</v>
      </c>
      <c r="L2171" s="1" t="s">
        <v>1</v>
      </c>
      <c r="M2171" s="1">
        <v>0</v>
      </c>
      <c r="N2171" s="2" t="s">
        <v>1</v>
      </c>
      <c r="O2171" s="2" t="s">
        <v>3722</v>
      </c>
      <c r="P2171" s="2" t="s">
        <v>3723</v>
      </c>
      <c r="Q2171" s="1">
        <v>5584860</v>
      </c>
      <c r="R2171" s="1">
        <v>0</v>
      </c>
      <c r="S2171" s="1">
        <v>5584860</v>
      </c>
      <c r="T2171" s="1">
        <v>0</v>
      </c>
      <c r="U2171" s="2" t="s">
        <v>0</v>
      </c>
      <c r="V2171" s="1">
        <v>0</v>
      </c>
      <c r="W2171" s="1">
        <v>0</v>
      </c>
      <c r="X2171" s="2" t="s">
        <v>0</v>
      </c>
      <c r="Y2171" s="1">
        <v>0</v>
      </c>
      <c r="Z2171" s="1">
        <v>0</v>
      </c>
      <c r="AA2171" s="2" t="s">
        <v>0</v>
      </c>
      <c r="AB2171" s="1">
        <v>0</v>
      </c>
      <c r="AC2171" s="1">
        <v>0</v>
      </c>
      <c r="AD2171" s="2" t="s">
        <v>0</v>
      </c>
      <c r="AE2171" s="1">
        <v>0</v>
      </c>
      <c r="AF2171" s="2">
        <v>0</v>
      </c>
    </row>
    <row r="2172" spans="1:32" hidden="1" x14ac:dyDescent="0.25">
      <c r="A2172" s="2" t="s">
        <v>446</v>
      </c>
      <c r="B2172" s="52">
        <v>43999</v>
      </c>
      <c r="C2172" s="2" t="s">
        <v>8</v>
      </c>
      <c r="D2172" s="2" t="s">
        <v>40</v>
      </c>
      <c r="E2172" s="2" t="s">
        <v>500</v>
      </c>
      <c r="F2172" s="2" t="s">
        <v>1832</v>
      </c>
      <c r="G2172" s="2" t="s">
        <v>4</v>
      </c>
      <c r="H2172" s="2" t="s">
        <v>3724</v>
      </c>
      <c r="I2172" s="1" t="s">
        <v>1</v>
      </c>
      <c r="J2172" s="1" t="s">
        <v>1</v>
      </c>
      <c r="K2172" s="1" t="s">
        <v>1</v>
      </c>
      <c r="L2172" s="1" t="s">
        <v>1</v>
      </c>
      <c r="M2172" s="1">
        <v>0</v>
      </c>
      <c r="N2172" s="2" t="s">
        <v>1</v>
      </c>
      <c r="O2172" s="2" t="s">
        <v>3725</v>
      </c>
      <c r="P2172" s="2" t="s">
        <v>3726</v>
      </c>
      <c r="Q2172" s="1">
        <v>3024756</v>
      </c>
      <c r="R2172" s="1">
        <v>0</v>
      </c>
      <c r="S2172" s="1">
        <v>2730000</v>
      </c>
      <c r="T2172" s="1">
        <v>0</v>
      </c>
      <c r="U2172" s="2" t="s">
        <v>0</v>
      </c>
      <c r="V2172" s="1">
        <v>0</v>
      </c>
      <c r="W2172" s="1">
        <v>254100</v>
      </c>
      <c r="X2172" s="2" t="s">
        <v>13</v>
      </c>
      <c r="Y2172" s="1">
        <v>40656</v>
      </c>
      <c r="Z2172" s="1">
        <v>0</v>
      </c>
      <c r="AA2172" s="2" t="s">
        <v>0</v>
      </c>
      <c r="AB2172" s="1">
        <v>0</v>
      </c>
      <c r="AC2172" s="1">
        <v>0</v>
      </c>
      <c r="AD2172" s="2" t="s">
        <v>0</v>
      </c>
      <c r="AE2172" s="1">
        <v>0</v>
      </c>
      <c r="AF2172" s="2">
        <v>0</v>
      </c>
    </row>
    <row r="2173" spans="1:32" hidden="1" x14ac:dyDescent="0.25">
      <c r="A2173" s="2" t="s">
        <v>444</v>
      </c>
      <c r="B2173" s="52">
        <v>43999</v>
      </c>
      <c r="C2173" s="2" t="s">
        <v>8</v>
      </c>
      <c r="D2173" s="2" t="s">
        <v>40</v>
      </c>
      <c r="E2173" s="2" t="s">
        <v>500</v>
      </c>
      <c r="F2173" s="2" t="s">
        <v>1832</v>
      </c>
      <c r="G2173" s="2" t="s">
        <v>4</v>
      </c>
      <c r="H2173" s="2" t="s">
        <v>3727</v>
      </c>
      <c r="I2173" s="1" t="s">
        <v>1</v>
      </c>
      <c r="J2173" s="1" t="s">
        <v>1</v>
      </c>
      <c r="K2173" s="1" t="s">
        <v>1</v>
      </c>
      <c r="L2173" s="1" t="s">
        <v>1</v>
      </c>
      <c r="M2173" s="1">
        <v>0</v>
      </c>
      <c r="N2173" s="2" t="s">
        <v>1</v>
      </c>
      <c r="O2173" s="2" t="s">
        <v>3728</v>
      </c>
      <c r="P2173" s="2" t="s">
        <v>3729</v>
      </c>
      <c r="Q2173" s="1">
        <v>3193127.7714</v>
      </c>
      <c r="R2173" s="1">
        <v>0</v>
      </c>
      <c r="S2173" s="1">
        <v>1085380.1749999998</v>
      </c>
      <c r="T2173" s="1">
        <v>1817023.79</v>
      </c>
      <c r="U2173" s="2" t="s">
        <v>13</v>
      </c>
      <c r="V2173" s="1">
        <v>290723.8064</v>
      </c>
      <c r="W2173" s="1">
        <v>0</v>
      </c>
      <c r="X2173" s="2" t="s">
        <v>0</v>
      </c>
      <c r="Y2173" s="1">
        <v>0</v>
      </c>
      <c r="Z2173" s="1">
        <v>0</v>
      </c>
      <c r="AA2173" s="2" t="s">
        <v>0</v>
      </c>
      <c r="AB2173" s="1">
        <v>0</v>
      </c>
      <c r="AC2173" s="1">
        <v>0</v>
      </c>
      <c r="AD2173" s="2" t="s">
        <v>0</v>
      </c>
      <c r="AE2173" s="1">
        <v>0</v>
      </c>
      <c r="AF2173" s="2">
        <v>0</v>
      </c>
    </row>
    <row r="2174" spans="1:32" hidden="1" x14ac:dyDescent="0.25">
      <c r="A2174" s="2" t="s">
        <v>442</v>
      </c>
      <c r="B2174" s="52">
        <v>43999</v>
      </c>
      <c r="C2174" s="2" t="s">
        <v>8</v>
      </c>
      <c r="D2174" s="2" t="s">
        <v>40</v>
      </c>
      <c r="E2174" s="2" t="s">
        <v>500</v>
      </c>
      <c r="F2174" s="2" t="s">
        <v>1832</v>
      </c>
      <c r="G2174" s="2" t="s">
        <v>4</v>
      </c>
      <c r="H2174" s="2" t="s">
        <v>3730</v>
      </c>
      <c r="I2174" s="1" t="s">
        <v>1</v>
      </c>
      <c r="J2174" s="1" t="s">
        <v>1</v>
      </c>
      <c r="K2174" s="1" t="s">
        <v>1</v>
      </c>
      <c r="L2174" s="1" t="s">
        <v>1</v>
      </c>
      <c r="M2174" s="1">
        <v>0</v>
      </c>
      <c r="N2174" s="2" t="s">
        <v>1</v>
      </c>
      <c r="O2174" s="2" t="s">
        <v>2</v>
      </c>
      <c r="P2174" s="2" t="s">
        <v>1</v>
      </c>
      <c r="Q2174" s="1">
        <v>37426255.798</v>
      </c>
      <c r="R2174" s="1">
        <v>0</v>
      </c>
      <c r="S2174" s="1">
        <v>28654135.280400001</v>
      </c>
      <c r="T2174" s="1">
        <v>0</v>
      </c>
      <c r="U2174" s="2" t="s">
        <v>0</v>
      </c>
      <c r="V2174" s="1">
        <v>0</v>
      </c>
      <c r="W2174" s="1">
        <v>7562172.8599999994</v>
      </c>
      <c r="X2174" s="2" t="s">
        <v>0</v>
      </c>
      <c r="Y2174" s="1">
        <v>1209947.6576</v>
      </c>
      <c r="Z2174" s="1">
        <v>0</v>
      </c>
      <c r="AA2174" s="2" t="s">
        <v>0</v>
      </c>
      <c r="AB2174" s="1">
        <v>0</v>
      </c>
      <c r="AC2174" s="1">
        <v>0</v>
      </c>
      <c r="AD2174" s="2" t="s">
        <v>0</v>
      </c>
      <c r="AE2174" s="1">
        <v>0</v>
      </c>
      <c r="AF2174" s="2">
        <v>0</v>
      </c>
    </row>
    <row r="2175" spans="1:32" hidden="1" x14ac:dyDescent="0.25">
      <c r="A2175" s="2" t="s">
        <v>439</v>
      </c>
      <c r="B2175" s="52">
        <v>43999</v>
      </c>
      <c r="C2175" s="2" t="s">
        <v>8</v>
      </c>
      <c r="D2175" s="2" t="s">
        <v>36</v>
      </c>
      <c r="E2175" s="2" t="s">
        <v>497</v>
      </c>
      <c r="F2175" s="2" t="s">
        <v>1691</v>
      </c>
      <c r="G2175" s="2" t="s">
        <v>4</v>
      </c>
      <c r="H2175" s="2" t="s">
        <v>3731</v>
      </c>
      <c r="I2175" s="1" t="s">
        <v>1</v>
      </c>
      <c r="J2175" s="1" t="s">
        <v>1</v>
      </c>
      <c r="K2175" s="1" t="s">
        <v>1</v>
      </c>
      <c r="L2175" s="1" t="s">
        <v>1</v>
      </c>
      <c r="M2175" s="1">
        <v>0</v>
      </c>
      <c r="N2175" s="2" t="s">
        <v>1</v>
      </c>
      <c r="O2175" s="2" t="s">
        <v>3732</v>
      </c>
      <c r="P2175" s="2" t="s">
        <v>3733</v>
      </c>
      <c r="Q2175" s="1">
        <v>489900</v>
      </c>
      <c r="R2175" s="1">
        <v>0</v>
      </c>
      <c r="S2175" s="1">
        <v>489900</v>
      </c>
      <c r="T2175" s="1">
        <v>0</v>
      </c>
      <c r="U2175" s="2" t="s">
        <v>0</v>
      </c>
      <c r="V2175" s="1">
        <v>0</v>
      </c>
      <c r="W2175" s="1">
        <v>0</v>
      </c>
      <c r="X2175" s="2" t="s">
        <v>0</v>
      </c>
      <c r="Y2175" s="1">
        <v>0</v>
      </c>
      <c r="Z2175" s="1">
        <v>0</v>
      </c>
      <c r="AA2175" s="2" t="s">
        <v>0</v>
      </c>
      <c r="AB2175" s="1">
        <v>0</v>
      </c>
      <c r="AC2175" s="1">
        <v>0</v>
      </c>
      <c r="AD2175" s="2" t="s">
        <v>0</v>
      </c>
      <c r="AE2175" s="1">
        <v>0</v>
      </c>
      <c r="AF2175" s="2">
        <v>0</v>
      </c>
    </row>
    <row r="2176" spans="1:32" hidden="1" x14ac:dyDescent="0.25">
      <c r="A2176" s="2" t="s">
        <v>436</v>
      </c>
      <c r="B2176" s="52">
        <v>43999</v>
      </c>
      <c r="C2176" s="2" t="s">
        <v>8</v>
      </c>
      <c r="D2176" s="2" t="s">
        <v>36</v>
      </c>
      <c r="E2176" s="2" t="s">
        <v>497</v>
      </c>
      <c r="F2176" s="2" t="s">
        <v>1691</v>
      </c>
      <c r="G2176" s="2" t="s">
        <v>4</v>
      </c>
      <c r="H2176" s="2" t="s">
        <v>3734</v>
      </c>
      <c r="I2176" s="1" t="s">
        <v>1</v>
      </c>
      <c r="J2176" s="1" t="s">
        <v>1</v>
      </c>
      <c r="K2176" s="1" t="s">
        <v>1</v>
      </c>
      <c r="L2176" s="1" t="s">
        <v>1</v>
      </c>
      <c r="M2176" s="1">
        <v>0</v>
      </c>
      <c r="N2176" s="2" t="s">
        <v>1</v>
      </c>
      <c r="O2176" s="2" t="s">
        <v>3735</v>
      </c>
      <c r="P2176" s="2" t="s">
        <v>3736</v>
      </c>
      <c r="Q2176" s="1">
        <v>4074364.56</v>
      </c>
      <c r="R2176" s="1">
        <v>0</v>
      </c>
      <c r="S2176" s="1">
        <v>2612611.73</v>
      </c>
      <c r="T2176" s="1">
        <v>1260131.75</v>
      </c>
      <c r="U2176" s="2" t="s">
        <v>13</v>
      </c>
      <c r="V2176" s="1">
        <v>201621.08</v>
      </c>
      <c r="W2176" s="1">
        <v>0</v>
      </c>
      <c r="X2176" s="2" t="s">
        <v>0</v>
      </c>
      <c r="Y2176" s="1">
        <v>0</v>
      </c>
      <c r="Z2176" s="1">
        <v>0</v>
      </c>
      <c r="AA2176" s="2" t="s">
        <v>0</v>
      </c>
      <c r="AB2176" s="1">
        <v>0</v>
      </c>
      <c r="AC2176" s="1">
        <v>0</v>
      </c>
      <c r="AD2176" s="2" t="s">
        <v>0</v>
      </c>
      <c r="AE2176" s="1">
        <v>0</v>
      </c>
      <c r="AF2176" s="2">
        <v>0</v>
      </c>
    </row>
    <row r="2177" spans="1:32" hidden="1" x14ac:dyDescent="0.25">
      <c r="A2177" s="2" t="s">
        <v>434</v>
      </c>
      <c r="B2177" s="52">
        <v>43999</v>
      </c>
      <c r="C2177" s="2" t="s">
        <v>8</v>
      </c>
      <c r="D2177" s="2" t="s">
        <v>36</v>
      </c>
      <c r="E2177" s="2" t="s">
        <v>497</v>
      </c>
      <c r="F2177" s="2" t="s">
        <v>1691</v>
      </c>
      <c r="G2177" s="2" t="s">
        <v>4</v>
      </c>
      <c r="H2177" s="2" t="s">
        <v>3737</v>
      </c>
      <c r="I2177" s="1" t="s">
        <v>1</v>
      </c>
      <c r="J2177" s="1" t="s">
        <v>1</v>
      </c>
      <c r="K2177" s="1" t="s">
        <v>1</v>
      </c>
      <c r="L2177" s="1" t="s">
        <v>1</v>
      </c>
      <c r="M2177" s="1">
        <v>0</v>
      </c>
      <c r="N2177" s="2" t="s">
        <v>1</v>
      </c>
      <c r="O2177" s="2" t="s">
        <v>2</v>
      </c>
      <c r="P2177" s="2" t="s">
        <v>1</v>
      </c>
      <c r="Q2177" s="1">
        <v>32029831.631499998</v>
      </c>
      <c r="R2177" s="1">
        <v>0</v>
      </c>
      <c r="S2177" s="1">
        <v>28399346.397500001</v>
      </c>
      <c r="T2177" s="1">
        <v>0</v>
      </c>
      <c r="U2177" s="2" t="s">
        <v>0</v>
      </c>
      <c r="V2177" s="1">
        <v>0</v>
      </c>
      <c r="W2177" s="1">
        <v>3129728.65</v>
      </c>
      <c r="X2177" s="2" t="s">
        <v>0</v>
      </c>
      <c r="Y2177" s="1">
        <v>500756.58399999997</v>
      </c>
      <c r="Z2177" s="1">
        <v>0</v>
      </c>
      <c r="AA2177" s="2" t="s">
        <v>0</v>
      </c>
      <c r="AB2177" s="1">
        <v>0</v>
      </c>
      <c r="AC2177" s="1">
        <v>0</v>
      </c>
      <c r="AD2177" s="2" t="s">
        <v>0</v>
      </c>
      <c r="AE2177" s="1">
        <v>0</v>
      </c>
      <c r="AF2177" s="2">
        <v>0</v>
      </c>
    </row>
    <row r="2178" spans="1:32" hidden="1" x14ac:dyDescent="0.25">
      <c r="A2178" s="2" t="s">
        <v>431</v>
      </c>
      <c r="B2178" s="52">
        <v>43999</v>
      </c>
      <c r="C2178" s="2" t="s">
        <v>8</v>
      </c>
      <c r="D2178" s="2" t="s">
        <v>32</v>
      </c>
      <c r="E2178" s="2" t="s">
        <v>493</v>
      </c>
      <c r="F2178" s="2" t="s">
        <v>3738</v>
      </c>
      <c r="G2178" s="2" t="s">
        <v>4</v>
      </c>
      <c r="H2178" s="2" t="s">
        <v>3739</v>
      </c>
      <c r="I2178" s="1" t="s">
        <v>1</v>
      </c>
      <c r="J2178" s="1" t="s">
        <v>1</v>
      </c>
      <c r="K2178" s="1" t="s">
        <v>1</v>
      </c>
      <c r="L2178" s="1" t="s">
        <v>1</v>
      </c>
      <c r="M2178" s="1">
        <v>0</v>
      </c>
      <c r="N2178" s="2" t="s">
        <v>1</v>
      </c>
      <c r="O2178" s="2" t="s">
        <v>2</v>
      </c>
      <c r="P2178" s="2" t="s">
        <v>1</v>
      </c>
      <c r="Q2178" s="1">
        <v>50405781.099800006</v>
      </c>
      <c r="R2178" s="1">
        <v>0</v>
      </c>
      <c r="S2178" s="1">
        <v>38282605.985000007</v>
      </c>
      <c r="T2178" s="1">
        <v>0</v>
      </c>
      <c r="U2178" s="2" t="s">
        <v>0</v>
      </c>
      <c r="V2178" s="1">
        <v>0</v>
      </c>
      <c r="W2178" s="1">
        <v>10451013.029999999</v>
      </c>
      <c r="X2178" s="2" t="s">
        <v>13</v>
      </c>
      <c r="Y2178" s="1">
        <v>1672162.0847999998</v>
      </c>
      <c r="Z2178" s="1">
        <v>0</v>
      </c>
      <c r="AA2178" s="2" t="s">
        <v>0</v>
      </c>
      <c r="AB2178" s="1">
        <v>0</v>
      </c>
      <c r="AC2178" s="1">
        <v>0</v>
      </c>
      <c r="AD2178" s="2" t="s">
        <v>0</v>
      </c>
      <c r="AE2178" s="1">
        <v>0</v>
      </c>
      <c r="AF2178" s="2">
        <v>0</v>
      </c>
    </row>
    <row r="2179" spans="1:32" hidden="1" x14ac:dyDescent="0.25">
      <c r="A2179" s="2" t="s">
        <v>428</v>
      </c>
      <c r="B2179" s="52">
        <v>43999</v>
      </c>
      <c r="C2179" s="2" t="s">
        <v>8</v>
      </c>
      <c r="D2179" s="2" t="s">
        <v>26</v>
      </c>
      <c r="E2179" s="2" t="s">
        <v>489</v>
      </c>
      <c r="F2179" s="2" t="s">
        <v>3740</v>
      </c>
      <c r="G2179" s="2" t="s">
        <v>4</v>
      </c>
      <c r="H2179" s="2" t="s">
        <v>3741</v>
      </c>
      <c r="I2179" s="1" t="s">
        <v>1</v>
      </c>
      <c r="J2179" s="1" t="s">
        <v>1</v>
      </c>
      <c r="K2179" s="1" t="s">
        <v>1</v>
      </c>
      <c r="L2179" s="1" t="s">
        <v>1</v>
      </c>
      <c r="M2179" s="1">
        <v>0</v>
      </c>
      <c r="N2179" s="2" t="s">
        <v>1</v>
      </c>
      <c r="O2179" s="2" t="s">
        <v>2</v>
      </c>
      <c r="P2179" s="2" t="s">
        <v>1</v>
      </c>
      <c r="Q2179" s="1">
        <v>45714881.614000015</v>
      </c>
      <c r="R2179" s="1">
        <v>0</v>
      </c>
      <c r="S2179" s="1">
        <v>42447605.140000015</v>
      </c>
      <c r="T2179" s="1">
        <v>0</v>
      </c>
      <c r="U2179" s="2" t="s">
        <v>0</v>
      </c>
      <c r="V2179" s="1">
        <v>0</v>
      </c>
      <c r="W2179" s="1">
        <v>2816617.65</v>
      </c>
      <c r="X2179" s="2" t="s">
        <v>0</v>
      </c>
      <c r="Y2179" s="1">
        <v>450658.82400000002</v>
      </c>
      <c r="Z2179" s="1">
        <v>0</v>
      </c>
      <c r="AA2179" s="2" t="s">
        <v>0</v>
      </c>
      <c r="AB2179" s="1">
        <v>0</v>
      </c>
      <c r="AC2179" s="1">
        <v>0</v>
      </c>
      <c r="AD2179" s="2" t="s">
        <v>0</v>
      </c>
      <c r="AE2179" s="1">
        <v>0</v>
      </c>
      <c r="AF2179" s="2">
        <v>0</v>
      </c>
    </row>
    <row r="2180" spans="1:32" hidden="1" x14ac:dyDescent="0.25">
      <c r="A2180" s="2" t="s">
        <v>425</v>
      </c>
      <c r="B2180" s="52">
        <v>43999</v>
      </c>
      <c r="C2180" s="2" t="s">
        <v>8</v>
      </c>
      <c r="D2180" s="2" t="s">
        <v>16</v>
      </c>
      <c r="E2180" s="2" t="s">
        <v>483</v>
      </c>
      <c r="F2180" s="2" t="s">
        <v>3742</v>
      </c>
      <c r="G2180" s="2" t="s">
        <v>4</v>
      </c>
      <c r="H2180" s="2" t="s">
        <v>3743</v>
      </c>
      <c r="I2180" s="1" t="s">
        <v>1</v>
      </c>
      <c r="J2180" s="1" t="s">
        <v>1</v>
      </c>
      <c r="K2180" s="1" t="s">
        <v>1</v>
      </c>
      <c r="L2180" s="1" t="s">
        <v>1</v>
      </c>
      <c r="M2180" s="1">
        <v>0</v>
      </c>
      <c r="N2180" s="2" t="s">
        <v>1</v>
      </c>
      <c r="O2180" s="2" t="s">
        <v>2</v>
      </c>
      <c r="P2180" s="2" t="s">
        <v>1</v>
      </c>
      <c r="Q2180" s="1">
        <v>729624</v>
      </c>
      <c r="R2180" s="1">
        <v>0</v>
      </c>
      <c r="S2180" s="1">
        <v>159600</v>
      </c>
      <c r="T2180" s="1">
        <v>0</v>
      </c>
      <c r="U2180" s="2" t="s">
        <v>0</v>
      </c>
      <c r="V2180" s="1">
        <v>0</v>
      </c>
      <c r="W2180" s="1">
        <v>491400</v>
      </c>
      <c r="X2180" s="2" t="s">
        <v>13</v>
      </c>
      <c r="Y2180" s="1">
        <v>78624</v>
      </c>
      <c r="Z2180" s="1">
        <v>0</v>
      </c>
      <c r="AA2180" s="2" t="s">
        <v>0</v>
      </c>
      <c r="AB2180" s="1">
        <v>0</v>
      </c>
      <c r="AC2180" s="1">
        <v>0</v>
      </c>
      <c r="AD2180" s="2" t="s">
        <v>0</v>
      </c>
      <c r="AE2180" s="1">
        <v>0</v>
      </c>
      <c r="AF2180" s="2">
        <v>0</v>
      </c>
    </row>
    <row r="2181" spans="1:32" hidden="1" x14ac:dyDescent="0.25">
      <c r="A2181" s="2" t="s">
        <v>422</v>
      </c>
      <c r="B2181" s="52">
        <v>43999</v>
      </c>
      <c r="C2181" s="2" t="s">
        <v>8</v>
      </c>
      <c r="D2181" s="2" t="s">
        <v>1048</v>
      </c>
      <c r="E2181" s="2" t="s">
        <v>538</v>
      </c>
      <c r="F2181" s="2" t="s">
        <v>2011</v>
      </c>
      <c r="G2181" s="2" t="s">
        <v>4</v>
      </c>
      <c r="H2181" s="2" t="s">
        <v>3744</v>
      </c>
      <c r="I2181" s="1" t="s">
        <v>1</v>
      </c>
      <c r="J2181" s="1" t="s">
        <v>1</v>
      </c>
      <c r="K2181" s="1" t="s">
        <v>1</v>
      </c>
      <c r="L2181" s="1" t="s">
        <v>1</v>
      </c>
      <c r="M2181" s="1">
        <v>0</v>
      </c>
      <c r="N2181" s="2" t="s">
        <v>1</v>
      </c>
      <c r="O2181" s="2" t="s">
        <v>2</v>
      </c>
      <c r="P2181" s="2" t="s">
        <v>1</v>
      </c>
      <c r="Q2181" s="1">
        <v>10737473.140000001</v>
      </c>
      <c r="R2181" s="1">
        <v>0</v>
      </c>
      <c r="S2181" s="1">
        <v>10260017.140000001</v>
      </c>
      <c r="T2181" s="1">
        <v>0</v>
      </c>
      <c r="U2181" s="2" t="s">
        <v>0</v>
      </c>
      <c r="V2181" s="1">
        <v>0</v>
      </c>
      <c r="W2181" s="1">
        <v>411600</v>
      </c>
      <c r="X2181" s="2" t="s">
        <v>13</v>
      </c>
      <c r="Y2181" s="1">
        <v>65856</v>
      </c>
      <c r="Z2181" s="1">
        <v>0</v>
      </c>
      <c r="AA2181" s="2" t="s">
        <v>0</v>
      </c>
      <c r="AB2181" s="1">
        <v>0</v>
      </c>
      <c r="AC2181" s="1">
        <v>0</v>
      </c>
      <c r="AD2181" s="2" t="s">
        <v>0</v>
      </c>
      <c r="AE2181" s="1">
        <v>0</v>
      </c>
      <c r="AF2181" s="2">
        <v>0</v>
      </c>
    </row>
    <row r="2182" spans="1:32" hidden="1" x14ac:dyDescent="0.25">
      <c r="A2182" s="2" t="s">
        <v>420</v>
      </c>
      <c r="B2182" s="52">
        <v>43999</v>
      </c>
      <c r="C2182" s="2" t="s">
        <v>8</v>
      </c>
      <c r="D2182" s="2" t="s">
        <v>11</v>
      </c>
      <c r="E2182" s="2" t="s">
        <v>476</v>
      </c>
      <c r="F2182" s="2" t="s">
        <v>3745</v>
      </c>
      <c r="G2182" s="2" t="s">
        <v>4</v>
      </c>
      <c r="H2182" s="2" t="s">
        <v>3746</v>
      </c>
      <c r="I2182" s="1" t="s">
        <v>1</v>
      </c>
      <c r="J2182" s="1" t="s">
        <v>1</v>
      </c>
      <c r="K2182" s="1" t="s">
        <v>1</v>
      </c>
      <c r="L2182" s="1" t="s">
        <v>1</v>
      </c>
      <c r="M2182" s="1">
        <v>0</v>
      </c>
      <c r="N2182" s="2" t="s">
        <v>1</v>
      </c>
      <c r="O2182" s="2" t="s">
        <v>3747</v>
      </c>
      <c r="P2182" s="2" t="s">
        <v>3748</v>
      </c>
      <c r="Q2182" s="1">
        <v>963614.43440000003</v>
      </c>
      <c r="R2182" s="1">
        <v>0</v>
      </c>
      <c r="S2182" s="1">
        <v>370384.82</v>
      </c>
      <c r="T2182" s="1">
        <v>0</v>
      </c>
      <c r="U2182" s="2" t="s">
        <v>0</v>
      </c>
      <c r="V2182" s="1">
        <v>0</v>
      </c>
      <c r="W2182" s="1">
        <v>511404.84</v>
      </c>
      <c r="X2182" s="2" t="s">
        <v>13</v>
      </c>
      <c r="Y2182" s="1">
        <v>81824.774400000009</v>
      </c>
      <c r="Z2182" s="1">
        <v>0</v>
      </c>
      <c r="AA2182" s="2" t="s">
        <v>0</v>
      </c>
      <c r="AB2182" s="1">
        <v>0</v>
      </c>
      <c r="AC2182" s="1">
        <v>0</v>
      </c>
      <c r="AD2182" s="2" t="s">
        <v>0</v>
      </c>
      <c r="AE2182" s="1">
        <v>0</v>
      </c>
      <c r="AF2182" s="2">
        <v>0</v>
      </c>
    </row>
    <row r="2183" spans="1:32" hidden="1" x14ac:dyDescent="0.25">
      <c r="A2183" s="2" t="s">
        <v>414</v>
      </c>
      <c r="B2183" s="52">
        <v>43999</v>
      </c>
      <c r="C2183" s="2" t="s">
        <v>8</v>
      </c>
      <c r="D2183" s="2" t="s">
        <v>7</v>
      </c>
      <c r="E2183" s="2" t="s">
        <v>471</v>
      </c>
      <c r="F2183" s="2" t="s">
        <v>2600</v>
      </c>
      <c r="G2183" s="2" t="s">
        <v>4</v>
      </c>
      <c r="H2183" s="2" t="s">
        <v>3749</v>
      </c>
      <c r="I2183" s="1" t="s">
        <v>1</v>
      </c>
      <c r="J2183" s="1" t="s">
        <v>1</v>
      </c>
      <c r="K2183" s="1" t="s">
        <v>1</v>
      </c>
      <c r="L2183" s="1" t="s">
        <v>1</v>
      </c>
      <c r="M2183" s="1">
        <v>0</v>
      </c>
      <c r="N2183" s="2" t="s">
        <v>1</v>
      </c>
      <c r="O2183" s="2" t="s">
        <v>2</v>
      </c>
      <c r="P2183" s="2" t="s">
        <v>1</v>
      </c>
      <c r="Q2183" s="1">
        <v>31792304.482000001</v>
      </c>
      <c r="R2183" s="1">
        <v>0</v>
      </c>
      <c r="S2183" s="1">
        <v>25224511.560000002</v>
      </c>
      <c r="T2183" s="1">
        <v>0</v>
      </c>
      <c r="U2183" s="2" t="s">
        <v>0</v>
      </c>
      <c r="V2183" s="1">
        <v>0</v>
      </c>
      <c r="W2183" s="1">
        <v>5661890.4500000002</v>
      </c>
      <c r="X2183" s="2" t="s">
        <v>13</v>
      </c>
      <c r="Y2183" s="1">
        <v>905902.47200000007</v>
      </c>
      <c r="Z2183" s="1">
        <v>0</v>
      </c>
      <c r="AA2183" s="2" t="s">
        <v>0</v>
      </c>
      <c r="AB2183" s="1">
        <v>0</v>
      </c>
      <c r="AC2183" s="1">
        <v>0</v>
      </c>
      <c r="AD2183" s="2" t="s">
        <v>0</v>
      </c>
      <c r="AE2183" s="1">
        <v>0</v>
      </c>
      <c r="AF2183" s="2">
        <v>0</v>
      </c>
    </row>
    <row r="2184" spans="1:32" hidden="1" x14ac:dyDescent="0.25">
      <c r="A2184" s="2" t="s">
        <v>411</v>
      </c>
      <c r="B2184" s="52">
        <v>44000</v>
      </c>
      <c r="C2184" s="2" t="s">
        <v>53</v>
      </c>
      <c r="D2184" s="2" t="s">
        <v>107</v>
      </c>
      <c r="E2184" s="2" t="s">
        <v>572</v>
      </c>
      <c r="F2184" s="2" t="s">
        <v>3701</v>
      </c>
      <c r="G2184" s="2" t="s">
        <v>4</v>
      </c>
      <c r="H2184" s="2" t="s">
        <v>3750</v>
      </c>
      <c r="I2184" s="1" t="s">
        <v>1</v>
      </c>
      <c r="J2184" s="1" t="s">
        <v>1</v>
      </c>
      <c r="K2184" s="1" t="s">
        <v>1</v>
      </c>
      <c r="L2184" s="1" t="s">
        <v>1</v>
      </c>
      <c r="M2184" s="1">
        <v>0</v>
      </c>
      <c r="N2184" s="2" t="s">
        <v>1</v>
      </c>
      <c r="O2184" s="2" t="s">
        <v>2</v>
      </c>
      <c r="P2184" s="2" t="s">
        <v>1</v>
      </c>
      <c r="Q2184" s="1">
        <v>39240820.809499994</v>
      </c>
      <c r="R2184" s="1">
        <v>0</v>
      </c>
      <c r="S2184" s="1">
        <v>21736865.147499997</v>
      </c>
      <c r="T2184" s="1">
        <v>0</v>
      </c>
      <c r="U2184" s="2" t="s">
        <v>0</v>
      </c>
      <c r="V2184" s="1">
        <v>0</v>
      </c>
      <c r="W2184" s="1">
        <v>15089616.949999999</v>
      </c>
      <c r="X2184" s="2" t="s">
        <v>13</v>
      </c>
      <c r="Y2184" s="1">
        <v>2414338.7119999998</v>
      </c>
      <c r="Z2184" s="1">
        <v>0</v>
      </c>
      <c r="AA2184" s="2" t="s">
        <v>0</v>
      </c>
      <c r="AB2184" s="1">
        <v>0</v>
      </c>
      <c r="AC2184" s="1">
        <v>0</v>
      </c>
      <c r="AD2184" s="2" t="s">
        <v>0</v>
      </c>
      <c r="AE2184" s="1">
        <v>0</v>
      </c>
      <c r="AF2184" s="2">
        <v>0</v>
      </c>
    </row>
    <row r="2185" spans="1:32" hidden="1" x14ac:dyDescent="0.25">
      <c r="A2185" s="2" t="s">
        <v>408</v>
      </c>
      <c r="B2185" s="52">
        <v>44000</v>
      </c>
      <c r="C2185" s="2" t="s">
        <v>53</v>
      </c>
      <c r="D2185" s="2" t="s">
        <v>107</v>
      </c>
      <c r="E2185" s="2" t="s">
        <v>572</v>
      </c>
      <c r="F2185" s="2" t="s">
        <v>3701</v>
      </c>
      <c r="G2185" s="2" t="s">
        <v>4</v>
      </c>
      <c r="H2185" s="2" t="s">
        <v>3751</v>
      </c>
      <c r="I2185" s="1" t="s">
        <v>1</v>
      </c>
      <c r="J2185" s="1" t="s">
        <v>1</v>
      </c>
      <c r="K2185" s="1" t="s">
        <v>1</v>
      </c>
      <c r="L2185" s="1" t="s">
        <v>1</v>
      </c>
      <c r="M2185" s="1">
        <v>0</v>
      </c>
      <c r="N2185" s="2" t="s">
        <v>1</v>
      </c>
      <c r="O2185" s="2" t="s">
        <v>3752</v>
      </c>
      <c r="P2185" s="2" t="s">
        <v>3753</v>
      </c>
      <c r="Q2185" s="1">
        <v>501800</v>
      </c>
      <c r="R2185" s="1">
        <v>0</v>
      </c>
      <c r="S2185" s="1">
        <v>380000</v>
      </c>
      <c r="T2185" s="1">
        <v>105000</v>
      </c>
      <c r="U2185" s="2" t="s">
        <v>13</v>
      </c>
      <c r="V2185" s="1">
        <v>16800</v>
      </c>
      <c r="W2185" s="1">
        <v>0</v>
      </c>
      <c r="X2185" s="2" t="s">
        <v>0</v>
      </c>
      <c r="Y2185" s="1">
        <v>0</v>
      </c>
      <c r="Z2185" s="1">
        <v>0</v>
      </c>
      <c r="AA2185" s="2" t="s">
        <v>0</v>
      </c>
      <c r="AB2185" s="1">
        <v>0</v>
      </c>
      <c r="AC2185" s="1">
        <v>0</v>
      </c>
      <c r="AD2185" s="2" t="s">
        <v>0</v>
      </c>
      <c r="AE2185" s="1">
        <v>0</v>
      </c>
      <c r="AF2185" s="2">
        <v>0</v>
      </c>
    </row>
    <row r="2186" spans="1:32" hidden="1" x14ac:dyDescent="0.25">
      <c r="A2186" s="2" t="s">
        <v>406</v>
      </c>
      <c r="B2186" s="52">
        <v>44000</v>
      </c>
      <c r="C2186" s="2" t="s">
        <v>53</v>
      </c>
      <c r="D2186" s="2" t="s">
        <v>107</v>
      </c>
      <c r="E2186" s="2" t="s">
        <v>572</v>
      </c>
      <c r="F2186" s="2" t="s">
        <v>3701</v>
      </c>
      <c r="G2186" s="2" t="s">
        <v>4</v>
      </c>
      <c r="H2186" s="2" t="s">
        <v>3754</v>
      </c>
      <c r="I2186" s="1" t="s">
        <v>1</v>
      </c>
      <c r="J2186" s="1" t="s">
        <v>1</v>
      </c>
      <c r="K2186" s="1" t="s">
        <v>1</v>
      </c>
      <c r="L2186" s="1" t="s">
        <v>1</v>
      </c>
      <c r="M2186" s="1">
        <v>0</v>
      </c>
      <c r="N2186" s="2" t="s">
        <v>1</v>
      </c>
      <c r="O2186" s="2" t="s">
        <v>2</v>
      </c>
      <c r="P2186" s="2" t="s">
        <v>1</v>
      </c>
      <c r="Q2186" s="1">
        <v>41826865.111299999</v>
      </c>
      <c r="R2186" s="1">
        <v>0</v>
      </c>
      <c r="S2186" s="1">
        <v>30206721.502499998</v>
      </c>
      <c r="T2186" s="1">
        <v>0</v>
      </c>
      <c r="U2186" s="2" t="s">
        <v>0</v>
      </c>
      <c r="V2186" s="1">
        <v>0</v>
      </c>
      <c r="W2186" s="1">
        <v>10017365.180000002</v>
      </c>
      <c r="X2186" s="2" t="s">
        <v>0</v>
      </c>
      <c r="Y2186" s="1">
        <v>1602778.4288000003</v>
      </c>
      <c r="Z2186" s="1">
        <v>0</v>
      </c>
      <c r="AA2186" s="2" t="s">
        <v>0</v>
      </c>
      <c r="AB2186" s="1">
        <v>0</v>
      </c>
      <c r="AC2186" s="1">
        <v>0</v>
      </c>
      <c r="AD2186" s="2" t="s">
        <v>0</v>
      </c>
      <c r="AE2186" s="1">
        <v>0</v>
      </c>
      <c r="AF2186" s="2">
        <v>0</v>
      </c>
    </row>
    <row r="2187" spans="1:32" hidden="1" x14ac:dyDescent="0.25">
      <c r="A2187" s="2" t="s">
        <v>402</v>
      </c>
      <c r="B2187" s="52">
        <v>44000</v>
      </c>
      <c r="C2187" s="2" t="s">
        <v>8</v>
      </c>
      <c r="D2187" s="2" t="s">
        <v>107</v>
      </c>
      <c r="E2187" s="2" t="s">
        <v>596</v>
      </c>
      <c r="F2187" s="2" t="s">
        <v>2776</v>
      </c>
      <c r="G2187" s="2" t="s">
        <v>4</v>
      </c>
      <c r="H2187" s="2" t="s">
        <v>3755</v>
      </c>
      <c r="I2187" s="1" t="s">
        <v>1</v>
      </c>
      <c r="J2187" s="1" t="s">
        <v>1</v>
      </c>
      <c r="K2187" s="1" t="s">
        <v>1</v>
      </c>
      <c r="L2187" s="1" t="s">
        <v>1</v>
      </c>
      <c r="M2187" s="1">
        <v>0</v>
      </c>
      <c r="N2187" s="2" t="s">
        <v>1</v>
      </c>
      <c r="O2187" s="2" t="s">
        <v>2</v>
      </c>
      <c r="P2187" s="2" t="s">
        <v>1</v>
      </c>
      <c r="Q2187" s="1">
        <v>59946343.701399982</v>
      </c>
      <c r="R2187" s="1">
        <v>0</v>
      </c>
      <c r="S2187" s="1">
        <v>50862232.274999984</v>
      </c>
      <c r="T2187" s="1">
        <v>0</v>
      </c>
      <c r="U2187" s="2" t="s">
        <v>0</v>
      </c>
      <c r="V2187" s="1">
        <v>0</v>
      </c>
      <c r="W2187" s="1">
        <v>7831130.540000001</v>
      </c>
      <c r="X2187" s="2" t="s">
        <v>13</v>
      </c>
      <c r="Y2187" s="1">
        <v>1252980.8864000002</v>
      </c>
      <c r="Z2187" s="1">
        <v>0</v>
      </c>
      <c r="AA2187" s="2" t="s">
        <v>0</v>
      </c>
      <c r="AB2187" s="1">
        <v>0</v>
      </c>
      <c r="AC2187" s="1">
        <v>0</v>
      </c>
      <c r="AD2187" s="2" t="s">
        <v>0</v>
      </c>
      <c r="AE2187" s="1">
        <v>0</v>
      </c>
      <c r="AF2187" s="2">
        <v>0</v>
      </c>
    </row>
    <row r="2188" spans="1:32" hidden="1" x14ac:dyDescent="0.25">
      <c r="A2188" s="2" t="s">
        <v>399</v>
      </c>
      <c r="B2188" s="52">
        <v>44000</v>
      </c>
      <c r="C2188" s="2" t="s">
        <v>8</v>
      </c>
      <c r="D2188" s="2" t="s">
        <v>88</v>
      </c>
      <c r="E2188" s="2" t="s">
        <v>563</v>
      </c>
      <c r="F2188" s="2" t="s">
        <v>519</v>
      </c>
      <c r="G2188" s="2" t="s">
        <v>4</v>
      </c>
      <c r="H2188" s="2" t="s">
        <v>3756</v>
      </c>
      <c r="I2188" s="1" t="s">
        <v>1</v>
      </c>
      <c r="J2188" s="1" t="s">
        <v>1</v>
      </c>
      <c r="K2188" s="1" t="s">
        <v>1</v>
      </c>
      <c r="L2188" s="1" t="s">
        <v>1</v>
      </c>
      <c r="M2188" s="1">
        <v>0</v>
      </c>
      <c r="N2188" s="2" t="s">
        <v>1</v>
      </c>
      <c r="O2188" s="2" t="s">
        <v>3752</v>
      </c>
      <c r="P2188" s="2" t="s">
        <v>3753</v>
      </c>
      <c r="Q2188" s="1">
        <v>16581184.18</v>
      </c>
      <c r="R2188" s="1">
        <v>0</v>
      </c>
      <c r="S2188" s="1">
        <v>16581184.18</v>
      </c>
      <c r="T2188" s="1">
        <v>0</v>
      </c>
      <c r="U2188" s="2" t="s">
        <v>13</v>
      </c>
      <c r="V2188" s="1">
        <v>0</v>
      </c>
      <c r="W2188" s="1"/>
      <c r="X2188" s="2" t="s">
        <v>0</v>
      </c>
      <c r="Y2188" s="1">
        <v>0</v>
      </c>
      <c r="Z2188" s="1">
        <v>0</v>
      </c>
      <c r="AA2188" s="2" t="s">
        <v>0</v>
      </c>
      <c r="AB2188" s="1">
        <v>0</v>
      </c>
      <c r="AC2188" s="1">
        <v>0</v>
      </c>
      <c r="AD2188" s="2" t="s">
        <v>0</v>
      </c>
      <c r="AE2188" s="1">
        <v>0</v>
      </c>
      <c r="AF2188" s="2">
        <v>0</v>
      </c>
    </row>
    <row r="2189" spans="1:32" hidden="1" x14ac:dyDescent="0.25">
      <c r="A2189" s="2" t="s">
        <v>396</v>
      </c>
      <c r="B2189" s="52">
        <v>44000</v>
      </c>
      <c r="C2189" s="2" t="s">
        <v>53</v>
      </c>
      <c r="D2189" s="2" t="s">
        <v>88</v>
      </c>
      <c r="E2189" s="2" t="s">
        <v>558</v>
      </c>
      <c r="F2189" s="2" t="s">
        <v>3757</v>
      </c>
      <c r="G2189" s="2" t="s">
        <v>4</v>
      </c>
      <c r="H2189" s="2" t="s">
        <v>3601</v>
      </c>
      <c r="I2189" s="1"/>
      <c r="J2189" s="1"/>
      <c r="K2189" s="1"/>
      <c r="L2189" s="1"/>
      <c r="M2189" s="1">
        <v>0</v>
      </c>
      <c r="N2189" s="2"/>
      <c r="O2189" s="2" t="s">
        <v>249</v>
      </c>
      <c r="P2189" s="2"/>
      <c r="Q2189" s="1">
        <v>0</v>
      </c>
      <c r="R2189" s="1">
        <v>0</v>
      </c>
      <c r="S2189" s="1">
        <v>0</v>
      </c>
      <c r="T2189" s="1">
        <v>0</v>
      </c>
      <c r="U2189" s="1">
        <v>0</v>
      </c>
      <c r="V2189" s="1">
        <v>0</v>
      </c>
      <c r="W2189" s="1">
        <v>0</v>
      </c>
      <c r="X2189" s="1">
        <v>0</v>
      </c>
      <c r="Y2189" s="1">
        <v>0</v>
      </c>
      <c r="Z2189" s="1">
        <v>0</v>
      </c>
      <c r="AA2189" s="1"/>
      <c r="AB2189" s="1">
        <v>0</v>
      </c>
      <c r="AC2189" s="1">
        <v>0</v>
      </c>
      <c r="AD2189" s="1"/>
      <c r="AE2189" s="1">
        <v>0</v>
      </c>
      <c r="AF2189" s="2"/>
    </row>
    <row r="2190" spans="1:32" hidden="1" x14ac:dyDescent="0.25">
      <c r="A2190" s="2" t="s">
        <v>393</v>
      </c>
      <c r="B2190" s="52">
        <v>44000</v>
      </c>
      <c r="C2190" s="2" t="s">
        <v>8</v>
      </c>
      <c r="D2190" s="2" t="s">
        <v>88</v>
      </c>
      <c r="E2190" s="2" t="s">
        <v>569</v>
      </c>
      <c r="F2190" s="2" t="s">
        <v>1901</v>
      </c>
      <c r="G2190" s="2" t="s">
        <v>4</v>
      </c>
      <c r="H2190" s="2" t="s">
        <v>3758</v>
      </c>
      <c r="I2190" s="1" t="s">
        <v>1</v>
      </c>
      <c r="J2190" s="1" t="s">
        <v>1</v>
      </c>
      <c r="K2190" s="1" t="s">
        <v>1</v>
      </c>
      <c r="L2190" s="1" t="s">
        <v>1</v>
      </c>
      <c r="M2190" s="1">
        <v>0</v>
      </c>
      <c r="N2190" s="2" t="s">
        <v>1</v>
      </c>
      <c r="O2190" s="2" t="s">
        <v>2</v>
      </c>
      <c r="P2190" s="2" t="s">
        <v>1</v>
      </c>
      <c r="Q2190" s="1">
        <v>46772055.260800004</v>
      </c>
      <c r="R2190" s="1">
        <v>0</v>
      </c>
      <c r="S2190" s="1">
        <v>38237927.767200001</v>
      </c>
      <c r="T2190" s="1">
        <v>0</v>
      </c>
      <c r="U2190" s="2" t="s">
        <v>0</v>
      </c>
      <c r="V2190" s="1">
        <v>0</v>
      </c>
      <c r="W2190" s="1">
        <v>7357006.46</v>
      </c>
      <c r="X2190" s="2" t="s">
        <v>0</v>
      </c>
      <c r="Y2190" s="1">
        <v>1177121.0336</v>
      </c>
      <c r="Z2190" s="1">
        <v>0</v>
      </c>
      <c r="AA2190" s="2" t="s">
        <v>0</v>
      </c>
      <c r="AB2190" s="1">
        <v>0</v>
      </c>
      <c r="AC2190" s="1">
        <v>0</v>
      </c>
      <c r="AD2190" s="2" t="s">
        <v>0</v>
      </c>
      <c r="AE2190" s="1">
        <v>0</v>
      </c>
      <c r="AF2190" s="2">
        <v>0</v>
      </c>
    </row>
    <row r="2191" spans="1:32" hidden="1" x14ac:dyDescent="0.25">
      <c r="A2191" s="2" t="s">
        <v>390</v>
      </c>
      <c r="B2191" s="52">
        <v>44000</v>
      </c>
      <c r="C2191" s="2" t="s">
        <v>71</v>
      </c>
      <c r="D2191" s="2" t="s">
        <v>88</v>
      </c>
      <c r="E2191" s="2" t="s">
        <v>566</v>
      </c>
      <c r="F2191" s="2" t="s">
        <v>3759</v>
      </c>
      <c r="G2191" s="2" t="s">
        <v>4</v>
      </c>
      <c r="H2191" s="2" t="s">
        <v>3760</v>
      </c>
      <c r="I2191" s="1" t="s">
        <v>1</v>
      </c>
      <c r="J2191" s="1" t="s">
        <v>1</v>
      </c>
      <c r="K2191" s="1" t="s">
        <v>1</v>
      </c>
      <c r="L2191" s="1" t="s">
        <v>1</v>
      </c>
      <c r="M2191" s="1">
        <v>0</v>
      </c>
      <c r="N2191" s="2" t="s">
        <v>1</v>
      </c>
      <c r="O2191" s="2" t="s">
        <v>2</v>
      </c>
      <c r="P2191" s="2" t="s">
        <v>1</v>
      </c>
      <c r="Q2191" s="1">
        <v>37255508.927499995</v>
      </c>
      <c r="R2191" s="1">
        <v>0</v>
      </c>
      <c r="S2191" s="1">
        <v>33837800.927499995</v>
      </c>
      <c r="T2191" s="1">
        <v>0</v>
      </c>
      <c r="U2191" s="2" t="s">
        <v>0</v>
      </c>
      <c r="V2191" s="1">
        <v>0</v>
      </c>
      <c r="W2191" s="1">
        <v>2946300</v>
      </c>
      <c r="X2191" s="2" t="s">
        <v>0</v>
      </c>
      <c r="Y2191" s="1">
        <v>471408</v>
      </c>
      <c r="Z2191" s="1">
        <v>0</v>
      </c>
      <c r="AA2191" s="2" t="s">
        <v>0</v>
      </c>
      <c r="AB2191" s="1">
        <v>0</v>
      </c>
      <c r="AC2191" s="1">
        <v>0</v>
      </c>
      <c r="AD2191" s="2" t="s">
        <v>0</v>
      </c>
      <c r="AE2191" s="1">
        <v>0</v>
      </c>
      <c r="AF2191" s="2">
        <v>0</v>
      </c>
    </row>
    <row r="2192" spans="1:32" hidden="1" x14ac:dyDescent="0.25">
      <c r="A2192" s="2" t="s">
        <v>387</v>
      </c>
      <c r="B2192" s="52">
        <v>44000</v>
      </c>
      <c r="C2192" s="2" t="s">
        <v>8</v>
      </c>
      <c r="D2192" s="2" t="s">
        <v>78</v>
      </c>
      <c r="E2192" s="2" t="s">
        <v>555</v>
      </c>
      <c r="F2192" s="2" t="s">
        <v>3761</v>
      </c>
      <c r="G2192" s="2" t="s">
        <v>4</v>
      </c>
      <c r="H2192" s="2" t="s">
        <v>3762</v>
      </c>
      <c r="I2192" s="1" t="s">
        <v>1</v>
      </c>
      <c r="J2192" s="1" t="s">
        <v>1</v>
      </c>
      <c r="K2192" s="1" t="s">
        <v>1</v>
      </c>
      <c r="L2192" s="1" t="s">
        <v>1</v>
      </c>
      <c r="M2192" s="1">
        <v>0</v>
      </c>
      <c r="N2192" s="2" t="s">
        <v>1</v>
      </c>
      <c r="O2192" s="2" t="s">
        <v>2</v>
      </c>
      <c r="P2192" s="2" t="s">
        <v>1</v>
      </c>
      <c r="Q2192" s="1">
        <v>29162988.701200005</v>
      </c>
      <c r="R2192" s="1">
        <v>0</v>
      </c>
      <c r="S2192" s="1">
        <v>24829451.630000003</v>
      </c>
      <c r="T2192" s="1">
        <v>0</v>
      </c>
      <c r="U2192" s="2" t="s">
        <v>0</v>
      </c>
      <c r="V2192" s="1">
        <v>0</v>
      </c>
      <c r="W2192" s="1">
        <v>3735807.82</v>
      </c>
      <c r="X2192" s="2" t="s">
        <v>0</v>
      </c>
      <c r="Y2192" s="1">
        <v>597729.25119999994</v>
      </c>
      <c r="Z2192" s="1">
        <v>0</v>
      </c>
      <c r="AA2192" s="2" t="s">
        <v>0</v>
      </c>
      <c r="AB2192" s="1">
        <v>0</v>
      </c>
      <c r="AC2192" s="1">
        <v>0</v>
      </c>
      <c r="AD2192" s="2" t="s">
        <v>0</v>
      </c>
      <c r="AE2192" s="1">
        <v>0</v>
      </c>
      <c r="AF2192" s="2">
        <v>0</v>
      </c>
    </row>
    <row r="2193" spans="1:32" hidden="1" x14ac:dyDescent="0.25">
      <c r="A2193" s="2" t="s">
        <v>385</v>
      </c>
      <c r="B2193" s="52">
        <v>44000</v>
      </c>
      <c r="C2193" s="2" t="s">
        <v>71</v>
      </c>
      <c r="D2193" s="2" t="s">
        <v>78</v>
      </c>
      <c r="E2193" s="2" t="s">
        <v>3587</v>
      </c>
      <c r="F2193" s="2" t="s">
        <v>3763</v>
      </c>
      <c r="G2193" s="2" t="s">
        <v>4</v>
      </c>
      <c r="H2193" s="2" t="s">
        <v>3764</v>
      </c>
      <c r="I2193" s="1"/>
      <c r="J2193" s="1"/>
      <c r="K2193" s="1"/>
      <c r="L2193" s="1"/>
      <c r="M2193" s="1">
        <v>0</v>
      </c>
      <c r="N2193" s="2"/>
      <c r="O2193" s="2" t="s">
        <v>2</v>
      </c>
      <c r="P2193" s="2"/>
      <c r="Q2193" s="1">
        <v>88934833</v>
      </c>
      <c r="R2193" s="1">
        <v>0</v>
      </c>
      <c r="S2193" s="1">
        <v>88359995</v>
      </c>
      <c r="T2193" s="1">
        <v>0</v>
      </c>
      <c r="U2193" s="2"/>
      <c r="V2193" s="1">
        <v>0</v>
      </c>
      <c r="W2193" s="1">
        <v>495550</v>
      </c>
      <c r="X2193" s="2"/>
      <c r="Y2193" s="1">
        <v>79288</v>
      </c>
      <c r="Z2193" s="1"/>
      <c r="AA2193" s="2"/>
      <c r="AB2193" s="1"/>
      <c r="AC2193" s="1"/>
      <c r="AD2193" s="2"/>
      <c r="AE2193" s="1"/>
      <c r="AF2193" s="2"/>
    </row>
    <row r="2194" spans="1:32" hidden="1" x14ac:dyDescent="0.25">
      <c r="A2194" s="2" t="s">
        <v>381</v>
      </c>
      <c r="B2194" s="52">
        <v>44000</v>
      </c>
      <c r="C2194" s="2" t="s">
        <v>71</v>
      </c>
      <c r="D2194" s="2" t="s">
        <v>78</v>
      </c>
      <c r="E2194" s="2" t="s">
        <v>551</v>
      </c>
      <c r="F2194" s="2" t="s">
        <v>3499</v>
      </c>
      <c r="G2194" s="2" t="s">
        <v>4</v>
      </c>
      <c r="H2194" s="2" t="s">
        <v>3765</v>
      </c>
      <c r="I2194" s="1" t="s">
        <v>1</v>
      </c>
      <c r="J2194" s="1" t="s">
        <v>1</v>
      </c>
      <c r="K2194" s="1" t="s">
        <v>1</v>
      </c>
      <c r="L2194" s="1" t="s">
        <v>1</v>
      </c>
      <c r="M2194" s="1">
        <v>0</v>
      </c>
      <c r="N2194" s="2" t="s">
        <v>1</v>
      </c>
      <c r="O2194" s="2" t="s">
        <v>2</v>
      </c>
      <c r="P2194" s="2" t="s">
        <v>1</v>
      </c>
      <c r="Q2194" s="1">
        <v>33727156.954999991</v>
      </c>
      <c r="R2194" s="1">
        <v>0</v>
      </c>
      <c r="S2194" s="1">
        <v>32051676.154999994</v>
      </c>
      <c r="T2194" s="1">
        <v>0</v>
      </c>
      <c r="U2194" s="2" t="s">
        <v>0</v>
      </c>
      <c r="V2194" s="1">
        <v>0</v>
      </c>
      <c r="W2194" s="1">
        <v>1444380</v>
      </c>
      <c r="X2194" s="2" t="s">
        <v>0</v>
      </c>
      <c r="Y2194" s="1">
        <v>231100.80000000002</v>
      </c>
      <c r="Z2194" s="1">
        <v>0</v>
      </c>
      <c r="AA2194" s="2" t="s">
        <v>0</v>
      </c>
      <c r="AB2194" s="1">
        <v>0</v>
      </c>
      <c r="AC2194" s="1">
        <v>0</v>
      </c>
      <c r="AD2194" s="2" t="s">
        <v>0</v>
      </c>
      <c r="AE2194" s="1">
        <v>0</v>
      </c>
      <c r="AF2194" s="2">
        <v>0</v>
      </c>
    </row>
    <row r="2195" spans="1:32" hidden="1" x14ac:dyDescent="0.25">
      <c r="A2195" s="2" t="s">
        <v>378</v>
      </c>
      <c r="B2195" s="52">
        <v>44000</v>
      </c>
      <c r="C2195" s="2" t="s">
        <v>53</v>
      </c>
      <c r="D2195" s="2" t="s">
        <v>78</v>
      </c>
      <c r="E2195" s="2" t="s">
        <v>6</v>
      </c>
      <c r="F2195" s="2" t="s">
        <v>3701</v>
      </c>
      <c r="G2195" s="2" t="s">
        <v>4</v>
      </c>
      <c r="H2195" s="2" t="s">
        <v>3766</v>
      </c>
      <c r="I2195" s="1" t="s">
        <v>1</v>
      </c>
      <c r="J2195" s="1" t="s">
        <v>1</v>
      </c>
      <c r="K2195" s="1" t="s">
        <v>1</v>
      </c>
      <c r="L2195" s="1" t="s">
        <v>1</v>
      </c>
      <c r="M2195" s="1">
        <v>0</v>
      </c>
      <c r="N2195" s="2" t="s">
        <v>1</v>
      </c>
      <c r="O2195" s="2" t="s">
        <v>2</v>
      </c>
      <c r="P2195" s="2" t="s">
        <v>1</v>
      </c>
      <c r="Q2195" s="1">
        <v>81588823.370200008</v>
      </c>
      <c r="R2195" s="1">
        <v>0</v>
      </c>
      <c r="S2195" s="1">
        <v>58151956.497400016</v>
      </c>
      <c r="T2195" s="1">
        <v>0</v>
      </c>
      <c r="U2195" s="2" t="s">
        <v>0</v>
      </c>
      <c r="V2195" s="1">
        <v>0</v>
      </c>
      <c r="W2195" s="1">
        <v>20204195.580000002</v>
      </c>
      <c r="X2195" s="2" t="s">
        <v>0</v>
      </c>
      <c r="Y2195" s="1">
        <v>3232671.2928000004</v>
      </c>
      <c r="Z2195" s="1">
        <v>0</v>
      </c>
      <c r="AA2195" s="2" t="s">
        <v>0</v>
      </c>
      <c r="AB2195" s="1">
        <v>0</v>
      </c>
      <c r="AC2195" s="1">
        <v>0</v>
      </c>
      <c r="AD2195" s="2" t="s">
        <v>0</v>
      </c>
      <c r="AE2195" s="1">
        <v>0</v>
      </c>
      <c r="AF2195" s="2">
        <v>0</v>
      </c>
    </row>
    <row r="2196" spans="1:32" hidden="1" x14ac:dyDescent="0.25">
      <c r="A2196" s="2" t="s">
        <v>376</v>
      </c>
      <c r="B2196" s="52">
        <v>44000</v>
      </c>
      <c r="C2196" s="2" t="s">
        <v>53</v>
      </c>
      <c r="D2196" s="2" t="s">
        <v>67</v>
      </c>
      <c r="E2196" s="2" t="s">
        <v>66</v>
      </c>
      <c r="F2196" s="2" t="s">
        <v>3600</v>
      </c>
      <c r="G2196" s="2" t="s">
        <v>4</v>
      </c>
      <c r="H2196" s="2" t="s">
        <v>3767</v>
      </c>
      <c r="I2196" s="1" t="s">
        <v>1</v>
      </c>
      <c r="J2196" s="1" t="s">
        <v>1</v>
      </c>
      <c r="K2196" s="1" t="s">
        <v>1</v>
      </c>
      <c r="L2196" s="1" t="s">
        <v>1</v>
      </c>
      <c r="M2196" s="1">
        <v>0</v>
      </c>
      <c r="N2196" s="2" t="s">
        <v>1</v>
      </c>
      <c r="O2196" s="2" t="s">
        <v>2</v>
      </c>
      <c r="P2196" s="2" t="s">
        <v>1</v>
      </c>
      <c r="Q2196" s="3">
        <v>51106254.931500003</v>
      </c>
      <c r="R2196" s="1">
        <v>0</v>
      </c>
      <c r="S2196" s="1">
        <v>33296695.877500005</v>
      </c>
      <c r="T2196" s="1">
        <v>0</v>
      </c>
      <c r="U2196" s="2" t="s">
        <v>0</v>
      </c>
      <c r="V2196" s="1">
        <v>0</v>
      </c>
      <c r="W2196" s="1">
        <v>15353068.15</v>
      </c>
      <c r="X2196" s="2" t="s">
        <v>0</v>
      </c>
      <c r="Y2196" s="1">
        <v>2456490.9040000001</v>
      </c>
      <c r="Z2196" s="1">
        <v>0</v>
      </c>
      <c r="AA2196" s="2" t="s">
        <v>0</v>
      </c>
      <c r="AB2196" s="1">
        <v>0</v>
      </c>
      <c r="AC2196" s="1">
        <v>0</v>
      </c>
      <c r="AD2196" s="2" t="s">
        <v>0</v>
      </c>
      <c r="AE2196" s="1">
        <v>0</v>
      </c>
      <c r="AF2196" s="2">
        <v>0</v>
      </c>
    </row>
    <row r="2197" spans="1:32" hidden="1" x14ac:dyDescent="0.25">
      <c r="A2197" s="2" t="s">
        <v>373</v>
      </c>
      <c r="B2197" s="52">
        <v>44000</v>
      </c>
      <c r="C2197" s="2" t="s">
        <v>8</v>
      </c>
      <c r="D2197" s="2" t="s">
        <v>67</v>
      </c>
      <c r="E2197" s="2" t="s">
        <v>542</v>
      </c>
      <c r="F2197" s="2" t="s">
        <v>774</v>
      </c>
      <c r="G2197" s="2" t="s">
        <v>4</v>
      </c>
      <c r="H2197" s="2" t="s">
        <v>3768</v>
      </c>
      <c r="I2197" s="1" t="s">
        <v>1</v>
      </c>
      <c r="J2197" s="1" t="s">
        <v>1</v>
      </c>
      <c r="K2197" s="1" t="s">
        <v>1</v>
      </c>
      <c r="L2197" s="1" t="s">
        <v>1</v>
      </c>
      <c r="M2197" s="1">
        <v>0</v>
      </c>
      <c r="N2197" s="2" t="s">
        <v>1</v>
      </c>
      <c r="O2197" s="2" t="s">
        <v>2</v>
      </c>
      <c r="P2197" s="2" t="s">
        <v>1</v>
      </c>
      <c r="Q2197" s="1">
        <v>79409290.332199976</v>
      </c>
      <c r="R2197" s="1">
        <v>0</v>
      </c>
      <c r="S2197" s="1">
        <v>62628530.939799979</v>
      </c>
      <c r="T2197" s="1">
        <v>0</v>
      </c>
      <c r="U2197" s="2" t="s">
        <v>0</v>
      </c>
      <c r="V2197" s="1">
        <v>0</v>
      </c>
      <c r="W2197" s="1">
        <v>14466171.889999999</v>
      </c>
      <c r="X2197" s="2" t="s">
        <v>0</v>
      </c>
      <c r="Y2197" s="1">
        <v>2314587.5023999996</v>
      </c>
      <c r="Z2197" s="1">
        <v>0</v>
      </c>
      <c r="AA2197" s="2">
        <v>0</v>
      </c>
      <c r="AB2197" s="1">
        <v>0</v>
      </c>
      <c r="AC2197" s="1">
        <v>0</v>
      </c>
      <c r="AD2197" s="2">
        <v>0</v>
      </c>
      <c r="AE2197" s="1">
        <v>0</v>
      </c>
      <c r="AF2197" s="2">
        <v>0</v>
      </c>
    </row>
    <row r="2198" spans="1:32" hidden="1" x14ac:dyDescent="0.25">
      <c r="A2198" s="2" t="s">
        <v>371</v>
      </c>
      <c r="B2198" s="52">
        <v>44000</v>
      </c>
      <c r="C2198" s="2" t="s">
        <v>53</v>
      </c>
      <c r="D2198" s="2" t="s">
        <v>52</v>
      </c>
      <c r="E2198" s="2" t="s">
        <v>651</v>
      </c>
      <c r="F2198" s="2" t="s">
        <v>3425</v>
      </c>
      <c r="G2198" s="2" t="s">
        <v>4</v>
      </c>
      <c r="H2198" s="2" t="s">
        <v>3663</v>
      </c>
      <c r="I2198" s="1"/>
      <c r="J2198" s="1"/>
      <c r="K2198" s="1"/>
      <c r="L2198" s="1"/>
      <c r="M2198" s="1">
        <v>0</v>
      </c>
      <c r="N2198" s="2"/>
      <c r="O2198" s="2" t="s">
        <v>249</v>
      </c>
      <c r="P2198" s="2"/>
      <c r="Q2198" s="1">
        <v>0</v>
      </c>
      <c r="R2198" s="1">
        <v>0</v>
      </c>
      <c r="S2198" s="1">
        <v>0</v>
      </c>
      <c r="T2198" s="1">
        <v>0</v>
      </c>
      <c r="U2198" s="2">
        <v>0</v>
      </c>
      <c r="V2198" s="1">
        <v>0</v>
      </c>
      <c r="W2198" s="1">
        <v>0</v>
      </c>
      <c r="X2198" s="2">
        <v>0</v>
      </c>
      <c r="Y2198" s="1">
        <v>0</v>
      </c>
      <c r="Z2198" s="1">
        <v>0</v>
      </c>
      <c r="AA2198" s="2">
        <v>0</v>
      </c>
      <c r="AB2198" s="1">
        <v>0</v>
      </c>
      <c r="AC2198" s="1">
        <v>0</v>
      </c>
      <c r="AD2198" s="2">
        <v>0</v>
      </c>
      <c r="AE2198" s="1">
        <v>0</v>
      </c>
      <c r="AF2198" s="2"/>
    </row>
    <row r="2199" spans="1:32" hidden="1" x14ac:dyDescent="0.25">
      <c r="A2199" s="2" t="s">
        <v>365</v>
      </c>
      <c r="B2199" s="52">
        <v>44000</v>
      </c>
      <c r="C2199" s="2" t="s">
        <v>8</v>
      </c>
      <c r="D2199" s="2" t="s">
        <v>52</v>
      </c>
      <c r="E2199" s="2" t="s">
        <v>530</v>
      </c>
      <c r="F2199" s="2" t="s">
        <v>3345</v>
      </c>
      <c r="G2199" s="2" t="s">
        <v>4</v>
      </c>
      <c r="H2199" s="2" t="s">
        <v>3769</v>
      </c>
      <c r="I2199" s="1" t="s">
        <v>1</v>
      </c>
      <c r="J2199" s="1" t="s">
        <v>1</v>
      </c>
      <c r="K2199" s="1" t="s">
        <v>1</v>
      </c>
      <c r="L2199" s="1" t="s">
        <v>1</v>
      </c>
      <c r="M2199" s="1">
        <v>0</v>
      </c>
      <c r="N2199" s="2" t="s">
        <v>1</v>
      </c>
      <c r="O2199" s="2" t="s">
        <v>2</v>
      </c>
      <c r="P2199" s="2" t="s">
        <v>1</v>
      </c>
      <c r="Q2199" s="1">
        <v>44496220.389299996</v>
      </c>
      <c r="R2199" s="1">
        <v>0</v>
      </c>
      <c r="S2199" s="1">
        <v>37757838.9925</v>
      </c>
      <c r="T2199" s="1">
        <v>0</v>
      </c>
      <c r="U2199" s="2" t="s">
        <v>0</v>
      </c>
      <c r="V2199" s="1">
        <v>0</v>
      </c>
      <c r="W2199" s="1">
        <v>5808949.4799999995</v>
      </c>
      <c r="X2199" s="2" t="s">
        <v>0</v>
      </c>
      <c r="Y2199" s="1">
        <v>929431.91679999989</v>
      </c>
      <c r="Z2199" s="1">
        <v>0</v>
      </c>
      <c r="AA2199" s="2">
        <v>0</v>
      </c>
      <c r="AB2199" s="1">
        <v>0</v>
      </c>
      <c r="AC2199" s="1">
        <v>0</v>
      </c>
      <c r="AD2199" s="2">
        <v>0</v>
      </c>
      <c r="AE2199" s="1">
        <v>0</v>
      </c>
      <c r="AF2199" s="2">
        <v>0</v>
      </c>
    </row>
    <row r="2200" spans="1:32" hidden="1" x14ac:dyDescent="0.25">
      <c r="A2200" s="2" t="s">
        <v>363</v>
      </c>
      <c r="B2200" s="52">
        <v>44000</v>
      </c>
      <c r="C2200" s="2" t="s">
        <v>8</v>
      </c>
      <c r="D2200" s="2" t="s">
        <v>48</v>
      </c>
      <c r="E2200" s="2" t="s">
        <v>520</v>
      </c>
      <c r="F2200" s="2" t="s">
        <v>515</v>
      </c>
      <c r="G2200" s="2" t="s">
        <v>4</v>
      </c>
      <c r="H2200" s="2" t="s">
        <v>3770</v>
      </c>
      <c r="I2200" s="1" t="s">
        <v>1</v>
      </c>
      <c r="J2200" s="1" t="s">
        <v>1</v>
      </c>
      <c r="K2200" s="1" t="s">
        <v>1</v>
      </c>
      <c r="L2200" s="1" t="s">
        <v>1</v>
      </c>
      <c r="M2200" s="1">
        <v>0</v>
      </c>
      <c r="N2200" s="2" t="s">
        <v>1</v>
      </c>
      <c r="O2200" s="2" t="s">
        <v>2</v>
      </c>
      <c r="P2200" s="2" t="s">
        <v>1</v>
      </c>
      <c r="Q2200" s="1">
        <v>48314448.071400002</v>
      </c>
      <c r="R2200" s="1">
        <v>0</v>
      </c>
      <c r="S2200" s="1">
        <v>38575614.317000002</v>
      </c>
      <c r="T2200" s="1">
        <v>0</v>
      </c>
      <c r="U2200" s="2" t="s">
        <v>0</v>
      </c>
      <c r="V2200" s="1">
        <v>0</v>
      </c>
      <c r="W2200" s="1">
        <v>8395546.3399999999</v>
      </c>
      <c r="X2200" s="2" t="s">
        <v>13</v>
      </c>
      <c r="Y2200" s="1">
        <v>1343287.4143999999</v>
      </c>
      <c r="Z2200" s="1">
        <v>0</v>
      </c>
      <c r="AA2200" s="2">
        <v>0</v>
      </c>
      <c r="AB2200" s="1">
        <v>0</v>
      </c>
      <c r="AC2200" s="1">
        <v>0</v>
      </c>
      <c r="AD2200" s="2">
        <v>0</v>
      </c>
      <c r="AE2200" s="1">
        <v>0</v>
      </c>
      <c r="AF2200" s="2">
        <v>0</v>
      </c>
    </row>
    <row r="2201" spans="1:32" hidden="1" x14ac:dyDescent="0.25">
      <c r="A2201" s="2" t="s">
        <v>361</v>
      </c>
      <c r="B2201" s="52">
        <v>44000</v>
      </c>
      <c r="C2201" s="2" t="s">
        <v>8</v>
      </c>
      <c r="D2201" s="2" t="s">
        <v>48</v>
      </c>
      <c r="E2201" s="2" t="s">
        <v>520</v>
      </c>
      <c r="F2201" s="2" t="s">
        <v>515</v>
      </c>
      <c r="G2201" s="2" t="s">
        <v>4</v>
      </c>
      <c r="H2201" s="2" t="s">
        <v>3771</v>
      </c>
      <c r="I2201" s="1" t="s">
        <v>1</v>
      </c>
      <c r="J2201" s="1" t="s">
        <v>1</v>
      </c>
      <c r="K2201" s="1" t="s">
        <v>1</v>
      </c>
      <c r="L2201" s="1" t="s">
        <v>1</v>
      </c>
      <c r="M2201" s="1">
        <v>0</v>
      </c>
      <c r="N2201" s="2" t="s">
        <v>1</v>
      </c>
      <c r="O2201" s="2" t="s">
        <v>2</v>
      </c>
      <c r="P2201" s="2" t="s">
        <v>3772</v>
      </c>
      <c r="Q2201" s="1">
        <v>1844174.48</v>
      </c>
      <c r="R2201" s="1">
        <v>0</v>
      </c>
      <c r="S2201" s="1">
        <v>1844174.48</v>
      </c>
      <c r="T2201" s="1">
        <v>0</v>
      </c>
      <c r="U2201" s="2" t="s">
        <v>13</v>
      </c>
      <c r="V2201" s="1">
        <v>0</v>
      </c>
      <c r="W2201" s="1">
        <v>0</v>
      </c>
      <c r="X2201" s="2" t="s">
        <v>0</v>
      </c>
      <c r="Y2201" s="1">
        <v>0</v>
      </c>
      <c r="Z2201" s="1">
        <v>0</v>
      </c>
      <c r="AA2201" s="2">
        <v>0</v>
      </c>
      <c r="AB2201" s="1">
        <v>0</v>
      </c>
      <c r="AC2201" s="1">
        <v>0</v>
      </c>
      <c r="AD2201" s="2">
        <v>0</v>
      </c>
      <c r="AE2201" s="1">
        <v>0</v>
      </c>
      <c r="AF2201" s="2">
        <v>0</v>
      </c>
    </row>
    <row r="2202" spans="1:32" hidden="1" x14ac:dyDescent="0.25">
      <c r="A2202" s="2" t="s">
        <v>358</v>
      </c>
      <c r="B2202" s="52">
        <v>44000</v>
      </c>
      <c r="C2202" s="2" t="s">
        <v>8</v>
      </c>
      <c r="D2202" s="2" t="s">
        <v>48</v>
      </c>
      <c r="E2202" s="2" t="s">
        <v>520</v>
      </c>
      <c r="F2202" s="2" t="s">
        <v>515</v>
      </c>
      <c r="G2202" s="2" t="s">
        <v>4</v>
      </c>
      <c r="H2202" s="2" t="s">
        <v>3773</v>
      </c>
      <c r="I2202" s="1" t="s">
        <v>1</v>
      </c>
      <c r="J2202" s="1" t="s">
        <v>1</v>
      </c>
      <c r="K2202" s="1" t="s">
        <v>1</v>
      </c>
      <c r="L2202" s="1" t="s">
        <v>1</v>
      </c>
      <c r="M2202" s="1">
        <v>0</v>
      </c>
      <c r="N2202" s="2" t="s">
        <v>1</v>
      </c>
      <c r="O2202" s="2" t="s">
        <v>2</v>
      </c>
      <c r="P2202" s="2" t="s">
        <v>1</v>
      </c>
      <c r="Q2202" s="1">
        <v>43997098.664099999</v>
      </c>
      <c r="R2202" s="1">
        <v>0</v>
      </c>
      <c r="S2202" s="1">
        <v>36805937.332500003</v>
      </c>
      <c r="T2202" s="1">
        <v>0</v>
      </c>
      <c r="U2202" s="2" t="s">
        <v>0</v>
      </c>
      <c r="V2202" s="1">
        <v>0</v>
      </c>
      <c r="W2202" s="1">
        <v>6199277.0099999998</v>
      </c>
      <c r="X2202" s="2" t="s">
        <v>0</v>
      </c>
      <c r="Y2202" s="1">
        <v>991884.32160000002</v>
      </c>
      <c r="Z2202" s="1">
        <v>0</v>
      </c>
      <c r="AA2202" s="2">
        <v>0</v>
      </c>
      <c r="AB2202" s="1">
        <v>0</v>
      </c>
      <c r="AC2202" s="1">
        <v>0</v>
      </c>
      <c r="AD2202" s="2">
        <v>0</v>
      </c>
      <c r="AE2202" s="1">
        <v>0</v>
      </c>
      <c r="AF2202" s="2">
        <v>0</v>
      </c>
    </row>
    <row r="2203" spans="1:32" hidden="1" x14ac:dyDescent="0.25">
      <c r="A2203" s="2" t="s">
        <v>355</v>
      </c>
      <c r="B2203" s="52">
        <v>44000</v>
      </c>
      <c r="C2203" s="2" t="s">
        <v>53</v>
      </c>
      <c r="D2203" s="2" t="s">
        <v>48</v>
      </c>
      <c r="E2203" s="2" t="s">
        <v>1830</v>
      </c>
      <c r="F2203" s="2" t="s">
        <v>2643</v>
      </c>
      <c r="G2203" s="2" t="s">
        <v>4</v>
      </c>
      <c r="H2203" s="2" t="s">
        <v>3774</v>
      </c>
      <c r="I2203" s="1" t="s">
        <v>1</v>
      </c>
      <c r="J2203" s="1" t="s">
        <v>1</v>
      </c>
      <c r="K2203" s="1" t="s">
        <v>1</v>
      </c>
      <c r="L2203" s="1" t="s">
        <v>1</v>
      </c>
      <c r="M2203" s="1">
        <v>0</v>
      </c>
      <c r="N2203" s="2" t="s">
        <v>1</v>
      </c>
      <c r="O2203" s="2" t="s">
        <v>3775</v>
      </c>
      <c r="P2203" s="2" t="s">
        <v>3776</v>
      </c>
      <c r="Q2203" s="1">
        <v>8500</v>
      </c>
      <c r="R2203" s="1">
        <v>0</v>
      </c>
      <c r="S2203" s="1">
        <v>8500</v>
      </c>
      <c r="T2203" s="1">
        <v>0</v>
      </c>
      <c r="U2203" s="2" t="s">
        <v>0</v>
      </c>
      <c r="V2203" s="1">
        <v>0</v>
      </c>
      <c r="W2203" s="1">
        <v>0</v>
      </c>
      <c r="X2203" s="2" t="s">
        <v>0</v>
      </c>
      <c r="Y2203" s="1">
        <v>0</v>
      </c>
      <c r="Z2203" s="1">
        <v>0</v>
      </c>
      <c r="AA2203" s="1">
        <v>0</v>
      </c>
      <c r="AB2203" s="1">
        <v>0</v>
      </c>
      <c r="AC2203" s="1">
        <v>0</v>
      </c>
      <c r="AD2203" s="1">
        <v>0</v>
      </c>
      <c r="AE2203" s="1">
        <v>0</v>
      </c>
      <c r="AF2203" s="2">
        <v>0</v>
      </c>
    </row>
    <row r="2204" spans="1:32" hidden="1" x14ac:dyDescent="0.25">
      <c r="A2204" s="2" t="s">
        <v>353</v>
      </c>
      <c r="B2204" s="52">
        <v>44000</v>
      </c>
      <c r="C2204" s="2" t="s">
        <v>53</v>
      </c>
      <c r="D2204" s="2" t="s">
        <v>48</v>
      </c>
      <c r="E2204" s="2" t="s">
        <v>1830</v>
      </c>
      <c r="F2204" s="2" t="s">
        <v>2643</v>
      </c>
      <c r="G2204" s="2" t="s">
        <v>24</v>
      </c>
      <c r="H2204" s="2" t="s">
        <v>1</v>
      </c>
      <c r="I2204" s="1" t="s">
        <v>3777</v>
      </c>
      <c r="J2204" s="1" t="s">
        <v>1</v>
      </c>
      <c r="K2204" s="1" t="s">
        <v>3778</v>
      </c>
      <c r="L2204" s="1" t="s">
        <v>3779</v>
      </c>
      <c r="M2204" s="1">
        <v>25.37</v>
      </c>
      <c r="N2204" s="2" t="s">
        <v>20</v>
      </c>
      <c r="O2204" s="2" t="s">
        <v>3775</v>
      </c>
      <c r="P2204" s="2" t="s">
        <v>3776</v>
      </c>
      <c r="Q2204" s="1">
        <v>-8500</v>
      </c>
      <c r="R2204" s="1">
        <v>0</v>
      </c>
      <c r="S2204" s="1">
        <v>-8500</v>
      </c>
      <c r="T2204" s="1">
        <v>0</v>
      </c>
      <c r="U2204" s="2" t="s">
        <v>0</v>
      </c>
      <c r="V2204" s="1">
        <v>0</v>
      </c>
      <c r="W2204" s="1">
        <v>0</v>
      </c>
      <c r="X2204" s="2" t="s">
        <v>0</v>
      </c>
      <c r="Y2204" s="1">
        <v>0</v>
      </c>
      <c r="Z2204" s="1">
        <v>0</v>
      </c>
      <c r="AA2204" s="1">
        <v>0</v>
      </c>
      <c r="AB2204" s="1">
        <v>0</v>
      </c>
      <c r="AC2204" s="1">
        <v>0</v>
      </c>
      <c r="AD2204" s="1">
        <v>0</v>
      </c>
      <c r="AE2204" s="1">
        <v>0</v>
      </c>
      <c r="AF2204" s="2">
        <v>0</v>
      </c>
    </row>
    <row r="2205" spans="1:32" hidden="1" x14ac:dyDescent="0.25">
      <c r="A2205" s="2" t="s">
        <v>351</v>
      </c>
      <c r="B2205" s="52">
        <v>44000</v>
      </c>
      <c r="C2205" s="2" t="s">
        <v>8</v>
      </c>
      <c r="D2205" s="2" t="s">
        <v>44</v>
      </c>
      <c r="E2205" s="2" t="s">
        <v>516</v>
      </c>
      <c r="F2205" s="2" t="s">
        <v>1978</v>
      </c>
      <c r="G2205" s="2" t="s">
        <v>4</v>
      </c>
      <c r="H2205" s="2" t="s">
        <v>3780</v>
      </c>
      <c r="I2205" s="1" t="s">
        <v>1</v>
      </c>
      <c r="J2205" s="1" t="s">
        <v>1</v>
      </c>
      <c r="K2205" s="1" t="s">
        <v>1</v>
      </c>
      <c r="L2205" s="1" t="s">
        <v>1</v>
      </c>
      <c r="M2205" s="1">
        <v>0</v>
      </c>
      <c r="N2205" s="2" t="s">
        <v>1</v>
      </c>
      <c r="O2205" s="2" t="s">
        <v>2</v>
      </c>
      <c r="P2205" s="2" t="s">
        <v>1</v>
      </c>
      <c r="Q2205" s="1">
        <v>58697212.939899996</v>
      </c>
      <c r="R2205" s="1">
        <v>0</v>
      </c>
      <c r="S2205" s="1">
        <v>41916235.096299998</v>
      </c>
      <c r="T2205" s="1">
        <v>0</v>
      </c>
      <c r="U2205" s="2" t="s">
        <v>0</v>
      </c>
      <c r="V2205" s="1">
        <v>0</v>
      </c>
      <c r="W2205" s="1">
        <v>14466360.210000001</v>
      </c>
      <c r="X2205" s="2" t="s">
        <v>0</v>
      </c>
      <c r="Y2205" s="1">
        <v>2314617.6336000003</v>
      </c>
      <c r="Z2205" s="1">
        <v>0</v>
      </c>
      <c r="AA2205" s="2">
        <v>0</v>
      </c>
      <c r="AB2205" s="1">
        <v>0</v>
      </c>
      <c r="AC2205" s="1">
        <v>0</v>
      </c>
      <c r="AD2205" s="2">
        <v>0</v>
      </c>
      <c r="AE2205" s="1">
        <v>0</v>
      </c>
      <c r="AF2205" s="2">
        <v>0</v>
      </c>
    </row>
    <row r="2206" spans="1:32" hidden="1" x14ac:dyDescent="0.25">
      <c r="A2206" s="2" t="s">
        <v>348</v>
      </c>
      <c r="B2206" s="52">
        <v>44000</v>
      </c>
      <c r="C2206" s="2" t="s">
        <v>8</v>
      </c>
      <c r="D2206" s="2" t="s">
        <v>44</v>
      </c>
      <c r="E2206" s="2" t="s">
        <v>516</v>
      </c>
      <c r="F2206" s="2" t="s">
        <v>1978</v>
      </c>
      <c r="G2206" s="2" t="s">
        <v>4</v>
      </c>
      <c r="H2206" s="2" t="s">
        <v>1</v>
      </c>
      <c r="I2206" s="1" t="s">
        <v>3781</v>
      </c>
      <c r="J2206" s="1" t="s">
        <v>1</v>
      </c>
      <c r="K2206" s="1" t="s">
        <v>3782</v>
      </c>
      <c r="L2206" s="1" t="s">
        <v>3783</v>
      </c>
      <c r="M2206" s="1">
        <v>2094362.89</v>
      </c>
      <c r="N2206" s="2" t="s">
        <v>20</v>
      </c>
      <c r="O2206" s="2" t="s">
        <v>2</v>
      </c>
      <c r="P2206" s="2" t="s">
        <v>3784</v>
      </c>
      <c r="Q2206" s="1">
        <v>-320006.26</v>
      </c>
      <c r="R2206" s="1">
        <v>0</v>
      </c>
      <c r="S2206" s="1">
        <v>-320006.26</v>
      </c>
      <c r="T2206" s="1">
        <v>0</v>
      </c>
      <c r="U2206" s="2" t="s">
        <v>0</v>
      </c>
      <c r="V2206" s="1">
        <v>0</v>
      </c>
      <c r="W2206" s="1">
        <v>0</v>
      </c>
      <c r="X2206" s="2" t="s">
        <v>0</v>
      </c>
      <c r="Y2206" s="1">
        <v>0</v>
      </c>
      <c r="Z2206" s="1">
        <v>0</v>
      </c>
      <c r="AA2206" s="2">
        <v>0</v>
      </c>
      <c r="AB2206" s="1">
        <v>0</v>
      </c>
      <c r="AC2206" s="1">
        <v>0</v>
      </c>
      <c r="AD2206" s="2">
        <v>0</v>
      </c>
      <c r="AE2206" s="1">
        <v>0</v>
      </c>
      <c r="AF2206" s="2">
        <v>0</v>
      </c>
    </row>
    <row r="2207" spans="1:32" hidden="1" x14ac:dyDescent="0.25">
      <c r="A2207" s="2" t="s">
        <v>345</v>
      </c>
      <c r="B2207" s="52">
        <v>44000</v>
      </c>
      <c r="C2207" s="2" t="s">
        <v>8</v>
      </c>
      <c r="D2207" s="2" t="s">
        <v>40</v>
      </c>
      <c r="E2207" s="2" t="s">
        <v>500</v>
      </c>
      <c r="F2207" s="2" t="s">
        <v>1901</v>
      </c>
      <c r="G2207" s="2" t="s">
        <v>4</v>
      </c>
      <c r="H2207" s="2" t="s">
        <v>3785</v>
      </c>
      <c r="I2207" s="1" t="s">
        <v>1</v>
      </c>
      <c r="J2207" s="1" t="s">
        <v>1</v>
      </c>
      <c r="K2207" s="1" t="s">
        <v>1</v>
      </c>
      <c r="L2207" s="1" t="s">
        <v>1</v>
      </c>
      <c r="M2207" s="1">
        <v>0</v>
      </c>
      <c r="N2207" s="2" t="s">
        <v>1</v>
      </c>
      <c r="O2207" s="2" t="s">
        <v>2</v>
      </c>
      <c r="P2207" s="2" t="s">
        <v>1</v>
      </c>
      <c r="Q2207" s="1">
        <v>18320135.263799999</v>
      </c>
      <c r="R2207" s="1">
        <v>0</v>
      </c>
      <c r="S2207" s="1">
        <v>15675069.995000001</v>
      </c>
      <c r="T2207" s="1">
        <v>0</v>
      </c>
      <c r="U2207" s="2" t="s">
        <v>0</v>
      </c>
      <c r="V2207" s="1">
        <v>0</v>
      </c>
      <c r="W2207" s="1">
        <v>2280228.6799999997</v>
      </c>
      <c r="X2207" s="2" t="s">
        <v>0</v>
      </c>
      <c r="Y2207" s="1">
        <v>364836.58879999997</v>
      </c>
      <c r="Z2207" s="1">
        <v>0</v>
      </c>
      <c r="AA2207" s="2">
        <v>0</v>
      </c>
      <c r="AB2207" s="1">
        <v>0</v>
      </c>
      <c r="AC2207" s="1">
        <v>0</v>
      </c>
      <c r="AD2207" s="2">
        <v>0</v>
      </c>
      <c r="AE2207" s="1">
        <v>0</v>
      </c>
      <c r="AF2207" s="2">
        <v>0</v>
      </c>
    </row>
    <row r="2208" spans="1:32" hidden="1" x14ac:dyDescent="0.25">
      <c r="A2208" s="2" t="s">
        <v>343</v>
      </c>
      <c r="B2208" s="52">
        <v>44000</v>
      </c>
      <c r="C2208" s="2" t="s">
        <v>8</v>
      </c>
      <c r="D2208" s="2" t="s">
        <v>36</v>
      </c>
      <c r="E2208" s="2" t="s">
        <v>497</v>
      </c>
      <c r="F2208" s="2" t="s">
        <v>1736</v>
      </c>
      <c r="G2208" s="2" t="s">
        <v>4</v>
      </c>
      <c r="H2208" s="2" t="s">
        <v>3786</v>
      </c>
      <c r="I2208" s="1" t="s">
        <v>1</v>
      </c>
      <c r="J2208" s="1" t="s">
        <v>1</v>
      </c>
      <c r="K2208" s="1" t="s">
        <v>1</v>
      </c>
      <c r="L2208" s="1" t="s">
        <v>1</v>
      </c>
      <c r="M2208" s="1">
        <v>0</v>
      </c>
      <c r="N2208" s="2" t="s">
        <v>1</v>
      </c>
      <c r="O2208" s="2" t="s">
        <v>2</v>
      </c>
      <c r="P2208" s="2" t="s">
        <v>1</v>
      </c>
      <c r="Q2208" s="1">
        <v>45517422.79240001</v>
      </c>
      <c r="R2208" s="1">
        <v>0</v>
      </c>
      <c r="S2208" s="1">
        <v>31376843.050400004</v>
      </c>
      <c r="T2208" s="1">
        <v>0</v>
      </c>
      <c r="U2208" s="2" t="s">
        <v>0</v>
      </c>
      <c r="V2208" s="1">
        <v>0</v>
      </c>
      <c r="W2208" s="1">
        <v>12190154.950000001</v>
      </c>
      <c r="X2208" s="2" t="s">
        <v>13</v>
      </c>
      <c r="Y2208" s="1">
        <v>1950424.7920000001</v>
      </c>
      <c r="Z2208" s="1">
        <v>0</v>
      </c>
      <c r="AA2208" s="2">
        <v>0</v>
      </c>
      <c r="AB2208" s="1">
        <v>0</v>
      </c>
      <c r="AC2208" s="1">
        <v>0</v>
      </c>
      <c r="AD2208" s="2">
        <v>0</v>
      </c>
      <c r="AE2208" s="1">
        <v>0</v>
      </c>
      <c r="AF2208" s="2">
        <v>0</v>
      </c>
    </row>
    <row r="2209" spans="1:32" hidden="1" x14ac:dyDescent="0.25">
      <c r="A2209" s="2" t="s">
        <v>340</v>
      </c>
      <c r="B2209" s="52">
        <v>44000</v>
      </c>
      <c r="C2209" s="2" t="s">
        <v>8</v>
      </c>
      <c r="D2209" s="2" t="s">
        <v>32</v>
      </c>
      <c r="E2209" s="2" t="s">
        <v>493</v>
      </c>
      <c r="F2209" s="2" t="s">
        <v>3787</v>
      </c>
      <c r="G2209" s="2" t="s">
        <v>4</v>
      </c>
      <c r="H2209" s="2" t="s">
        <v>3788</v>
      </c>
      <c r="I2209" s="1" t="s">
        <v>1</v>
      </c>
      <c r="J2209" s="1" t="s">
        <v>1</v>
      </c>
      <c r="K2209" s="1" t="s">
        <v>1</v>
      </c>
      <c r="L2209" s="1" t="s">
        <v>1</v>
      </c>
      <c r="M2209" s="1">
        <v>0</v>
      </c>
      <c r="N2209" s="2" t="s">
        <v>1</v>
      </c>
      <c r="O2209" s="2" t="s">
        <v>2</v>
      </c>
      <c r="P2209" s="2" t="s">
        <v>1</v>
      </c>
      <c r="Q2209" s="1">
        <v>15314030.879500002</v>
      </c>
      <c r="R2209" s="1">
        <v>0</v>
      </c>
      <c r="S2209" s="1">
        <v>13147940.897500003</v>
      </c>
      <c r="T2209" s="1">
        <v>0</v>
      </c>
      <c r="U2209" s="2" t="s">
        <v>0</v>
      </c>
      <c r="V2209" s="1">
        <v>0</v>
      </c>
      <c r="W2209" s="1">
        <v>1867318.95</v>
      </c>
      <c r="X2209" s="2" t="s">
        <v>0</v>
      </c>
      <c r="Y2209" s="1">
        <v>298771.03200000001</v>
      </c>
      <c r="Z2209" s="1">
        <v>0</v>
      </c>
      <c r="AA2209" s="2">
        <v>0</v>
      </c>
      <c r="AB2209" s="1">
        <v>0</v>
      </c>
      <c r="AC2209" s="1">
        <v>0</v>
      </c>
      <c r="AD2209" s="2">
        <v>0</v>
      </c>
      <c r="AE2209" s="1">
        <v>0</v>
      </c>
      <c r="AF2209" s="2">
        <v>0</v>
      </c>
    </row>
    <row r="2210" spans="1:32" hidden="1" x14ac:dyDescent="0.25">
      <c r="A2210" s="2" t="s">
        <v>337</v>
      </c>
      <c r="B2210" s="52">
        <v>44000</v>
      </c>
      <c r="C2210" s="2" t="s">
        <v>8</v>
      </c>
      <c r="D2210" s="2" t="s">
        <v>32</v>
      </c>
      <c r="E2210" s="2" t="s">
        <v>493</v>
      </c>
      <c r="F2210" s="2" t="s">
        <v>3787</v>
      </c>
      <c r="G2210" s="2" t="s">
        <v>4</v>
      </c>
      <c r="H2210" s="2" t="s">
        <v>3789</v>
      </c>
      <c r="I2210" s="1" t="s">
        <v>1</v>
      </c>
      <c r="J2210" s="1" t="s">
        <v>1</v>
      </c>
      <c r="K2210" s="1" t="s">
        <v>1</v>
      </c>
      <c r="L2210" s="1" t="s">
        <v>1</v>
      </c>
      <c r="M2210" s="1">
        <v>0</v>
      </c>
      <c r="N2210" s="2" t="s">
        <v>1</v>
      </c>
      <c r="O2210" s="2" t="s">
        <v>2</v>
      </c>
      <c r="P2210" s="2" t="s">
        <v>3790</v>
      </c>
      <c r="Q2210" s="1">
        <v>195335250</v>
      </c>
      <c r="R2210" s="1">
        <v>0</v>
      </c>
      <c r="S2210" s="1">
        <v>195335250</v>
      </c>
      <c r="T2210" s="1">
        <v>0</v>
      </c>
      <c r="U2210" s="2" t="s">
        <v>0</v>
      </c>
      <c r="V2210" s="1">
        <v>0</v>
      </c>
      <c r="W2210" s="1">
        <v>0</v>
      </c>
      <c r="X2210" s="2" t="s">
        <v>0</v>
      </c>
      <c r="Y2210" s="1">
        <v>0</v>
      </c>
      <c r="Z2210" s="1">
        <v>0</v>
      </c>
      <c r="AA2210" s="2">
        <v>0</v>
      </c>
      <c r="AB2210" s="1">
        <v>0</v>
      </c>
      <c r="AC2210" s="1">
        <v>0</v>
      </c>
      <c r="AD2210" s="2">
        <v>0</v>
      </c>
      <c r="AE2210" s="1">
        <v>0</v>
      </c>
      <c r="AF2210" s="2">
        <v>0</v>
      </c>
    </row>
    <row r="2211" spans="1:32" hidden="1" x14ac:dyDescent="0.25">
      <c r="A2211" s="2" t="s">
        <v>335</v>
      </c>
      <c r="B2211" s="52">
        <v>44000</v>
      </c>
      <c r="C2211" s="2" t="s">
        <v>8</v>
      </c>
      <c r="D2211" s="2" t="s">
        <v>32</v>
      </c>
      <c r="E2211" s="2" t="s">
        <v>493</v>
      </c>
      <c r="F2211" s="2" t="s">
        <v>3787</v>
      </c>
      <c r="G2211" s="2" t="s">
        <v>4</v>
      </c>
      <c r="H2211" s="2" t="s">
        <v>3791</v>
      </c>
      <c r="I2211" s="1" t="s">
        <v>1</v>
      </c>
      <c r="J2211" s="1" t="s">
        <v>1</v>
      </c>
      <c r="K2211" s="1" t="s">
        <v>1</v>
      </c>
      <c r="L2211" s="1" t="s">
        <v>1</v>
      </c>
      <c r="M2211" s="1">
        <v>0</v>
      </c>
      <c r="N2211" s="2" t="s">
        <v>1</v>
      </c>
      <c r="O2211" s="2" t="s">
        <v>2</v>
      </c>
      <c r="P2211" s="2" t="s">
        <v>1</v>
      </c>
      <c r="Q2211" s="1">
        <v>22259363.354999997</v>
      </c>
      <c r="R2211" s="1">
        <v>0</v>
      </c>
      <c r="S2211" s="1">
        <v>13390078.174999997</v>
      </c>
      <c r="T2211" s="1">
        <v>0</v>
      </c>
      <c r="U2211" s="2" t="s">
        <v>0</v>
      </c>
      <c r="V2211" s="1">
        <v>0</v>
      </c>
      <c r="W2211" s="1">
        <v>7645935.5</v>
      </c>
      <c r="X2211" s="2" t="s">
        <v>0</v>
      </c>
      <c r="Y2211" s="1">
        <v>1223349.68</v>
      </c>
      <c r="Z2211" s="1">
        <v>0</v>
      </c>
      <c r="AA2211" s="2">
        <v>0</v>
      </c>
      <c r="AB2211" s="1">
        <v>0</v>
      </c>
      <c r="AC2211" s="1">
        <v>0</v>
      </c>
      <c r="AD2211" s="2">
        <v>0</v>
      </c>
      <c r="AE2211" s="1">
        <v>0</v>
      </c>
      <c r="AF2211" s="2">
        <v>0</v>
      </c>
    </row>
    <row r="2212" spans="1:32" hidden="1" x14ac:dyDescent="0.25">
      <c r="A2212" s="2" t="s">
        <v>329</v>
      </c>
      <c r="B2212" s="52">
        <v>44000</v>
      </c>
      <c r="C2212" s="2" t="s">
        <v>8</v>
      </c>
      <c r="D2212" s="2" t="s">
        <v>26</v>
      </c>
      <c r="E2212" s="2" t="s">
        <v>489</v>
      </c>
      <c r="F2212" s="2" t="s">
        <v>3792</v>
      </c>
      <c r="G2212" s="2" t="s">
        <v>4</v>
      </c>
      <c r="H2212" s="2" t="s">
        <v>3793</v>
      </c>
      <c r="I2212" s="1" t="s">
        <v>1</v>
      </c>
      <c r="J2212" s="1" t="s">
        <v>1</v>
      </c>
      <c r="K2212" s="1" t="s">
        <v>1</v>
      </c>
      <c r="L2212" s="1" t="s">
        <v>1</v>
      </c>
      <c r="M2212" s="1">
        <v>0</v>
      </c>
      <c r="N2212" s="2" t="s">
        <v>1</v>
      </c>
      <c r="O2212" s="2" t="s">
        <v>2</v>
      </c>
      <c r="P2212" s="2" t="s">
        <v>1</v>
      </c>
      <c r="Q2212" s="1">
        <v>45115281.613699995</v>
      </c>
      <c r="R2212" s="1">
        <v>0</v>
      </c>
      <c r="S2212" s="1">
        <v>38003501.042499997</v>
      </c>
      <c r="T2212" s="1">
        <v>0</v>
      </c>
      <c r="U2212" s="2" t="s">
        <v>0</v>
      </c>
      <c r="V2212" s="1">
        <v>0</v>
      </c>
      <c r="W2212" s="1">
        <v>6130845.3200000003</v>
      </c>
      <c r="X2212" s="2" t="s">
        <v>0</v>
      </c>
      <c r="Y2212" s="1">
        <v>980935.25120000006</v>
      </c>
      <c r="Z2212" s="1">
        <v>0</v>
      </c>
      <c r="AA2212" s="2" t="s">
        <v>0</v>
      </c>
      <c r="AB2212" s="1">
        <v>0</v>
      </c>
      <c r="AC2212" s="1">
        <v>0</v>
      </c>
      <c r="AD2212" s="2" t="s">
        <v>0</v>
      </c>
      <c r="AE2212" s="1">
        <v>0</v>
      </c>
      <c r="AF2212" s="2">
        <v>0</v>
      </c>
    </row>
    <row r="2213" spans="1:32" hidden="1" x14ac:dyDescent="0.25">
      <c r="A2213" s="2" t="s">
        <v>326</v>
      </c>
      <c r="B2213" s="52">
        <v>44000</v>
      </c>
      <c r="C2213" s="2" t="s">
        <v>8</v>
      </c>
      <c r="D2213" s="2" t="s">
        <v>16</v>
      </c>
      <c r="E2213" s="2" t="s">
        <v>483</v>
      </c>
      <c r="F2213" s="2" t="s">
        <v>3794</v>
      </c>
      <c r="G2213" s="2" t="s">
        <v>4</v>
      </c>
      <c r="H2213" s="2" t="s">
        <v>3795</v>
      </c>
      <c r="I2213" s="1" t="s">
        <v>1</v>
      </c>
      <c r="J2213" s="1" t="s">
        <v>1</v>
      </c>
      <c r="K2213" s="1" t="s">
        <v>1</v>
      </c>
      <c r="L2213" s="1" t="s">
        <v>1</v>
      </c>
      <c r="M2213" s="1">
        <v>0</v>
      </c>
      <c r="N2213" s="2" t="s">
        <v>1</v>
      </c>
      <c r="O2213" s="2" t="s">
        <v>2</v>
      </c>
      <c r="P2213" s="2" t="s">
        <v>1</v>
      </c>
      <c r="Q2213" s="1">
        <v>2783498.2887999997</v>
      </c>
      <c r="R2213" s="1">
        <v>0</v>
      </c>
      <c r="S2213" s="1">
        <v>2686999.9999999995</v>
      </c>
      <c r="T2213" s="1">
        <v>0</v>
      </c>
      <c r="U2213" s="2" t="s">
        <v>0</v>
      </c>
      <c r="V2213" s="1">
        <v>0</v>
      </c>
      <c r="W2213" s="1">
        <v>83188.179999999993</v>
      </c>
      <c r="X2213" s="2" t="s">
        <v>0</v>
      </c>
      <c r="Y2213" s="1">
        <v>13310.1088</v>
      </c>
      <c r="Z2213" s="1">
        <v>0</v>
      </c>
      <c r="AA2213" s="2">
        <v>0</v>
      </c>
      <c r="AB2213" s="1">
        <v>0</v>
      </c>
      <c r="AC2213" s="1">
        <v>0</v>
      </c>
      <c r="AD2213" s="2">
        <v>0</v>
      </c>
      <c r="AE2213" s="1">
        <v>0</v>
      </c>
      <c r="AF2213" s="2">
        <v>0</v>
      </c>
    </row>
    <row r="2214" spans="1:32" hidden="1" x14ac:dyDescent="0.25">
      <c r="A2214" s="2" t="s">
        <v>323</v>
      </c>
      <c r="B2214" s="52">
        <v>44000</v>
      </c>
      <c r="C2214" s="2" t="s">
        <v>8</v>
      </c>
      <c r="D2214" s="2" t="s">
        <v>1048</v>
      </c>
      <c r="E2214" s="2" t="s">
        <v>538</v>
      </c>
      <c r="F2214" s="2" t="s">
        <v>2082</v>
      </c>
      <c r="G2214" s="2" t="s">
        <v>4</v>
      </c>
      <c r="H2214" s="2" t="s">
        <v>3796</v>
      </c>
      <c r="I2214" s="1" t="s">
        <v>1</v>
      </c>
      <c r="J2214" s="1" t="s">
        <v>1</v>
      </c>
      <c r="K2214" s="1" t="s">
        <v>1</v>
      </c>
      <c r="L2214" s="1" t="s">
        <v>1</v>
      </c>
      <c r="M2214" s="1">
        <v>0</v>
      </c>
      <c r="N2214" s="2" t="s">
        <v>1</v>
      </c>
      <c r="O2214" s="2" t="s">
        <v>2</v>
      </c>
      <c r="P2214" s="2" t="s">
        <v>1</v>
      </c>
      <c r="Q2214" s="1">
        <v>16098214.380000001</v>
      </c>
      <c r="R2214" s="1">
        <v>0</v>
      </c>
      <c r="S2214" s="1">
        <v>13254184.380000001</v>
      </c>
      <c r="T2214" s="1">
        <v>0</v>
      </c>
      <c r="U2214" s="2" t="s">
        <v>0</v>
      </c>
      <c r="V2214" s="1">
        <v>0</v>
      </c>
      <c r="W2214" s="1">
        <v>2451750</v>
      </c>
      <c r="X2214" s="2" t="s">
        <v>0</v>
      </c>
      <c r="Y2214" s="1">
        <v>392280</v>
      </c>
      <c r="Z2214" s="1">
        <v>0</v>
      </c>
      <c r="AA2214" s="2" t="s">
        <v>0</v>
      </c>
      <c r="AB2214" s="1">
        <v>0</v>
      </c>
      <c r="AC2214" s="1">
        <v>0</v>
      </c>
      <c r="AD2214" s="2" t="s">
        <v>0</v>
      </c>
      <c r="AE2214" s="1">
        <v>0</v>
      </c>
      <c r="AF2214" s="2">
        <v>0</v>
      </c>
    </row>
    <row r="2215" spans="1:32" hidden="1" x14ac:dyDescent="0.25">
      <c r="A2215" s="2" t="s">
        <v>321</v>
      </c>
      <c r="B2215" s="52">
        <v>44000</v>
      </c>
      <c r="C2215" s="2" t="s">
        <v>8</v>
      </c>
      <c r="D2215" s="2" t="s">
        <v>11</v>
      </c>
      <c r="E2215" s="2" t="s">
        <v>476</v>
      </c>
      <c r="F2215" s="2" t="s">
        <v>3797</v>
      </c>
      <c r="G2215" s="2" t="s">
        <v>4</v>
      </c>
      <c r="H2215" s="2" t="s">
        <v>3798</v>
      </c>
      <c r="I2215" s="1" t="s">
        <v>1</v>
      </c>
      <c r="J2215" s="1" t="s">
        <v>1</v>
      </c>
      <c r="K2215" s="1" t="s">
        <v>1</v>
      </c>
      <c r="L2215" s="1" t="s">
        <v>1</v>
      </c>
      <c r="M2215" s="1">
        <v>0</v>
      </c>
      <c r="N2215" s="2" t="s">
        <v>1</v>
      </c>
      <c r="O2215" s="2" t="s">
        <v>2</v>
      </c>
      <c r="P2215" s="2" t="s">
        <v>3799</v>
      </c>
      <c r="Q2215" s="1">
        <v>43848</v>
      </c>
      <c r="R2215" s="1">
        <v>0</v>
      </c>
      <c r="S2215" s="1">
        <v>0</v>
      </c>
      <c r="T2215" s="1">
        <v>0</v>
      </c>
      <c r="U2215" s="2" t="s">
        <v>0</v>
      </c>
      <c r="V2215" s="1">
        <v>0</v>
      </c>
      <c r="W2215" s="1">
        <v>37800</v>
      </c>
      <c r="X2215" s="2" t="s">
        <v>13</v>
      </c>
      <c r="Y2215" s="1">
        <v>6048</v>
      </c>
      <c r="Z2215" s="1">
        <v>0</v>
      </c>
      <c r="AA2215" s="2">
        <v>0</v>
      </c>
      <c r="AB2215" s="1">
        <v>0</v>
      </c>
      <c r="AC2215" s="1">
        <v>0</v>
      </c>
      <c r="AD2215" s="2">
        <v>0</v>
      </c>
      <c r="AE2215" s="1">
        <v>0</v>
      </c>
      <c r="AF2215" s="2">
        <v>0</v>
      </c>
    </row>
    <row r="2216" spans="1:32" hidden="1" x14ac:dyDescent="0.25">
      <c r="A2216" s="2" t="s">
        <v>318</v>
      </c>
      <c r="B2216" s="52">
        <v>44000</v>
      </c>
      <c r="C2216" s="2" t="s">
        <v>8</v>
      </c>
      <c r="D2216" s="2" t="s">
        <v>7</v>
      </c>
      <c r="E2216" s="2" t="s">
        <v>471</v>
      </c>
      <c r="F2216" s="2" t="s">
        <v>2631</v>
      </c>
      <c r="G2216" s="2" t="s">
        <v>4</v>
      </c>
      <c r="H2216" s="2" t="s">
        <v>3800</v>
      </c>
      <c r="I2216" s="1" t="s">
        <v>1</v>
      </c>
      <c r="J2216" s="1" t="s">
        <v>1</v>
      </c>
      <c r="K2216" s="1" t="s">
        <v>1</v>
      </c>
      <c r="L2216" s="1" t="s">
        <v>1</v>
      </c>
      <c r="M2216" s="1">
        <v>0</v>
      </c>
      <c r="N2216" s="2" t="s">
        <v>1</v>
      </c>
      <c r="O2216" s="2" t="s">
        <v>2</v>
      </c>
      <c r="P2216" s="2" t="s">
        <v>1</v>
      </c>
      <c r="Q2216" s="1">
        <v>72826826.292099997</v>
      </c>
      <c r="R2216" s="1">
        <v>0</v>
      </c>
      <c r="S2216" s="1">
        <v>51289327.782499999</v>
      </c>
      <c r="T2216" s="1">
        <v>0</v>
      </c>
      <c r="U2216" s="2" t="s">
        <v>0</v>
      </c>
      <c r="V2216" s="1">
        <v>0</v>
      </c>
      <c r="W2216" s="1">
        <v>18566809.059999999</v>
      </c>
      <c r="X2216" s="2" t="s">
        <v>13</v>
      </c>
      <c r="Y2216" s="1">
        <v>2970689.4495999999</v>
      </c>
      <c r="Z2216" s="1">
        <v>0</v>
      </c>
      <c r="AA2216" s="2">
        <v>0</v>
      </c>
      <c r="AB2216" s="1">
        <v>0</v>
      </c>
      <c r="AC2216" s="1">
        <v>0</v>
      </c>
      <c r="AD2216" s="2">
        <v>0</v>
      </c>
      <c r="AE2216" s="1">
        <v>0</v>
      </c>
      <c r="AF2216" s="2">
        <v>0</v>
      </c>
    </row>
    <row r="2217" spans="1:32" hidden="1" x14ac:dyDescent="0.25">
      <c r="A2217" s="2" t="s">
        <v>316</v>
      </c>
      <c r="B2217" s="52">
        <v>44001</v>
      </c>
      <c r="C2217" s="2" t="s">
        <v>53</v>
      </c>
      <c r="D2217" s="2" t="s">
        <v>107</v>
      </c>
      <c r="E2217" s="2" t="s">
        <v>572</v>
      </c>
      <c r="F2217" s="2" t="s">
        <v>3757</v>
      </c>
      <c r="G2217" s="2" t="s">
        <v>4</v>
      </c>
      <c r="H2217" s="2" t="s">
        <v>3801</v>
      </c>
      <c r="I2217" s="1" t="s">
        <v>1</v>
      </c>
      <c r="J2217" s="1" t="s">
        <v>1</v>
      </c>
      <c r="K2217" s="1" t="s">
        <v>1</v>
      </c>
      <c r="L2217" s="1" t="s">
        <v>1</v>
      </c>
      <c r="M2217" s="1">
        <v>0</v>
      </c>
      <c r="N2217" s="2" t="s">
        <v>1</v>
      </c>
      <c r="O2217" s="2" t="s">
        <v>2</v>
      </c>
      <c r="P2217" s="2" t="s">
        <v>1</v>
      </c>
      <c r="Q2217" s="1">
        <v>139636253.1011</v>
      </c>
      <c r="R2217" s="1">
        <v>0</v>
      </c>
      <c r="S2217" s="1">
        <v>102022367.7775</v>
      </c>
      <c r="T2217" s="1">
        <v>0</v>
      </c>
      <c r="U2217" s="2" t="s">
        <v>0</v>
      </c>
      <c r="V2217" s="1">
        <v>0</v>
      </c>
      <c r="W2217" s="1">
        <v>32425763.210000001</v>
      </c>
      <c r="X2217" s="2" t="s">
        <v>13</v>
      </c>
      <c r="Y2217" s="1">
        <v>5188122.1135999998</v>
      </c>
      <c r="Z2217" s="1">
        <v>0</v>
      </c>
      <c r="AA2217" s="2" t="s">
        <v>0</v>
      </c>
      <c r="AB2217" s="1">
        <v>0</v>
      </c>
      <c r="AC2217" s="1">
        <v>0</v>
      </c>
      <c r="AD2217" s="2" t="s">
        <v>0</v>
      </c>
      <c r="AE2217" s="1">
        <v>0</v>
      </c>
      <c r="AF2217" s="2">
        <v>0</v>
      </c>
    </row>
    <row r="2218" spans="1:32" hidden="1" x14ac:dyDescent="0.25">
      <c r="A2218" s="2" t="s">
        <v>312</v>
      </c>
      <c r="B2218" s="52">
        <v>44001</v>
      </c>
      <c r="C2218" s="2" t="s">
        <v>53</v>
      </c>
      <c r="D2218" s="2" t="s">
        <v>107</v>
      </c>
      <c r="E2218" s="2" t="s">
        <v>572</v>
      </c>
      <c r="F2218" s="2" t="s">
        <v>3757</v>
      </c>
      <c r="G2218" s="2" t="s">
        <v>24</v>
      </c>
      <c r="H2218" s="2" t="s">
        <v>1</v>
      </c>
      <c r="I2218" s="1" t="s">
        <v>3802</v>
      </c>
      <c r="J2218" s="1" t="s">
        <v>1</v>
      </c>
      <c r="K2218" s="1" t="s">
        <v>3803</v>
      </c>
      <c r="L2218" s="1" t="s">
        <v>3804</v>
      </c>
      <c r="M2218" s="1">
        <v>84.92</v>
      </c>
      <c r="N2218" s="2" t="s">
        <v>20</v>
      </c>
      <c r="O2218" s="2" t="s">
        <v>3805</v>
      </c>
      <c r="P2218" s="2" t="s">
        <v>3806</v>
      </c>
      <c r="Q2218" s="1">
        <v>-1168003.8</v>
      </c>
      <c r="R2218" s="1">
        <v>0</v>
      </c>
      <c r="S2218" s="1">
        <v>-1168003.8</v>
      </c>
      <c r="T2218" s="1">
        <v>0</v>
      </c>
      <c r="U2218" s="2" t="s">
        <v>0</v>
      </c>
      <c r="V2218" s="1">
        <v>0</v>
      </c>
      <c r="W2218" s="1">
        <v>0</v>
      </c>
      <c r="X2218" s="2" t="s">
        <v>0</v>
      </c>
      <c r="Y2218" s="1">
        <v>0</v>
      </c>
      <c r="Z2218" s="1">
        <v>0</v>
      </c>
      <c r="AA2218" s="2" t="s">
        <v>0</v>
      </c>
      <c r="AB2218" s="1">
        <v>0</v>
      </c>
      <c r="AC2218" s="1">
        <v>0</v>
      </c>
      <c r="AD2218" s="2" t="s">
        <v>0</v>
      </c>
      <c r="AE2218" s="1">
        <v>0</v>
      </c>
      <c r="AF2218" s="2">
        <v>0</v>
      </c>
    </row>
    <row r="2219" spans="1:32" hidden="1" x14ac:dyDescent="0.25">
      <c r="A2219" s="2" t="s">
        <v>309</v>
      </c>
      <c r="B2219" s="52">
        <v>44001</v>
      </c>
      <c r="C2219" s="2" t="s">
        <v>53</v>
      </c>
      <c r="D2219" s="2" t="s">
        <v>107</v>
      </c>
      <c r="E2219" s="2" t="s">
        <v>572</v>
      </c>
      <c r="F2219" s="2" t="s">
        <v>3757</v>
      </c>
      <c r="G2219" s="2" t="s">
        <v>4</v>
      </c>
      <c r="H2219" s="2" t="s">
        <v>3807</v>
      </c>
      <c r="I2219" s="1" t="s">
        <v>1</v>
      </c>
      <c r="J2219" s="1" t="s">
        <v>1</v>
      </c>
      <c r="K2219" s="1" t="s">
        <v>1</v>
      </c>
      <c r="L2219" s="1" t="s">
        <v>1</v>
      </c>
      <c r="M2219" s="1">
        <v>0</v>
      </c>
      <c r="N2219" s="2" t="s">
        <v>1</v>
      </c>
      <c r="O2219" s="2" t="s">
        <v>2</v>
      </c>
      <c r="P2219" s="2" t="s">
        <v>1</v>
      </c>
      <c r="Q2219" s="1">
        <v>3527713.8271999997</v>
      </c>
      <c r="R2219" s="1">
        <v>0</v>
      </c>
      <c r="S2219" s="1">
        <v>1875367</v>
      </c>
      <c r="T2219" s="1">
        <v>0</v>
      </c>
      <c r="U2219" s="2" t="s">
        <v>0</v>
      </c>
      <c r="V2219" s="1">
        <v>0</v>
      </c>
      <c r="W2219" s="1">
        <v>1424436.92</v>
      </c>
      <c r="X2219" s="2" t="s">
        <v>13</v>
      </c>
      <c r="Y2219" s="1">
        <v>227909.90719999999</v>
      </c>
      <c r="Z2219" s="1">
        <v>0</v>
      </c>
      <c r="AA2219" s="2" t="s">
        <v>0</v>
      </c>
      <c r="AB2219" s="1">
        <v>0</v>
      </c>
      <c r="AC2219" s="1">
        <v>0</v>
      </c>
      <c r="AD2219" s="2" t="s">
        <v>0</v>
      </c>
      <c r="AE2219" s="1">
        <v>0</v>
      </c>
      <c r="AF2219" s="2">
        <v>0</v>
      </c>
    </row>
    <row r="2220" spans="1:32" hidden="1" x14ac:dyDescent="0.25">
      <c r="A2220" s="2" t="s">
        <v>306</v>
      </c>
      <c r="B2220" s="52">
        <v>44001</v>
      </c>
      <c r="C2220" s="2" t="s">
        <v>8</v>
      </c>
      <c r="D2220" s="2" t="s">
        <v>107</v>
      </c>
      <c r="E2220" s="2" t="s">
        <v>596</v>
      </c>
      <c r="F2220" s="2" t="s">
        <v>2798</v>
      </c>
      <c r="G2220" s="2" t="s">
        <v>4</v>
      </c>
      <c r="H2220" s="2" t="s">
        <v>3808</v>
      </c>
      <c r="I2220" s="1" t="s">
        <v>1</v>
      </c>
      <c r="J2220" s="1" t="s">
        <v>1</v>
      </c>
      <c r="K2220" s="1" t="s">
        <v>1</v>
      </c>
      <c r="L2220" s="1" t="s">
        <v>1</v>
      </c>
      <c r="M2220" s="1">
        <v>0</v>
      </c>
      <c r="N2220" s="2" t="s">
        <v>1</v>
      </c>
      <c r="O2220" s="2" t="s">
        <v>2</v>
      </c>
      <c r="P2220" s="2" t="s">
        <v>1</v>
      </c>
      <c r="Q2220" s="1">
        <v>48741144.640800007</v>
      </c>
      <c r="R2220" s="1">
        <v>0</v>
      </c>
      <c r="S2220" s="1">
        <v>37855460.890000001</v>
      </c>
      <c r="T2220" s="1">
        <v>0</v>
      </c>
      <c r="U2220" s="2" t="s">
        <v>0</v>
      </c>
      <c r="V2220" s="1">
        <v>0</v>
      </c>
      <c r="W2220" s="1">
        <v>9384210.1300000008</v>
      </c>
      <c r="X2220" s="2" t="s">
        <v>0</v>
      </c>
      <c r="Y2220" s="1">
        <v>1501473.6208000001</v>
      </c>
      <c r="Z2220" s="1">
        <v>0</v>
      </c>
      <c r="AA2220" s="2" t="s">
        <v>0</v>
      </c>
      <c r="AB2220" s="1">
        <v>0</v>
      </c>
      <c r="AC2220" s="1">
        <v>0</v>
      </c>
      <c r="AD2220" s="2" t="s">
        <v>0</v>
      </c>
      <c r="AE2220" s="1">
        <v>0</v>
      </c>
      <c r="AF2220" s="2">
        <v>0</v>
      </c>
    </row>
    <row r="2221" spans="1:32" hidden="1" x14ac:dyDescent="0.25">
      <c r="A2221" s="2" t="s">
        <v>303</v>
      </c>
      <c r="B2221" s="52">
        <v>44001</v>
      </c>
      <c r="C2221" s="2" t="s">
        <v>8</v>
      </c>
      <c r="D2221" s="2" t="s">
        <v>88</v>
      </c>
      <c r="E2221" s="2" t="s">
        <v>563</v>
      </c>
      <c r="F2221" s="2" t="s">
        <v>419</v>
      </c>
      <c r="G2221" s="2" t="s">
        <v>4</v>
      </c>
      <c r="H2221" s="2" t="s">
        <v>3809</v>
      </c>
      <c r="I2221" s="1" t="s">
        <v>1</v>
      </c>
      <c r="J2221" s="1" t="s">
        <v>1</v>
      </c>
      <c r="K2221" s="1" t="s">
        <v>1</v>
      </c>
      <c r="L2221" s="1" t="s">
        <v>1</v>
      </c>
      <c r="M2221" s="1">
        <v>0</v>
      </c>
      <c r="N2221" s="2" t="s">
        <v>1</v>
      </c>
      <c r="O2221" s="2" t="s">
        <v>2</v>
      </c>
      <c r="P2221" s="2" t="s">
        <v>1</v>
      </c>
      <c r="Q2221" s="1">
        <v>29278222.359999999</v>
      </c>
      <c r="R2221" s="1">
        <v>0</v>
      </c>
      <c r="S2221" s="1">
        <v>29278222.359999999</v>
      </c>
      <c r="T2221" s="1">
        <v>0</v>
      </c>
      <c r="U2221" s="2" t="s">
        <v>0</v>
      </c>
      <c r="V2221" s="1">
        <v>0</v>
      </c>
      <c r="W2221" s="1"/>
      <c r="X2221" s="2" t="s">
        <v>13</v>
      </c>
      <c r="Y2221" s="1">
        <v>0</v>
      </c>
      <c r="Z2221" s="1">
        <v>0</v>
      </c>
      <c r="AA2221" s="2" t="s">
        <v>0</v>
      </c>
      <c r="AB2221" s="1">
        <v>0</v>
      </c>
      <c r="AC2221" s="1">
        <v>0</v>
      </c>
      <c r="AD2221" s="2" t="s">
        <v>0</v>
      </c>
      <c r="AE2221" s="1">
        <v>0</v>
      </c>
      <c r="AF2221" s="2">
        <v>0</v>
      </c>
    </row>
    <row r="2222" spans="1:32" hidden="1" x14ac:dyDescent="0.25">
      <c r="A2222" s="2" t="s">
        <v>300</v>
      </c>
      <c r="B2222" s="52">
        <v>44001</v>
      </c>
      <c r="C2222" s="2" t="s">
        <v>8</v>
      </c>
      <c r="D2222" s="2" t="s">
        <v>88</v>
      </c>
      <c r="E2222" s="2" t="s">
        <v>569</v>
      </c>
      <c r="F2222" s="2" t="s">
        <v>1940</v>
      </c>
      <c r="G2222" s="2" t="s">
        <v>4</v>
      </c>
      <c r="H2222" s="2" t="s">
        <v>3810</v>
      </c>
      <c r="I2222" s="1" t="s">
        <v>1</v>
      </c>
      <c r="J2222" s="1" t="s">
        <v>1</v>
      </c>
      <c r="K2222" s="1" t="s">
        <v>1</v>
      </c>
      <c r="L2222" s="1" t="s">
        <v>1</v>
      </c>
      <c r="M2222" s="1">
        <v>0</v>
      </c>
      <c r="N2222" s="2" t="s">
        <v>1</v>
      </c>
      <c r="O2222" s="2" t="s">
        <v>2</v>
      </c>
      <c r="P2222" s="2" t="s">
        <v>1</v>
      </c>
      <c r="Q2222" s="1">
        <v>51809017.760399997</v>
      </c>
      <c r="R2222" s="1">
        <v>0</v>
      </c>
      <c r="S2222" s="1">
        <v>40032770.329999998</v>
      </c>
      <c r="T2222" s="1">
        <v>0</v>
      </c>
      <c r="U2222" s="2" t="s">
        <v>0</v>
      </c>
      <c r="V2222" s="1">
        <v>0</v>
      </c>
      <c r="W2222" s="1">
        <v>10151937.439999999</v>
      </c>
      <c r="X2222" s="2" t="s">
        <v>0</v>
      </c>
      <c r="Y2222" s="1">
        <v>1624309.9904</v>
      </c>
      <c r="Z2222" s="1">
        <v>0</v>
      </c>
      <c r="AA2222" s="2" t="s">
        <v>0</v>
      </c>
      <c r="AB2222" s="1">
        <v>0</v>
      </c>
      <c r="AC2222" s="1">
        <v>0</v>
      </c>
      <c r="AD2222" s="2" t="s">
        <v>0</v>
      </c>
      <c r="AE2222" s="1">
        <v>0</v>
      </c>
      <c r="AF2222" s="2">
        <v>0</v>
      </c>
    </row>
    <row r="2223" spans="1:32" hidden="1" x14ac:dyDescent="0.25">
      <c r="A2223" s="2" t="s">
        <v>297</v>
      </c>
      <c r="B2223" s="52">
        <v>44001</v>
      </c>
      <c r="C2223" s="2" t="s">
        <v>71</v>
      </c>
      <c r="D2223" s="2" t="s">
        <v>88</v>
      </c>
      <c r="E2223" s="2" t="s">
        <v>566</v>
      </c>
      <c r="F2223" s="2" t="s">
        <v>3811</v>
      </c>
      <c r="G2223" s="2" t="s">
        <v>4</v>
      </c>
      <c r="H2223" s="2" t="s">
        <v>3812</v>
      </c>
      <c r="I2223" s="1" t="s">
        <v>1</v>
      </c>
      <c r="J2223" s="1" t="s">
        <v>1</v>
      </c>
      <c r="K2223" s="1" t="s">
        <v>1</v>
      </c>
      <c r="L2223" s="1" t="s">
        <v>1</v>
      </c>
      <c r="M2223" s="1">
        <v>0</v>
      </c>
      <c r="N2223" s="2" t="s">
        <v>1</v>
      </c>
      <c r="O2223" s="2" t="s">
        <v>2</v>
      </c>
      <c r="P2223" s="2" t="s">
        <v>1</v>
      </c>
      <c r="Q2223" s="1">
        <v>47661318.424199998</v>
      </c>
      <c r="R2223" s="1">
        <v>0</v>
      </c>
      <c r="S2223" s="1">
        <v>44351593.814999998</v>
      </c>
      <c r="T2223" s="1">
        <v>0</v>
      </c>
      <c r="U2223" s="2" t="s">
        <v>0</v>
      </c>
      <c r="V2223" s="1">
        <v>0</v>
      </c>
      <c r="W2223" s="1">
        <v>2853210.87</v>
      </c>
      <c r="X2223" s="2" t="s">
        <v>0</v>
      </c>
      <c r="Y2223" s="1">
        <v>456513.73920000001</v>
      </c>
      <c r="Z2223" s="1">
        <v>0</v>
      </c>
      <c r="AA2223" s="2" t="s">
        <v>0</v>
      </c>
      <c r="AB2223" s="1">
        <v>0</v>
      </c>
      <c r="AC2223" s="1">
        <v>0</v>
      </c>
      <c r="AD2223" s="2" t="s">
        <v>0</v>
      </c>
      <c r="AE2223" s="1">
        <v>0</v>
      </c>
      <c r="AF2223" s="2">
        <v>0</v>
      </c>
    </row>
    <row r="2224" spans="1:32" hidden="1" x14ac:dyDescent="0.25">
      <c r="A2224" s="2" t="s">
        <v>293</v>
      </c>
      <c r="B2224" s="52">
        <v>44001</v>
      </c>
      <c r="C2224" s="2" t="s">
        <v>53</v>
      </c>
      <c r="D2224" s="2" t="s">
        <v>88</v>
      </c>
      <c r="E2224" s="2" t="s">
        <v>558</v>
      </c>
      <c r="F2224" s="2" t="s">
        <v>3813</v>
      </c>
      <c r="G2224" s="2" t="s">
        <v>4</v>
      </c>
      <c r="H2224" s="2" t="s">
        <v>3601</v>
      </c>
      <c r="I2224" s="1"/>
      <c r="J2224" s="1"/>
      <c r="K2224" s="1"/>
      <c r="L2224" s="1"/>
      <c r="M2224" s="1">
        <v>0</v>
      </c>
      <c r="N2224" s="2"/>
      <c r="O2224" s="2" t="s">
        <v>249</v>
      </c>
      <c r="P2224" s="2"/>
      <c r="Q2224" s="1">
        <v>0</v>
      </c>
      <c r="R2224" s="1">
        <v>0</v>
      </c>
      <c r="S2224" s="1">
        <v>0</v>
      </c>
      <c r="T2224" s="1">
        <v>0</v>
      </c>
      <c r="U2224" s="1">
        <v>0</v>
      </c>
      <c r="V2224" s="1">
        <v>0</v>
      </c>
      <c r="W2224" s="1">
        <v>0</v>
      </c>
      <c r="X2224" s="1">
        <v>0</v>
      </c>
      <c r="Y2224" s="1"/>
      <c r="Z2224" s="1">
        <v>0</v>
      </c>
      <c r="AA2224" s="1"/>
      <c r="AB2224" s="1">
        <v>0</v>
      </c>
      <c r="AC2224" s="1">
        <v>0</v>
      </c>
      <c r="AD2224" s="1"/>
      <c r="AE2224" s="1">
        <v>0</v>
      </c>
      <c r="AF2224" s="2"/>
    </row>
    <row r="2225" spans="1:32" hidden="1" x14ac:dyDescent="0.25">
      <c r="A2225" s="2" t="s">
        <v>290</v>
      </c>
      <c r="B2225" s="52">
        <v>44001</v>
      </c>
      <c r="C2225" s="2" t="s">
        <v>8</v>
      </c>
      <c r="D2225" s="2" t="s">
        <v>78</v>
      </c>
      <c r="E2225" s="2" t="s">
        <v>555</v>
      </c>
      <c r="F2225" s="2" t="s">
        <v>3814</v>
      </c>
      <c r="G2225" s="2" t="s">
        <v>4</v>
      </c>
      <c r="H2225" s="2" t="s">
        <v>3815</v>
      </c>
      <c r="I2225" s="1" t="s">
        <v>1</v>
      </c>
      <c r="J2225" s="1" t="s">
        <v>1</v>
      </c>
      <c r="K2225" s="1" t="s">
        <v>1</v>
      </c>
      <c r="L2225" s="1" t="s">
        <v>1</v>
      </c>
      <c r="M2225" s="1">
        <v>0</v>
      </c>
      <c r="N2225" s="2" t="s">
        <v>1</v>
      </c>
      <c r="O2225" s="2" t="s">
        <v>2</v>
      </c>
      <c r="P2225" s="2" t="s">
        <v>1</v>
      </c>
      <c r="Q2225" s="1">
        <v>88425999.538000003</v>
      </c>
      <c r="R2225" s="1">
        <v>0</v>
      </c>
      <c r="S2225" s="1">
        <v>77137931.600000009</v>
      </c>
      <c r="T2225" s="1">
        <v>0</v>
      </c>
      <c r="U2225" s="2" t="s">
        <v>0</v>
      </c>
      <c r="V2225" s="1">
        <v>0</v>
      </c>
      <c r="W2225" s="1">
        <v>9731093.0500000007</v>
      </c>
      <c r="X2225" s="2" t="s">
        <v>0</v>
      </c>
      <c r="Y2225" s="1">
        <v>1556974.888</v>
      </c>
      <c r="Z2225" s="1">
        <v>0</v>
      </c>
      <c r="AA2225" s="63" t="s">
        <v>0</v>
      </c>
      <c r="AB2225" s="1">
        <v>0</v>
      </c>
      <c r="AC2225" s="1">
        <v>0</v>
      </c>
      <c r="AD2225" s="2" t="s">
        <v>0</v>
      </c>
      <c r="AE2225" s="1">
        <v>0</v>
      </c>
      <c r="AF2225" s="2">
        <v>0</v>
      </c>
    </row>
    <row r="2226" spans="1:32" hidden="1" x14ac:dyDescent="0.25">
      <c r="A2226" s="2" t="s">
        <v>288</v>
      </c>
      <c r="B2226" s="52">
        <v>44001</v>
      </c>
      <c r="C2226" s="2" t="s">
        <v>71</v>
      </c>
      <c r="D2226" s="2" t="s">
        <v>78</v>
      </c>
      <c r="E2226" s="2" t="s">
        <v>3587</v>
      </c>
      <c r="F2226" s="2" t="s">
        <v>3816</v>
      </c>
      <c r="G2226" s="2" t="s">
        <v>4</v>
      </c>
      <c r="H2226" s="2" t="s">
        <v>3817</v>
      </c>
      <c r="I2226" s="1"/>
      <c r="J2226" s="1"/>
      <c r="K2226" s="1"/>
      <c r="L2226" s="1"/>
      <c r="M2226" s="1">
        <v>0</v>
      </c>
      <c r="N2226" s="2"/>
      <c r="O2226" s="2" t="s">
        <v>2</v>
      </c>
      <c r="P2226" s="2"/>
      <c r="Q2226" s="1">
        <v>98840240.200000003</v>
      </c>
      <c r="R2226" s="1">
        <v>0</v>
      </c>
      <c r="S2226" s="1">
        <v>98179597</v>
      </c>
      <c r="T2226" s="1">
        <v>0</v>
      </c>
      <c r="U2226" s="2"/>
      <c r="V2226" s="1">
        <v>0</v>
      </c>
      <c r="W2226" s="1">
        <v>569520</v>
      </c>
      <c r="X2226" s="2"/>
      <c r="Y2226" s="1">
        <v>91123.199999999997</v>
      </c>
      <c r="Z2226" s="1"/>
      <c r="AA2226" s="2"/>
      <c r="AB2226" s="1"/>
      <c r="AC2226" s="1"/>
      <c r="AD2226" s="2"/>
      <c r="AE2226" s="1"/>
      <c r="AF2226" s="2"/>
    </row>
    <row r="2227" spans="1:32" hidden="1" x14ac:dyDescent="0.25">
      <c r="A2227" s="2" t="s">
        <v>284</v>
      </c>
      <c r="B2227" s="52">
        <v>44001</v>
      </c>
      <c r="C2227" s="2" t="s">
        <v>71</v>
      </c>
      <c r="D2227" s="2" t="s">
        <v>78</v>
      </c>
      <c r="E2227" s="2" t="s">
        <v>551</v>
      </c>
      <c r="F2227" s="2" t="s">
        <v>3545</v>
      </c>
      <c r="G2227" s="2" t="s">
        <v>4</v>
      </c>
      <c r="H2227" s="2" t="s">
        <v>3818</v>
      </c>
      <c r="I2227" s="1" t="s">
        <v>1</v>
      </c>
      <c r="J2227" s="1" t="s">
        <v>1</v>
      </c>
      <c r="K2227" s="1" t="s">
        <v>1</v>
      </c>
      <c r="L2227" s="1" t="s">
        <v>1</v>
      </c>
      <c r="M2227" s="1">
        <v>0</v>
      </c>
      <c r="N2227" s="2" t="s">
        <v>1</v>
      </c>
      <c r="O2227" s="2" t="s">
        <v>2</v>
      </c>
      <c r="P2227" s="2" t="s">
        <v>1</v>
      </c>
      <c r="Q2227" s="1">
        <v>53639774.737000011</v>
      </c>
      <c r="R2227" s="1">
        <v>0</v>
      </c>
      <c r="S2227" s="1">
        <v>49349671.68500001</v>
      </c>
      <c r="T2227" s="1">
        <v>0</v>
      </c>
      <c r="U2227" s="2" t="s">
        <v>0</v>
      </c>
      <c r="V2227" s="1">
        <v>0</v>
      </c>
      <c r="W2227" s="1">
        <v>3698364.7</v>
      </c>
      <c r="X2227" s="2" t="s">
        <v>13</v>
      </c>
      <c r="Y2227" s="1">
        <v>591738.35200000007</v>
      </c>
      <c r="Z2227" s="1">
        <v>0</v>
      </c>
      <c r="AA2227" s="2" t="s">
        <v>0</v>
      </c>
      <c r="AB2227" s="1">
        <v>0</v>
      </c>
      <c r="AC2227" s="1">
        <v>0</v>
      </c>
      <c r="AD2227" s="2" t="s">
        <v>0</v>
      </c>
      <c r="AE2227" s="1">
        <v>0</v>
      </c>
      <c r="AF2227" s="2">
        <v>0</v>
      </c>
    </row>
    <row r="2228" spans="1:32" hidden="1" x14ac:dyDescent="0.25">
      <c r="A2228" s="2" t="s">
        <v>281</v>
      </c>
      <c r="B2228" s="52">
        <v>44001</v>
      </c>
      <c r="C2228" s="2" t="s">
        <v>53</v>
      </c>
      <c r="D2228" s="2" t="s">
        <v>78</v>
      </c>
      <c r="E2228" s="2" t="s">
        <v>6</v>
      </c>
      <c r="F2228" s="2" t="s">
        <v>3757</v>
      </c>
      <c r="G2228" s="2" t="s">
        <v>4</v>
      </c>
      <c r="H2228" s="2" t="s">
        <v>3819</v>
      </c>
      <c r="I2228" s="1" t="s">
        <v>1</v>
      </c>
      <c r="J2228" s="1" t="s">
        <v>1</v>
      </c>
      <c r="K2228" s="1" t="s">
        <v>1</v>
      </c>
      <c r="L2228" s="1" t="s">
        <v>1</v>
      </c>
      <c r="M2228" s="1">
        <v>0</v>
      </c>
      <c r="N2228" s="2" t="s">
        <v>1</v>
      </c>
      <c r="O2228" s="2" t="s">
        <v>2</v>
      </c>
      <c r="P2228" s="2" t="s">
        <v>1</v>
      </c>
      <c r="Q2228" s="1">
        <v>41696696.577600002</v>
      </c>
      <c r="R2228" s="1">
        <v>0</v>
      </c>
      <c r="S2228" s="1">
        <v>24797299.090000004</v>
      </c>
      <c r="T2228" s="1">
        <v>0</v>
      </c>
      <c r="U2228" s="2" t="s">
        <v>0</v>
      </c>
      <c r="V2228" s="1">
        <v>0</v>
      </c>
      <c r="W2228" s="1">
        <v>14568446.109999999</v>
      </c>
      <c r="X2228" s="2" t="s">
        <v>13</v>
      </c>
      <c r="Y2228" s="1">
        <v>2330951.3775999998</v>
      </c>
      <c r="Z2228" s="1">
        <v>0</v>
      </c>
      <c r="AA2228" s="2" t="s">
        <v>0</v>
      </c>
      <c r="AB2228" s="1">
        <v>0</v>
      </c>
      <c r="AC2228" s="1">
        <v>0</v>
      </c>
      <c r="AD2228" s="2" t="s">
        <v>0</v>
      </c>
      <c r="AE2228" s="1">
        <v>0</v>
      </c>
      <c r="AF2228" s="2">
        <v>0</v>
      </c>
    </row>
    <row r="2229" spans="1:32" hidden="1" x14ac:dyDescent="0.25">
      <c r="A2229" s="2" t="s">
        <v>278</v>
      </c>
      <c r="B2229" s="52">
        <v>44001</v>
      </c>
      <c r="C2229" s="2" t="s">
        <v>53</v>
      </c>
      <c r="D2229" s="2" t="s">
        <v>78</v>
      </c>
      <c r="E2229" s="2" t="s">
        <v>6</v>
      </c>
      <c r="F2229" s="2" t="s">
        <v>3757</v>
      </c>
      <c r="G2229" s="2" t="s">
        <v>4</v>
      </c>
      <c r="H2229" s="2" t="s">
        <v>3820</v>
      </c>
      <c r="I2229" s="1" t="s">
        <v>1</v>
      </c>
      <c r="J2229" s="1" t="s">
        <v>1</v>
      </c>
      <c r="K2229" s="1" t="s">
        <v>1</v>
      </c>
      <c r="L2229" s="1" t="s">
        <v>1</v>
      </c>
      <c r="M2229" s="1">
        <v>0</v>
      </c>
      <c r="N2229" s="2" t="s">
        <v>1</v>
      </c>
      <c r="O2229" s="2" t="s">
        <v>583</v>
      </c>
      <c r="P2229" s="2" t="s">
        <v>582</v>
      </c>
      <c r="Q2229" s="1">
        <v>6606482</v>
      </c>
      <c r="R2229" s="1">
        <v>0</v>
      </c>
      <c r="S2229" s="1">
        <v>773480</v>
      </c>
      <c r="T2229" s="1">
        <v>5028450</v>
      </c>
      <c r="U2229" s="2" t="s">
        <v>13</v>
      </c>
      <c r="V2229" s="1">
        <v>804552</v>
      </c>
      <c r="W2229" s="1">
        <v>0</v>
      </c>
      <c r="X2229" s="2" t="s">
        <v>0</v>
      </c>
      <c r="Y2229" s="1">
        <v>0</v>
      </c>
      <c r="Z2229" s="1">
        <v>0</v>
      </c>
      <c r="AA2229" s="2" t="s">
        <v>0</v>
      </c>
      <c r="AB2229" s="1">
        <v>0</v>
      </c>
      <c r="AC2229" s="1">
        <v>0</v>
      </c>
      <c r="AD2229" s="2" t="s">
        <v>0</v>
      </c>
      <c r="AE2229" s="1">
        <v>0</v>
      </c>
      <c r="AF2229" s="2">
        <v>0</v>
      </c>
    </row>
    <row r="2230" spans="1:32" hidden="1" x14ac:dyDescent="0.25">
      <c r="A2230" s="2" t="s">
        <v>276</v>
      </c>
      <c r="B2230" s="52">
        <v>44001</v>
      </c>
      <c r="C2230" s="2" t="s">
        <v>53</v>
      </c>
      <c r="D2230" s="2" t="s">
        <v>78</v>
      </c>
      <c r="E2230" s="2" t="s">
        <v>6</v>
      </c>
      <c r="F2230" s="2" t="s">
        <v>3757</v>
      </c>
      <c r="G2230" s="2" t="s">
        <v>4</v>
      </c>
      <c r="H2230" s="2" t="s">
        <v>3821</v>
      </c>
      <c r="I2230" s="1" t="s">
        <v>1</v>
      </c>
      <c r="J2230" s="1" t="s">
        <v>1</v>
      </c>
      <c r="K2230" s="1" t="s">
        <v>1</v>
      </c>
      <c r="L2230" s="1" t="s">
        <v>1</v>
      </c>
      <c r="M2230" s="1">
        <v>0</v>
      </c>
      <c r="N2230" s="2" t="s">
        <v>1</v>
      </c>
      <c r="O2230" s="2" t="s">
        <v>3822</v>
      </c>
      <c r="P2230" s="2" t="s">
        <v>3823</v>
      </c>
      <c r="Q2230" s="1">
        <v>3387103.6675</v>
      </c>
      <c r="R2230" s="1">
        <v>0</v>
      </c>
      <c r="S2230" s="1">
        <v>2008327.6675</v>
      </c>
      <c r="T2230" s="1">
        <v>0</v>
      </c>
      <c r="U2230" s="2" t="s">
        <v>0</v>
      </c>
      <c r="V2230" s="1">
        <v>0</v>
      </c>
      <c r="W2230" s="1">
        <v>1188600</v>
      </c>
      <c r="X2230" s="2" t="s">
        <v>13</v>
      </c>
      <c r="Y2230" s="1">
        <v>190176</v>
      </c>
      <c r="Z2230" s="1">
        <v>0</v>
      </c>
      <c r="AA2230" s="2" t="s">
        <v>0</v>
      </c>
      <c r="AB2230" s="1">
        <v>0</v>
      </c>
      <c r="AC2230" s="1">
        <v>0</v>
      </c>
      <c r="AD2230" s="2" t="s">
        <v>0</v>
      </c>
      <c r="AE2230" s="1">
        <v>0</v>
      </c>
      <c r="AF2230" s="2">
        <v>0</v>
      </c>
    </row>
    <row r="2231" spans="1:32" hidden="1" x14ac:dyDescent="0.25">
      <c r="A2231" s="2" t="s">
        <v>274</v>
      </c>
      <c r="B2231" s="52">
        <v>44001</v>
      </c>
      <c r="C2231" s="2" t="s">
        <v>53</v>
      </c>
      <c r="D2231" s="2" t="s">
        <v>67</v>
      </c>
      <c r="E2231" s="2" t="s">
        <v>66</v>
      </c>
      <c r="F2231" s="2" t="s">
        <v>3650</v>
      </c>
      <c r="G2231" s="2" t="s">
        <v>4</v>
      </c>
      <c r="H2231" s="2" t="s">
        <v>3824</v>
      </c>
      <c r="I2231" s="1"/>
      <c r="J2231" s="1"/>
      <c r="K2231" s="1"/>
      <c r="L2231" s="1"/>
      <c r="M2231" s="1"/>
      <c r="N2231" s="2"/>
      <c r="O2231" s="2" t="s">
        <v>249</v>
      </c>
      <c r="P2231" s="2"/>
      <c r="Q2231" s="3">
        <v>0</v>
      </c>
      <c r="R2231" s="1">
        <v>0</v>
      </c>
      <c r="S2231" s="1">
        <v>0</v>
      </c>
      <c r="T2231" s="1">
        <v>0</v>
      </c>
      <c r="U2231" s="2" t="s">
        <v>2140</v>
      </c>
      <c r="V2231" s="1">
        <v>0</v>
      </c>
      <c r="W2231" s="1">
        <v>0</v>
      </c>
      <c r="X2231" s="2" t="s">
        <v>2140</v>
      </c>
      <c r="Y2231" s="1">
        <v>0</v>
      </c>
      <c r="Z2231" s="1">
        <v>0</v>
      </c>
      <c r="AA2231" s="2" t="s">
        <v>2140</v>
      </c>
      <c r="AB2231" s="1">
        <v>0</v>
      </c>
      <c r="AC2231" s="1">
        <v>0</v>
      </c>
      <c r="AD2231" s="2" t="s">
        <v>2140</v>
      </c>
      <c r="AE2231" s="1">
        <v>0</v>
      </c>
      <c r="AF2231" s="2"/>
    </row>
    <row r="2232" spans="1:32" hidden="1" x14ac:dyDescent="0.25">
      <c r="A2232" s="2" t="s">
        <v>271</v>
      </c>
      <c r="B2232" s="52">
        <v>44001</v>
      </c>
      <c r="C2232" s="2" t="s">
        <v>8</v>
      </c>
      <c r="D2232" s="2" t="s">
        <v>67</v>
      </c>
      <c r="E2232" s="2" t="s">
        <v>542</v>
      </c>
      <c r="F2232" s="2" t="s">
        <v>738</v>
      </c>
      <c r="G2232" s="2" t="s">
        <v>4</v>
      </c>
      <c r="H2232" s="2" t="s">
        <v>3825</v>
      </c>
      <c r="I2232" s="1" t="s">
        <v>1</v>
      </c>
      <c r="J2232" s="1" t="s">
        <v>1</v>
      </c>
      <c r="K2232" s="1" t="s">
        <v>1</v>
      </c>
      <c r="L2232" s="1" t="s">
        <v>1</v>
      </c>
      <c r="M2232" s="1">
        <v>0</v>
      </c>
      <c r="N2232" s="2" t="s">
        <v>1</v>
      </c>
      <c r="O2232" s="2" t="s">
        <v>2</v>
      </c>
      <c r="P2232" s="2" t="s">
        <v>1</v>
      </c>
      <c r="Q2232" s="1">
        <v>116079384.5332</v>
      </c>
      <c r="R2232" s="1">
        <v>0</v>
      </c>
      <c r="S2232" s="1">
        <v>93095104.489999995</v>
      </c>
      <c r="T2232" s="1">
        <v>0</v>
      </c>
      <c r="U2232" s="2" t="s">
        <v>0</v>
      </c>
      <c r="V2232" s="1">
        <v>0</v>
      </c>
      <c r="W2232" s="1">
        <v>19814034.52</v>
      </c>
      <c r="X2232" s="2" t="s">
        <v>0</v>
      </c>
      <c r="Y2232" s="1">
        <v>3170245.5232000002</v>
      </c>
      <c r="Z2232" s="1">
        <v>0</v>
      </c>
      <c r="AA2232" s="2" t="s">
        <v>0</v>
      </c>
      <c r="AB2232" s="1">
        <v>0</v>
      </c>
      <c r="AC2232" s="1">
        <v>0</v>
      </c>
      <c r="AD2232" s="2" t="s">
        <v>0</v>
      </c>
      <c r="AE2232" s="1">
        <v>0</v>
      </c>
      <c r="AF2232" s="2">
        <v>0</v>
      </c>
    </row>
    <row r="2233" spans="1:32" hidden="1" x14ac:dyDescent="0.25">
      <c r="A2233" s="2" t="s">
        <v>269</v>
      </c>
      <c r="B2233" s="52">
        <v>44001</v>
      </c>
      <c r="C2233" s="2" t="s">
        <v>53</v>
      </c>
      <c r="D2233" s="2" t="s">
        <v>52</v>
      </c>
      <c r="E2233" s="2" t="s">
        <v>651</v>
      </c>
      <c r="F2233" s="2" t="s">
        <v>3462</v>
      </c>
      <c r="G2233" s="2" t="s">
        <v>4</v>
      </c>
      <c r="H2233" s="2" t="s">
        <v>3826</v>
      </c>
      <c r="I2233" s="1" t="s">
        <v>1</v>
      </c>
      <c r="J2233" s="1" t="s">
        <v>1</v>
      </c>
      <c r="K2233" s="1" t="s">
        <v>1</v>
      </c>
      <c r="L2233" s="1" t="s">
        <v>1</v>
      </c>
      <c r="M2233" s="1">
        <v>0</v>
      </c>
      <c r="N2233" s="2" t="s">
        <v>1</v>
      </c>
      <c r="O2233" s="2" t="s">
        <v>2</v>
      </c>
      <c r="P2233" s="2" t="s">
        <v>1</v>
      </c>
      <c r="Q2233" s="1">
        <v>105898707.84730001</v>
      </c>
      <c r="R2233" s="1">
        <v>0</v>
      </c>
      <c r="S2233" s="1">
        <v>72032769.972500011</v>
      </c>
      <c r="T2233" s="1">
        <v>0</v>
      </c>
      <c r="U2233" s="2" t="s">
        <v>0</v>
      </c>
      <c r="V2233" s="1">
        <v>0</v>
      </c>
      <c r="W2233" s="1">
        <v>29194774.030000001</v>
      </c>
      <c r="X2233" s="2" t="s">
        <v>0</v>
      </c>
      <c r="Y2233" s="1">
        <v>4671163.8448000001</v>
      </c>
      <c r="Z2233" s="1">
        <v>0</v>
      </c>
      <c r="AA2233" s="2" t="s">
        <v>0</v>
      </c>
      <c r="AB2233" s="1">
        <v>0</v>
      </c>
      <c r="AC2233" s="1">
        <v>0</v>
      </c>
      <c r="AD2233" s="2" t="s">
        <v>0</v>
      </c>
      <c r="AE2233" s="1">
        <v>0</v>
      </c>
      <c r="AF2233" s="2">
        <v>0</v>
      </c>
    </row>
    <row r="2234" spans="1:32" hidden="1" x14ac:dyDescent="0.25">
      <c r="A2234" s="2" t="s">
        <v>265</v>
      </c>
      <c r="B2234" s="52">
        <v>44001</v>
      </c>
      <c r="C2234" s="2" t="s">
        <v>53</v>
      </c>
      <c r="D2234" s="2" t="s">
        <v>52</v>
      </c>
      <c r="E2234" s="2" t="s">
        <v>651</v>
      </c>
      <c r="F2234" s="2" t="s">
        <v>3462</v>
      </c>
      <c r="G2234" s="2" t="s">
        <v>4</v>
      </c>
      <c r="H2234" s="2" t="s">
        <v>3827</v>
      </c>
      <c r="I2234" s="1" t="s">
        <v>1</v>
      </c>
      <c r="J2234" s="1" t="s">
        <v>1</v>
      </c>
      <c r="K2234" s="1" t="s">
        <v>1</v>
      </c>
      <c r="L2234" s="1" t="s">
        <v>1</v>
      </c>
      <c r="M2234" s="1">
        <v>0</v>
      </c>
      <c r="N2234" s="2" t="s">
        <v>1</v>
      </c>
      <c r="O2234" s="2" t="s">
        <v>2</v>
      </c>
      <c r="P2234" s="2" t="s">
        <v>1</v>
      </c>
      <c r="Q2234" s="1">
        <v>3874014.5958000002</v>
      </c>
      <c r="R2234" s="1">
        <v>0</v>
      </c>
      <c r="S2234" s="1">
        <v>3311885.1150000002</v>
      </c>
      <c r="T2234" s="1">
        <v>0</v>
      </c>
      <c r="U2234" s="2" t="s">
        <v>0</v>
      </c>
      <c r="V2234" s="1">
        <v>0</v>
      </c>
      <c r="W2234" s="1">
        <v>484594.38</v>
      </c>
      <c r="X2234" s="2" t="s">
        <v>13</v>
      </c>
      <c r="Y2234" s="1">
        <v>77535.1008</v>
      </c>
      <c r="Z2234" s="1">
        <v>0</v>
      </c>
      <c r="AA2234" s="2" t="s">
        <v>0</v>
      </c>
      <c r="AB2234" s="1">
        <v>0</v>
      </c>
      <c r="AC2234" s="1">
        <v>0</v>
      </c>
      <c r="AD2234" s="2" t="s">
        <v>0</v>
      </c>
      <c r="AE2234" s="1">
        <v>0</v>
      </c>
      <c r="AF2234" s="2">
        <v>0</v>
      </c>
    </row>
    <row r="2235" spans="1:32" hidden="1" x14ac:dyDescent="0.25">
      <c r="A2235" s="2" t="s">
        <v>262</v>
      </c>
      <c r="B2235" s="52">
        <v>44001</v>
      </c>
      <c r="C2235" s="2" t="s">
        <v>8</v>
      </c>
      <c r="D2235" s="2" t="s">
        <v>52</v>
      </c>
      <c r="E2235" s="2" t="s">
        <v>530</v>
      </c>
      <c r="F2235" s="2" t="s">
        <v>3391</v>
      </c>
      <c r="G2235" s="2" t="s">
        <v>4</v>
      </c>
      <c r="H2235" s="2" t="s">
        <v>3828</v>
      </c>
      <c r="I2235" s="1" t="s">
        <v>1</v>
      </c>
      <c r="J2235" s="1" t="s">
        <v>1</v>
      </c>
      <c r="K2235" s="1" t="s">
        <v>1</v>
      </c>
      <c r="L2235" s="1" t="s">
        <v>1</v>
      </c>
      <c r="M2235" s="1">
        <v>0</v>
      </c>
      <c r="N2235" s="2" t="s">
        <v>1</v>
      </c>
      <c r="O2235" s="2" t="s">
        <v>2</v>
      </c>
      <c r="P2235" s="2" t="s">
        <v>1</v>
      </c>
      <c r="Q2235" s="1">
        <v>125636867.86320001</v>
      </c>
      <c r="R2235" s="1">
        <v>0</v>
      </c>
      <c r="S2235" s="1">
        <v>78858909.969999999</v>
      </c>
      <c r="T2235" s="1">
        <v>0</v>
      </c>
      <c r="U2235" s="2" t="s">
        <v>0</v>
      </c>
      <c r="V2235" s="1">
        <v>0</v>
      </c>
      <c r="W2235" s="1">
        <v>40325825.770000003</v>
      </c>
      <c r="X2235" s="2" t="s">
        <v>13</v>
      </c>
      <c r="Y2235" s="1">
        <v>6452132.1232000003</v>
      </c>
      <c r="Z2235" s="1">
        <v>0</v>
      </c>
      <c r="AA2235" s="2" t="s">
        <v>0</v>
      </c>
      <c r="AB2235" s="1">
        <v>0</v>
      </c>
      <c r="AC2235" s="1">
        <v>0</v>
      </c>
      <c r="AD2235" s="2" t="s">
        <v>0</v>
      </c>
      <c r="AE2235" s="1">
        <v>0</v>
      </c>
      <c r="AF2235" s="2">
        <v>0</v>
      </c>
    </row>
    <row r="2236" spans="1:32" hidden="1" x14ac:dyDescent="0.25">
      <c r="A2236" s="2" t="s">
        <v>260</v>
      </c>
      <c r="B2236" s="52">
        <v>44001</v>
      </c>
      <c r="C2236" s="2" t="s">
        <v>8</v>
      </c>
      <c r="D2236" s="2" t="s">
        <v>48</v>
      </c>
      <c r="E2236" s="2" t="s">
        <v>520</v>
      </c>
      <c r="F2236" s="2" t="s">
        <v>413</v>
      </c>
      <c r="G2236" s="2" t="s">
        <v>4</v>
      </c>
      <c r="H2236" s="2" t="s">
        <v>3829</v>
      </c>
      <c r="I2236" s="1" t="s">
        <v>1</v>
      </c>
      <c r="J2236" s="1" t="s">
        <v>1</v>
      </c>
      <c r="K2236" s="1" t="s">
        <v>1</v>
      </c>
      <c r="L2236" s="1" t="s">
        <v>1</v>
      </c>
      <c r="M2236" s="1">
        <v>0</v>
      </c>
      <c r="N2236" s="2" t="s">
        <v>1</v>
      </c>
      <c r="O2236" s="2" t="s">
        <v>2</v>
      </c>
      <c r="P2236" s="2" t="s">
        <v>1</v>
      </c>
      <c r="Q2236" s="1">
        <v>50905291.401599996</v>
      </c>
      <c r="R2236" s="1">
        <v>0</v>
      </c>
      <c r="S2236" s="1">
        <v>41873747.439999998</v>
      </c>
      <c r="T2236" s="1">
        <v>0</v>
      </c>
      <c r="U2236" s="2" t="s">
        <v>0</v>
      </c>
      <c r="V2236" s="1">
        <v>0</v>
      </c>
      <c r="W2236" s="1">
        <v>7785813.7599999998</v>
      </c>
      <c r="X2236" s="2" t="s">
        <v>0</v>
      </c>
      <c r="Y2236" s="1">
        <v>1245730.2016</v>
      </c>
      <c r="Z2236" s="1">
        <v>0</v>
      </c>
      <c r="AA2236" s="2" t="s">
        <v>0</v>
      </c>
      <c r="AB2236" s="1">
        <v>0</v>
      </c>
      <c r="AC2236" s="1">
        <v>0</v>
      </c>
      <c r="AD2236" s="2" t="s">
        <v>0</v>
      </c>
      <c r="AE2236" s="1">
        <v>0</v>
      </c>
      <c r="AF2236" s="2">
        <v>0</v>
      </c>
    </row>
    <row r="2237" spans="1:32" hidden="1" x14ac:dyDescent="0.25">
      <c r="A2237" s="2" t="s">
        <v>257</v>
      </c>
      <c r="B2237" s="52">
        <v>44001</v>
      </c>
      <c r="C2237" s="2" t="s">
        <v>53</v>
      </c>
      <c r="D2237" s="2" t="s">
        <v>48</v>
      </c>
      <c r="E2237" s="2" t="s">
        <v>1830</v>
      </c>
      <c r="F2237" s="2" t="s">
        <v>2689</v>
      </c>
      <c r="G2237" s="2" t="s">
        <v>4</v>
      </c>
      <c r="H2237" s="2" t="s">
        <v>3830</v>
      </c>
      <c r="I2237" s="1" t="s">
        <v>1</v>
      </c>
      <c r="J2237" s="1" t="s">
        <v>1</v>
      </c>
      <c r="K2237" s="1" t="s">
        <v>1</v>
      </c>
      <c r="L2237" s="1" t="s">
        <v>1</v>
      </c>
      <c r="M2237" s="1">
        <v>0</v>
      </c>
      <c r="N2237" s="2" t="s">
        <v>1</v>
      </c>
      <c r="O2237" s="2" t="s">
        <v>2</v>
      </c>
      <c r="P2237" s="2" t="s">
        <v>1</v>
      </c>
      <c r="Q2237" s="1">
        <v>56577961.194900006</v>
      </c>
      <c r="R2237" s="1">
        <v>0</v>
      </c>
      <c r="S2237" s="1">
        <v>46458620.992500007</v>
      </c>
      <c r="T2237" s="1">
        <v>0</v>
      </c>
      <c r="U2237" s="2" t="s">
        <v>0</v>
      </c>
      <c r="V2237" s="1">
        <v>0</v>
      </c>
      <c r="W2237" s="1">
        <v>8723569.1400000006</v>
      </c>
      <c r="X2237" s="2" t="s">
        <v>13</v>
      </c>
      <c r="Y2237" s="1">
        <v>1395771.0624000002</v>
      </c>
      <c r="Z2237" s="1">
        <v>0</v>
      </c>
      <c r="AA2237" s="1">
        <v>0</v>
      </c>
      <c r="AB2237" s="1">
        <v>0</v>
      </c>
      <c r="AC2237" s="1">
        <v>0</v>
      </c>
      <c r="AD2237" s="1">
        <v>0</v>
      </c>
      <c r="AE2237" s="1">
        <v>0</v>
      </c>
      <c r="AF2237" s="2">
        <v>0</v>
      </c>
    </row>
    <row r="2238" spans="1:32" hidden="1" x14ac:dyDescent="0.25">
      <c r="A2238" s="2" t="s">
        <v>255</v>
      </c>
      <c r="B2238" s="52">
        <v>44001</v>
      </c>
      <c r="C2238" s="2" t="s">
        <v>53</v>
      </c>
      <c r="D2238" s="2" t="s">
        <v>48</v>
      </c>
      <c r="E2238" s="2" t="s">
        <v>1830</v>
      </c>
      <c r="F2238" s="2" t="s">
        <v>2689</v>
      </c>
      <c r="G2238" s="2" t="s">
        <v>4</v>
      </c>
      <c r="H2238" s="2" t="s">
        <v>3831</v>
      </c>
      <c r="I2238" s="1" t="s">
        <v>1</v>
      </c>
      <c r="J2238" s="1" t="s">
        <v>1</v>
      </c>
      <c r="K2238" s="1" t="s">
        <v>1</v>
      </c>
      <c r="L2238" s="1" t="s">
        <v>1</v>
      </c>
      <c r="M2238" s="1">
        <v>0</v>
      </c>
      <c r="N2238" s="2" t="s">
        <v>1</v>
      </c>
      <c r="O2238" s="2" t="s">
        <v>2</v>
      </c>
      <c r="P2238" s="2" t="s">
        <v>1</v>
      </c>
      <c r="Q2238" s="1">
        <v>997458.5</v>
      </c>
      <c r="R2238" s="1">
        <v>0</v>
      </c>
      <c r="S2238" s="1">
        <v>997458.5</v>
      </c>
      <c r="T2238" s="1">
        <v>0</v>
      </c>
      <c r="U2238" s="2" t="s">
        <v>0</v>
      </c>
      <c r="V2238" s="1">
        <v>0</v>
      </c>
      <c r="W2238" s="1">
        <v>0</v>
      </c>
      <c r="X2238" s="2" t="s">
        <v>0</v>
      </c>
      <c r="Y2238" s="1">
        <v>0</v>
      </c>
      <c r="Z2238" s="1">
        <v>0</v>
      </c>
      <c r="AA2238" s="1">
        <v>0</v>
      </c>
      <c r="AB2238" s="1">
        <v>0</v>
      </c>
      <c r="AC2238" s="1">
        <v>0</v>
      </c>
      <c r="AD2238" s="1">
        <v>0</v>
      </c>
      <c r="AE2238" s="1">
        <v>0</v>
      </c>
      <c r="AF2238" s="2">
        <v>0</v>
      </c>
    </row>
    <row r="2239" spans="1:32" hidden="1" x14ac:dyDescent="0.25">
      <c r="A2239" s="2" t="s">
        <v>252</v>
      </c>
      <c r="B2239" s="52">
        <v>44001</v>
      </c>
      <c r="C2239" s="2" t="s">
        <v>8</v>
      </c>
      <c r="D2239" s="2" t="s">
        <v>44</v>
      </c>
      <c r="E2239" s="2" t="s">
        <v>516</v>
      </c>
      <c r="F2239" s="2" t="s">
        <v>2048</v>
      </c>
      <c r="G2239" s="2" t="s">
        <v>4</v>
      </c>
      <c r="H2239" s="2" t="s">
        <v>3832</v>
      </c>
      <c r="I2239" s="1" t="s">
        <v>1</v>
      </c>
      <c r="J2239" s="1" t="s">
        <v>1</v>
      </c>
      <c r="K2239" s="1" t="s">
        <v>1</v>
      </c>
      <c r="L2239" s="1" t="s">
        <v>1</v>
      </c>
      <c r="M2239" s="1">
        <v>0</v>
      </c>
      <c r="N2239" s="2" t="s">
        <v>1</v>
      </c>
      <c r="O2239" s="2" t="s">
        <v>2</v>
      </c>
      <c r="P2239" s="2" t="s">
        <v>1</v>
      </c>
      <c r="Q2239" s="1">
        <v>119944970.69639999</v>
      </c>
      <c r="R2239" s="1">
        <v>0</v>
      </c>
      <c r="S2239" s="1">
        <v>96273240.409999996</v>
      </c>
      <c r="T2239" s="1">
        <v>0</v>
      </c>
      <c r="U2239" s="2" t="s">
        <v>0</v>
      </c>
      <c r="V2239" s="1">
        <v>0</v>
      </c>
      <c r="W2239" s="1">
        <v>20406664.039999999</v>
      </c>
      <c r="X2239" s="2" t="s">
        <v>13</v>
      </c>
      <c r="Y2239" s="1">
        <v>3265066.2464000001</v>
      </c>
      <c r="Z2239" s="1">
        <v>0</v>
      </c>
      <c r="AA2239" s="2" t="s">
        <v>0</v>
      </c>
      <c r="AB2239" s="1">
        <v>0</v>
      </c>
      <c r="AC2239" s="1">
        <v>0</v>
      </c>
      <c r="AD2239" s="2" t="s">
        <v>0</v>
      </c>
      <c r="AE2239" s="1">
        <v>0</v>
      </c>
      <c r="AF2239" s="2">
        <v>0</v>
      </c>
    </row>
    <row r="2240" spans="1:32" hidden="1" x14ac:dyDescent="0.25">
      <c r="A2240" s="2" t="s">
        <v>247</v>
      </c>
      <c r="B2240" s="52">
        <v>44001</v>
      </c>
      <c r="C2240" s="2" t="s">
        <v>8</v>
      </c>
      <c r="D2240" s="2" t="s">
        <v>40</v>
      </c>
      <c r="E2240" s="2" t="s">
        <v>500</v>
      </c>
      <c r="F2240" s="2" t="s">
        <v>1940</v>
      </c>
      <c r="G2240" s="2" t="s">
        <v>4</v>
      </c>
      <c r="H2240" s="2" t="s">
        <v>3833</v>
      </c>
      <c r="I2240" s="1" t="s">
        <v>1</v>
      </c>
      <c r="J2240" s="1" t="s">
        <v>1</v>
      </c>
      <c r="K2240" s="1" t="s">
        <v>1</v>
      </c>
      <c r="L2240" s="1" t="s">
        <v>1</v>
      </c>
      <c r="M2240" s="1">
        <v>0</v>
      </c>
      <c r="N2240" s="2" t="s">
        <v>1</v>
      </c>
      <c r="O2240" s="2" t="s">
        <v>2</v>
      </c>
      <c r="P2240" s="2" t="s">
        <v>1</v>
      </c>
      <c r="Q2240" s="1">
        <v>123040409.4736</v>
      </c>
      <c r="R2240" s="1">
        <v>0</v>
      </c>
      <c r="S2240" s="1">
        <v>97476531.069999993</v>
      </c>
      <c r="T2240" s="1">
        <v>0</v>
      </c>
      <c r="U2240" s="2" t="s">
        <v>0</v>
      </c>
      <c r="V2240" s="1">
        <v>0</v>
      </c>
      <c r="W2240" s="1">
        <v>22037826.210000001</v>
      </c>
      <c r="X2240" s="2" t="s">
        <v>0</v>
      </c>
      <c r="Y2240" s="1">
        <v>3526052.1936000003</v>
      </c>
      <c r="Z2240" s="1">
        <v>0</v>
      </c>
      <c r="AA2240" s="2" t="s">
        <v>0</v>
      </c>
      <c r="AB2240" s="1">
        <v>0</v>
      </c>
      <c r="AC2240" s="1">
        <v>0</v>
      </c>
      <c r="AD2240" s="2" t="s">
        <v>0</v>
      </c>
      <c r="AE2240" s="1">
        <v>0</v>
      </c>
      <c r="AF2240" s="2">
        <v>0</v>
      </c>
    </row>
    <row r="2241" spans="1:32" hidden="1" x14ac:dyDescent="0.25">
      <c r="A2241" s="2" t="s">
        <v>244</v>
      </c>
      <c r="B2241" s="52">
        <v>44001</v>
      </c>
      <c r="C2241" s="2" t="s">
        <v>8</v>
      </c>
      <c r="D2241" s="2" t="s">
        <v>36</v>
      </c>
      <c r="E2241" s="2" t="s">
        <v>497</v>
      </c>
      <c r="F2241" s="2" t="s">
        <v>1773</v>
      </c>
      <c r="G2241" s="2" t="s">
        <v>4</v>
      </c>
      <c r="H2241" s="2" t="s">
        <v>3834</v>
      </c>
      <c r="I2241" s="1" t="s">
        <v>1</v>
      </c>
      <c r="J2241" s="1" t="s">
        <v>1</v>
      </c>
      <c r="K2241" s="1" t="s">
        <v>1</v>
      </c>
      <c r="L2241" s="1" t="s">
        <v>1</v>
      </c>
      <c r="M2241" s="1">
        <v>0</v>
      </c>
      <c r="N2241" s="2" t="s">
        <v>1</v>
      </c>
      <c r="O2241" s="2" t="s">
        <v>2</v>
      </c>
      <c r="P2241" s="2" t="s">
        <v>1</v>
      </c>
      <c r="Q2241" s="1">
        <v>54976871.292000003</v>
      </c>
      <c r="R2241" s="1">
        <v>0</v>
      </c>
      <c r="S2241" s="1">
        <v>47542080.740000002</v>
      </c>
      <c r="T2241" s="1">
        <v>0</v>
      </c>
      <c r="U2241" s="2" t="s">
        <v>0</v>
      </c>
      <c r="V2241" s="1">
        <v>0</v>
      </c>
      <c r="W2241" s="1">
        <v>6409302.2000000002</v>
      </c>
      <c r="X2241" s="2" t="s">
        <v>13</v>
      </c>
      <c r="Y2241" s="1">
        <v>1025488.3520000001</v>
      </c>
      <c r="Z2241" s="1">
        <v>0</v>
      </c>
      <c r="AA2241" s="2" t="s">
        <v>0</v>
      </c>
      <c r="AB2241" s="1">
        <v>0</v>
      </c>
      <c r="AC2241" s="1">
        <v>0</v>
      </c>
      <c r="AD2241" s="2" t="s">
        <v>0</v>
      </c>
      <c r="AE2241" s="1">
        <v>0</v>
      </c>
      <c r="AF2241" s="2">
        <v>0</v>
      </c>
    </row>
    <row r="2242" spans="1:32" hidden="1" x14ac:dyDescent="0.25">
      <c r="A2242" s="2" t="s">
        <v>241</v>
      </c>
      <c r="B2242" s="52">
        <v>44001</v>
      </c>
      <c r="C2242" s="2" t="s">
        <v>8</v>
      </c>
      <c r="D2242" s="2" t="s">
        <v>36</v>
      </c>
      <c r="E2242" s="2" t="s">
        <v>497</v>
      </c>
      <c r="F2242" s="2" t="s">
        <v>1773</v>
      </c>
      <c r="G2242" s="2" t="s">
        <v>24</v>
      </c>
      <c r="H2242" s="2" t="s">
        <v>1</v>
      </c>
      <c r="I2242" s="1" t="s">
        <v>3835</v>
      </c>
      <c r="J2242" s="1" t="s">
        <v>1</v>
      </c>
      <c r="K2242" s="1" t="s">
        <v>3836</v>
      </c>
      <c r="L2242" s="1" t="s">
        <v>3837</v>
      </c>
      <c r="M2242" s="1">
        <v>5110895.3</v>
      </c>
      <c r="N2242" s="2" t="s">
        <v>20</v>
      </c>
      <c r="O2242" s="2" t="s">
        <v>3838</v>
      </c>
      <c r="P2242" s="2" t="s">
        <v>3839</v>
      </c>
      <c r="Q2242" s="1">
        <v>-524245.96</v>
      </c>
      <c r="R2242" s="1">
        <v>0</v>
      </c>
      <c r="S2242" s="1">
        <v>-524245.96</v>
      </c>
      <c r="T2242" s="1">
        <v>0</v>
      </c>
      <c r="U2242" s="2" t="s">
        <v>0</v>
      </c>
      <c r="V2242" s="1">
        <v>0</v>
      </c>
      <c r="W2242" s="1">
        <v>0</v>
      </c>
      <c r="X2242" s="2" t="s">
        <v>0</v>
      </c>
      <c r="Y2242" s="1">
        <v>0</v>
      </c>
      <c r="Z2242" s="1">
        <v>0</v>
      </c>
      <c r="AA2242" s="2" t="s">
        <v>0</v>
      </c>
      <c r="AB2242" s="1">
        <v>0</v>
      </c>
      <c r="AC2242" s="1">
        <v>0</v>
      </c>
      <c r="AD2242" s="2" t="s">
        <v>0</v>
      </c>
      <c r="AE2242" s="1">
        <v>0</v>
      </c>
      <c r="AF2242" s="2">
        <v>0</v>
      </c>
    </row>
    <row r="2243" spans="1:32" hidden="1" x14ac:dyDescent="0.25">
      <c r="A2243" s="2" t="s">
        <v>238</v>
      </c>
      <c r="B2243" s="52">
        <v>44001</v>
      </c>
      <c r="C2243" s="2" t="s">
        <v>8</v>
      </c>
      <c r="D2243" s="2" t="s">
        <v>26</v>
      </c>
      <c r="E2243" s="2" t="s">
        <v>489</v>
      </c>
      <c r="F2243" s="2" t="s">
        <v>3840</v>
      </c>
      <c r="G2243" s="2" t="s">
        <v>4</v>
      </c>
      <c r="H2243" s="2" t="s">
        <v>3841</v>
      </c>
      <c r="I2243" s="1" t="s">
        <v>1</v>
      </c>
      <c r="J2243" s="1" t="s">
        <v>1</v>
      </c>
      <c r="K2243" s="1" t="s">
        <v>1</v>
      </c>
      <c r="L2243" s="1" t="s">
        <v>1</v>
      </c>
      <c r="M2243" s="1">
        <v>0</v>
      </c>
      <c r="N2243" s="2" t="s">
        <v>1</v>
      </c>
      <c r="O2243" s="2" t="s">
        <v>2</v>
      </c>
      <c r="P2243" s="2" t="s">
        <v>1</v>
      </c>
      <c r="Q2243" s="1">
        <v>30603281.157499991</v>
      </c>
      <c r="R2243" s="1">
        <v>0</v>
      </c>
      <c r="S2243" s="1">
        <v>28922684.757499993</v>
      </c>
      <c r="T2243" s="1">
        <v>0</v>
      </c>
      <c r="U2243" s="2" t="s">
        <v>0</v>
      </c>
      <c r="V2243" s="1">
        <v>0</v>
      </c>
      <c r="W2243" s="1">
        <v>1448790</v>
      </c>
      <c r="X2243" s="2" t="s">
        <v>0</v>
      </c>
      <c r="Y2243" s="1">
        <v>231806.4</v>
      </c>
      <c r="Z2243" s="1">
        <v>0</v>
      </c>
      <c r="AA2243" s="2" t="s">
        <v>0</v>
      </c>
      <c r="AB2243" s="1">
        <v>0</v>
      </c>
      <c r="AC2243" s="1">
        <v>0</v>
      </c>
      <c r="AD2243" s="2" t="s">
        <v>0</v>
      </c>
      <c r="AE2243" s="1">
        <v>0</v>
      </c>
      <c r="AF2243" s="2">
        <v>0</v>
      </c>
    </row>
    <row r="2244" spans="1:32" hidden="1" x14ac:dyDescent="0.25">
      <c r="A2244" s="2" t="s">
        <v>236</v>
      </c>
      <c r="B2244" s="52">
        <v>44001</v>
      </c>
      <c r="C2244" s="2" t="s">
        <v>8</v>
      </c>
      <c r="D2244" s="2" t="s">
        <v>16</v>
      </c>
      <c r="E2244" s="2" t="s">
        <v>483</v>
      </c>
      <c r="F2244" s="2" t="s">
        <v>3842</v>
      </c>
      <c r="G2244" s="2" t="s">
        <v>4</v>
      </c>
      <c r="H2244" s="2" t="s">
        <v>3843</v>
      </c>
      <c r="I2244" s="1" t="s">
        <v>1</v>
      </c>
      <c r="J2244" s="1" t="s">
        <v>1</v>
      </c>
      <c r="K2244" s="1" t="s">
        <v>1</v>
      </c>
      <c r="L2244" s="1" t="s">
        <v>1</v>
      </c>
      <c r="M2244" s="1">
        <v>0</v>
      </c>
      <c r="N2244" s="2" t="s">
        <v>1</v>
      </c>
      <c r="O2244" s="2" t="s">
        <v>2</v>
      </c>
      <c r="P2244" s="2" t="s">
        <v>1</v>
      </c>
      <c r="Q2244" s="1">
        <v>12236237.344000001</v>
      </c>
      <c r="R2244" s="1">
        <v>0</v>
      </c>
      <c r="S2244" s="1">
        <v>5686537</v>
      </c>
      <c r="T2244" s="1">
        <v>0</v>
      </c>
      <c r="U2244" s="2" t="s">
        <v>0</v>
      </c>
      <c r="V2244" s="1">
        <v>0</v>
      </c>
      <c r="W2244" s="1">
        <v>5646293.4000000004</v>
      </c>
      <c r="X2244" s="2" t="s">
        <v>13</v>
      </c>
      <c r="Y2244" s="1">
        <v>903406.94400000013</v>
      </c>
      <c r="Z2244" s="1">
        <v>0</v>
      </c>
      <c r="AA2244" s="2" t="s">
        <v>0</v>
      </c>
      <c r="AB2244" s="1">
        <v>0</v>
      </c>
      <c r="AC2244" s="1">
        <v>0</v>
      </c>
      <c r="AD2244" s="2" t="s">
        <v>0</v>
      </c>
      <c r="AE2244" s="1">
        <v>0</v>
      </c>
      <c r="AF2244" s="2">
        <v>0</v>
      </c>
    </row>
    <row r="2245" spans="1:32" hidden="1" x14ac:dyDescent="0.25">
      <c r="A2245" s="2" t="s">
        <v>229</v>
      </c>
      <c r="B2245" s="52">
        <v>44001</v>
      </c>
      <c r="C2245" s="2" t="s">
        <v>8</v>
      </c>
      <c r="D2245" s="2" t="s">
        <v>1048</v>
      </c>
      <c r="E2245" s="2" t="s">
        <v>538</v>
      </c>
      <c r="F2245" s="2" t="s">
        <v>2133</v>
      </c>
      <c r="G2245" s="2" t="s">
        <v>4</v>
      </c>
      <c r="H2245" s="2" t="s">
        <v>3844</v>
      </c>
      <c r="I2245" s="1" t="s">
        <v>1</v>
      </c>
      <c r="J2245" s="1" t="s">
        <v>1</v>
      </c>
      <c r="K2245" s="1" t="s">
        <v>1</v>
      </c>
      <c r="L2245" s="1" t="s">
        <v>1</v>
      </c>
      <c r="M2245" s="1">
        <v>0</v>
      </c>
      <c r="N2245" s="2" t="s">
        <v>1</v>
      </c>
      <c r="O2245" s="2" t="s">
        <v>2</v>
      </c>
      <c r="P2245" s="2" t="s">
        <v>1</v>
      </c>
      <c r="Q2245" s="1">
        <v>37161116.052499995</v>
      </c>
      <c r="R2245" s="1">
        <v>0</v>
      </c>
      <c r="S2245" s="1">
        <v>32606512.642499998</v>
      </c>
      <c r="T2245" s="1">
        <v>0</v>
      </c>
      <c r="U2245" s="2" t="s">
        <v>0</v>
      </c>
      <c r="V2245" s="1">
        <v>0</v>
      </c>
      <c r="W2245" s="1">
        <v>3926382.25</v>
      </c>
      <c r="X2245" s="2" t="s">
        <v>0</v>
      </c>
      <c r="Y2245" s="1">
        <v>628221.16</v>
      </c>
      <c r="Z2245" s="1">
        <v>0</v>
      </c>
      <c r="AA2245" s="2" t="s">
        <v>0</v>
      </c>
      <c r="AB2245" s="1">
        <v>0</v>
      </c>
      <c r="AC2245" s="1">
        <v>0</v>
      </c>
      <c r="AD2245" s="2" t="s">
        <v>0</v>
      </c>
      <c r="AE2245" s="1">
        <v>0</v>
      </c>
      <c r="AF2245" s="2">
        <v>0</v>
      </c>
    </row>
    <row r="2246" spans="1:32" hidden="1" x14ac:dyDescent="0.25">
      <c r="A2246" s="2" t="s">
        <v>227</v>
      </c>
      <c r="B2246" s="52">
        <v>44001</v>
      </c>
      <c r="C2246" s="2" t="s">
        <v>8</v>
      </c>
      <c r="D2246" s="2" t="s">
        <v>11</v>
      </c>
      <c r="E2246" s="2" t="s">
        <v>476</v>
      </c>
      <c r="F2246" s="2" t="s">
        <v>3845</v>
      </c>
      <c r="G2246" s="2" t="s">
        <v>4</v>
      </c>
      <c r="H2246" s="2" t="s">
        <v>3798</v>
      </c>
      <c r="I2246" s="1"/>
      <c r="J2246" s="1"/>
      <c r="K2246" s="1"/>
      <c r="L2246" s="1"/>
      <c r="M2246" s="1">
        <v>0</v>
      </c>
      <c r="N2246" s="2"/>
      <c r="O2246" s="2" t="s">
        <v>249</v>
      </c>
      <c r="P2246" s="2"/>
      <c r="Q2246" s="1">
        <v>0</v>
      </c>
      <c r="R2246" s="1">
        <v>0</v>
      </c>
      <c r="S2246" s="1">
        <v>0</v>
      </c>
      <c r="T2246" s="1">
        <v>0</v>
      </c>
      <c r="U2246" s="1">
        <v>0</v>
      </c>
      <c r="V2246" s="1">
        <v>0</v>
      </c>
      <c r="W2246" s="1">
        <v>0</v>
      </c>
      <c r="X2246" s="1">
        <v>0</v>
      </c>
      <c r="Y2246" s="1">
        <v>0</v>
      </c>
      <c r="Z2246" s="1">
        <v>0</v>
      </c>
      <c r="AA2246" s="1">
        <v>0</v>
      </c>
      <c r="AB2246" s="1">
        <v>0</v>
      </c>
      <c r="AC2246" s="1">
        <v>0</v>
      </c>
      <c r="AD2246" s="1">
        <v>0</v>
      </c>
      <c r="AE2246" s="1">
        <v>0</v>
      </c>
      <c r="AF2246" s="2"/>
    </row>
    <row r="2247" spans="1:32" hidden="1" x14ac:dyDescent="0.25">
      <c r="A2247" s="2" t="s">
        <v>224</v>
      </c>
      <c r="B2247" s="52">
        <v>44001</v>
      </c>
      <c r="C2247" s="2" t="s">
        <v>8</v>
      </c>
      <c r="D2247" s="2" t="s">
        <v>7</v>
      </c>
      <c r="E2247" s="2" t="s">
        <v>471</v>
      </c>
      <c r="F2247" s="2" t="s">
        <v>2675</v>
      </c>
      <c r="G2247" s="2" t="s">
        <v>4</v>
      </c>
      <c r="H2247" s="2" t="s">
        <v>3846</v>
      </c>
      <c r="I2247" s="1" t="s">
        <v>1</v>
      </c>
      <c r="J2247" s="1" t="s">
        <v>1</v>
      </c>
      <c r="K2247" s="1" t="s">
        <v>1</v>
      </c>
      <c r="L2247" s="1" t="s">
        <v>1</v>
      </c>
      <c r="M2247" s="1">
        <v>0</v>
      </c>
      <c r="N2247" s="2" t="s">
        <v>1</v>
      </c>
      <c r="O2247" s="2" t="s">
        <v>2</v>
      </c>
      <c r="P2247" s="2" t="s">
        <v>1</v>
      </c>
      <c r="Q2247" s="1">
        <v>47748784.655599996</v>
      </c>
      <c r="R2247" s="1">
        <v>0</v>
      </c>
      <c r="S2247" s="1">
        <v>38371850.810000002</v>
      </c>
      <c r="T2247" s="1">
        <v>0</v>
      </c>
      <c r="U2247" s="2" t="s">
        <v>0</v>
      </c>
      <c r="V2247" s="1">
        <v>0</v>
      </c>
      <c r="W2247" s="1">
        <v>8083563.6600000001</v>
      </c>
      <c r="X2247" s="2" t="s">
        <v>0</v>
      </c>
      <c r="Y2247" s="1">
        <v>1293370.1856</v>
      </c>
      <c r="Z2247" s="1">
        <v>0</v>
      </c>
      <c r="AA2247" s="2" t="s">
        <v>0</v>
      </c>
      <c r="AB2247" s="1">
        <v>0</v>
      </c>
      <c r="AC2247" s="1">
        <v>0</v>
      </c>
      <c r="AD2247" s="2" t="s">
        <v>0</v>
      </c>
      <c r="AE2247" s="1">
        <v>0</v>
      </c>
      <c r="AF2247" s="2">
        <v>0</v>
      </c>
    </row>
    <row r="2248" spans="1:32" hidden="1" x14ac:dyDescent="0.25">
      <c r="A2248" s="2" t="s">
        <v>221</v>
      </c>
      <c r="B2248" s="52">
        <v>44002</v>
      </c>
      <c r="C2248" s="2" t="s">
        <v>53</v>
      </c>
      <c r="D2248" s="2" t="s">
        <v>107</v>
      </c>
      <c r="E2248" s="2" t="s">
        <v>572</v>
      </c>
      <c r="F2248" s="2" t="s">
        <v>3813</v>
      </c>
      <c r="G2248" s="2" t="s">
        <v>4</v>
      </c>
      <c r="H2248" s="2" t="s">
        <v>3847</v>
      </c>
      <c r="I2248" s="1" t="s">
        <v>1</v>
      </c>
      <c r="J2248" s="1" t="s">
        <v>1</v>
      </c>
      <c r="K2248" s="1" t="s">
        <v>1</v>
      </c>
      <c r="L2248" s="1" t="s">
        <v>1</v>
      </c>
      <c r="M2248" s="1">
        <v>0</v>
      </c>
      <c r="N2248" s="2" t="s">
        <v>1</v>
      </c>
      <c r="O2248" s="2" t="s">
        <v>2</v>
      </c>
      <c r="P2248" s="2" t="s">
        <v>1</v>
      </c>
      <c r="Q2248" s="1">
        <v>176057582.09910005</v>
      </c>
      <c r="R2248" s="1">
        <v>0</v>
      </c>
      <c r="S2248" s="1">
        <v>119004865.63750005</v>
      </c>
      <c r="T2248" s="1">
        <v>0</v>
      </c>
      <c r="U2248" s="2" t="s">
        <v>0</v>
      </c>
      <c r="V2248" s="1">
        <v>0</v>
      </c>
      <c r="W2248" s="1">
        <v>49183376.259999998</v>
      </c>
      <c r="X2248" s="2" t="s">
        <v>13</v>
      </c>
      <c r="Y2248" s="1">
        <v>7869340.2016000003</v>
      </c>
      <c r="Z2248" s="1">
        <v>0</v>
      </c>
      <c r="AA2248" s="2" t="s">
        <v>0</v>
      </c>
      <c r="AB2248" s="1">
        <v>0</v>
      </c>
      <c r="AC2248" s="1">
        <v>0</v>
      </c>
      <c r="AD2248" s="2" t="s">
        <v>0</v>
      </c>
      <c r="AE2248" s="1">
        <v>0</v>
      </c>
      <c r="AF2248" s="2">
        <v>0</v>
      </c>
    </row>
    <row r="2249" spans="1:32" hidden="1" x14ac:dyDescent="0.25">
      <c r="A2249" s="2" t="s">
        <v>218</v>
      </c>
      <c r="B2249" s="52">
        <v>44002</v>
      </c>
      <c r="C2249" s="2" t="s">
        <v>53</v>
      </c>
      <c r="D2249" s="2" t="s">
        <v>107</v>
      </c>
      <c r="E2249" s="2" t="s">
        <v>572</v>
      </c>
      <c r="F2249" s="2" t="s">
        <v>3813</v>
      </c>
      <c r="G2249" s="2" t="s">
        <v>4</v>
      </c>
      <c r="H2249" s="2" t="s">
        <v>3848</v>
      </c>
      <c r="I2249" s="1" t="s">
        <v>1</v>
      </c>
      <c r="J2249" s="1" t="s">
        <v>1</v>
      </c>
      <c r="K2249" s="1" t="s">
        <v>1</v>
      </c>
      <c r="L2249" s="1" t="s">
        <v>1</v>
      </c>
      <c r="M2249" s="1">
        <v>0</v>
      </c>
      <c r="N2249" s="2" t="s">
        <v>1</v>
      </c>
      <c r="O2249" s="2" t="s">
        <v>2</v>
      </c>
      <c r="P2249" s="2" t="s">
        <v>1</v>
      </c>
      <c r="Q2249" s="1">
        <v>40679628.936800003</v>
      </c>
      <c r="R2249" s="1">
        <v>0</v>
      </c>
      <c r="S2249" s="1">
        <v>20608377.190000001</v>
      </c>
      <c r="T2249" s="1">
        <v>0</v>
      </c>
      <c r="U2249" s="2" t="s">
        <v>0</v>
      </c>
      <c r="V2249" s="1">
        <v>0</v>
      </c>
      <c r="W2249" s="1">
        <v>17302803.23</v>
      </c>
      <c r="X2249" s="2" t="s">
        <v>0</v>
      </c>
      <c r="Y2249" s="1">
        <v>2768448.5168000003</v>
      </c>
      <c r="Z2249" s="1">
        <v>0</v>
      </c>
      <c r="AA2249" s="2" t="s">
        <v>0</v>
      </c>
      <c r="AB2249" s="1">
        <v>0</v>
      </c>
      <c r="AC2249" s="1">
        <v>0</v>
      </c>
      <c r="AD2249" s="2" t="s">
        <v>0</v>
      </c>
      <c r="AE2249" s="1">
        <v>0</v>
      </c>
      <c r="AF2249" s="2">
        <v>0</v>
      </c>
    </row>
    <row r="2250" spans="1:32" hidden="1" x14ac:dyDescent="0.25">
      <c r="A2250" s="2" t="s">
        <v>215</v>
      </c>
      <c r="B2250" s="52">
        <v>44002</v>
      </c>
      <c r="C2250" s="2" t="s">
        <v>53</v>
      </c>
      <c r="D2250" s="2" t="s">
        <v>107</v>
      </c>
      <c r="E2250" s="2" t="s">
        <v>572</v>
      </c>
      <c r="F2250" s="2" t="s">
        <v>3813</v>
      </c>
      <c r="G2250" s="2" t="s">
        <v>4</v>
      </c>
      <c r="H2250" s="2" t="s">
        <v>3849</v>
      </c>
      <c r="I2250" s="1" t="s">
        <v>1</v>
      </c>
      <c r="J2250" s="1" t="s">
        <v>1</v>
      </c>
      <c r="K2250" s="1" t="s">
        <v>1</v>
      </c>
      <c r="L2250" s="1" t="s">
        <v>1</v>
      </c>
      <c r="M2250" s="1">
        <v>0</v>
      </c>
      <c r="N2250" s="2" t="s">
        <v>1</v>
      </c>
      <c r="O2250" s="2" t="s">
        <v>2</v>
      </c>
      <c r="P2250" s="2" t="s">
        <v>1</v>
      </c>
      <c r="Q2250" s="1">
        <v>26616869.1371</v>
      </c>
      <c r="R2250" s="1">
        <v>0</v>
      </c>
      <c r="S2250" s="1">
        <v>17590242.357500002</v>
      </c>
      <c r="T2250" s="1">
        <v>0</v>
      </c>
      <c r="U2250" s="2" t="s">
        <v>0</v>
      </c>
      <c r="V2250" s="1">
        <v>0</v>
      </c>
      <c r="W2250" s="1">
        <v>7781574.8099999996</v>
      </c>
      <c r="X2250" s="2" t="s">
        <v>13</v>
      </c>
      <c r="Y2250" s="1">
        <v>1245051.9696</v>
      </c>
      <c r="Z2250" s="1">
        <v>0</v>
      </c>
      <c r="AA2250" s="2" t="s">
        <v>0</v>
      </c>
      <c r="AB2250" s="1">
        <v>0</v>
      </c>
      <c r="AC2250" s="1">
        <v>0</v>
      </c>
      <c r="AD2250" s="2" t="s">
        <v>0</v>
      </c>
      <c r="AE2250" s="1">
        <v>0</v>
      </c>
      <c r="AF2250" s="2">
        <v>0</v>
      </c>
    </row>
    <row r="2251" spans="1:32" hidden="1" x14ac:dyDescent="0.25">
      <c r="A2251" s="2" t="s">
        <v>212</v>
      </c>
      <c r="B2251" s="52">
        <v>44002</v>
      </c>
      <c r="C2251" s="53" t="s">
        <v>8</v>
      </c>
      <c r="D2251" s="53" t="s">
        <v>107</v>
      </c>
      <c r="E2251" s="53" t="s">
        <v>596</v>
      </c>
      <c r="F2251" s="2">
        <v>1210</v>
      </c>
      <c r="G2251" s="53" t="s">
        <v>4</v>
      </c>
      <c r="H2251" s="53" t="s">
        <v>3850</v>
      </c>
      <c r="I2251" s="53"/>
      <c r="J2251" s="53"/>
      <c r="K2251" s="53"/>
      <c r="L2251" s="53"/>
      <c r="M2251" s="3">
        <v>0</v>
      </c>
      <c r="N2251" s="53"/>
      <c r="O2251" s="53" t="s">
        <v>2</v>
      </c>
      <c r="P2251" s="53"/>
      <c r="Q2251" s="1">
        <v>139526495.92559999</v>
      </c>
      <c r="R2251" s="1">
        <v>0</v>
      </c>
      <c r="S2251" s="1">
        <v>107068415.68000001</v>
      </c>
      <c r="T2251" s="1">
        <v>0</v>
      </c>
      <c r="U2251" s="2"/>
      <c r="V2251" s="1">
        <v>0</v>
      </c>
      <c r="W2251" s="3">
        <v>27981103.66</v>
      </c>
      <c r="X2251" s="53"/>
      <c r="Y2251" s="1">
        <v>4476976.5855999999</v>
      </c>
      <c r="Z2251" s="53"/>
      <c r="AA2251" s="53"/>
      <c r="AB2251" s="53"/>
      <c r="AC2251" s="53"/>
      <c r="AD2251" s="53"/>
      <c r="AE2251" s="53"/>
      <c r="AF2251" s="53"/>
    </row>
    <row r="2252" spans="1:32" hidden="1" x14ac:dyDescent="0.25">
      <c r="A2252" s="2" t="s">
        <v>209</v>
      </c>
      <c r="B2252" s="52">
        <v>44002</v>
      </c>
      <c r="C2252" s="2" t="s">
        <v>8</v>
      </c>
      <c r="D2252" s="2" t="s">
        <v>88</v>
      </c>
      <c r="E2252" s="2" t="s">
        <v>563</v>
      </c>
      <c r="F2252" s="2" t="s">
        <v>308</v>
      </c>
      <c r="G2252" s="2" t="s">
        <v>4</v>
      </c>
      <c r="H2252" s="2" t="s">
        <v>3851</v>
      </c>
      <c r="I2252" s="1" t="s">
        <v>1</v>
      </c>
      <c r="J2252" s="1" t="s">
        <v>1</v>
      </c>
      <c r="K2252" s="1" t="s">
        <v>1</v>
      </c>
      <c r="L2252" s="1" t="s">
        <v>1</v>
      </c>
      <c r="M2252" s="1">
        <v>0</v>
      </c>
      <c r="N2252" s="2" t="s">
        <v>1</v>
      </c>
      <c r="O2252" s="2" t="s">
        <v>2</v>
      </c>
      <c r="P2252" s="2" t="s">
        <v>1</v>
      </c>
      <c r="Q2252" s="1">
        <v>26972762.890000001</v>
      </c>
      <c r="R2252" s="1">
        <v>0</v>
      </c>
      <c r="S2252" s="1">
        <v>26972762.890000001</v>
      </c>
      <c r="T2252" s="1">
        <v>0</v>
      </c>
      <c r="U2252" s="2" t="s">
        <v>0</v>
      </c>
      <c r="V2252" s="1">
        <v>0</v>
      </c>
      <c r="W2252" s="1"/>
      <c r="X2252" s="2" t="s">
        <v>13</v>
      </c>
      <c r="Y2252" s="1">
        <v>0</v>
      </c>
      <c r="Z2252" s="1">
        <v>0</v>
      </c>
      <c r="AA2252" s="2" t="s">
        <v>0</v>
      </c>
      <c r="AB2252" s="1">
        <v>0</v>
      </c>
      <c r="AC2252" s="1">
        <v>0</v>
      </c>
      <c r="AD2252" s="2" t="s">
        <v>0</v>
      </c>
      <c r="AE2252" s="1">
        <v>0</v>
      </c>
      <c r="AF2252" s="2">
        <v>0</v>
      </c>
    </row>
    <row r="2253" spans="1:32" hidden="1" x14ac:dyDescent="0.25">
      <c r="A2253" s="2" t="s">
        <v>206</v>
      </c>
      <c r="B2253" s="52">
        <v>44002</v>
      </c>
      <c r="C2253" s="2" t="s">
        <v>53</v>
      </c>
      <c r="D2253" s="2" t="s">
        <v>88</v>
      </c>
      <c r="E2253" s="2" t="s">
        <v>558</v>
      </c>
      <c r="F2253" s="2" t="s">
        <v>3852</v>
      </c>
      <c r="G2253" s="2" t="s">
        <v>4</v>
      </c>
      <c r="H2253" s="2" t="s">
        <v>3853</v>
      </c>
      <c r="I2253" s="1" t="s">
        <v>1</v>
      </c>
      <c r="J2253" s="1" t="s">
        <v>1</v>
      </c>
      <c r="K2253" s="1" t="s">
        <v>1</v>
      </c>
      <c r="L2253" s="1" t="s">
        <v>1</v>
      </c>
      <c r="M2253" s="1">
        <v>0</v>
      </c>
      <c r="N2253" s="2" t="s">
        <v>1</v>
      </c>
      <c r="O2253" s="2" t="s">
        <v>2</v>
      </c>
      <c r="P2253" s="2" t="s">
        <v>1</v>
      </c>
      <c r="Q2253" s="1">
        <v>9197321.3710999992</v>
      </c>
      <c r="R2253" s="1">
        <v>0</v>
      </c>
      <c r="S2253" s="1">
        <v>5953136.6574999997</v>
      </c>
      <c r="T2253" s="1">
        <v>0</v>
      </c>
      <c r="U2253" s="2" t="s">
        <v>0</v>
      </c>
      <c r="V2253" s="1">
        <v>0</v>
      </c>
      <c r="W2253" s="1">
        <v>2796710.96</v>
      </c>
      <c r="X2253" s="2" t="s">
        <v>13</v>
      </c>
      <c r="Y2253" s="1">
        <v>447473.7536</v>
      </c>
      <c r="Z2253" s="1">
        <v>0</v>
      </c>
      <c r="AA2253" s="2" t="s">
        <v>0</v>
      </c>
      <c r="AB2253" s="1">
        <v>0</v>
      </c>
      <c r="AC2253" s="1">
        <v>0</v>
      </c>
      <c r="AD2253" s="2" t="s">
        <v>0</v>
      </c>
      <c r="AE2253" s="1">
        <v>0</v>
      </c>
      <c r="AF2253" s="2">
        <v>0</v>
      </c>
    </row>
    <row r="2254" spans="1:32" hidden="1" x14ac:dyDescent="0.25">
      <c r="A2254" s="2" t="s">
        <v>203</v>
      </c>
      <c r="B2254" s="52">
        <v>44002</v>
      </c>
      <c r="C2254" s="2" t="s">
        <v>8</v>
      </c>
      <c r="D2254" s="2" t="s">
        <v>88</v>
      </c>
      <c r="E2254" s="2" t="s">
        <v>569</v>
      </c>
      <c r="F2254" s="2" t="s">
        <v>1991</v>
      </c>
      <c r="G2254" s="2" t="s">
        <v>4</v>
      </c>
      <c r="H2254" s="2" t="s">
        <v>3854</v>
      </c>
      <c r="I2254" s="1"/>
      <c r="J2254" s="1"/>
      <c r="K2254" s="1"/>
      <c r="L2254" s="1"/>
      <c r="M2254" s="1">
        <v>0</v>
      </c>
      <c r="N2254" s="2"/>
      <c r="O2254" s="2" t="s">
        <v>2</v>
      </c>
      <c r="P2254" s="2"/>
      <c r="Q2254" s="1">
        <v>218673182.04960001</v>
      </c>
      <c r="R2254" s="1">
        <v>0</v>
      </c>
      <c r="S2254" s="1">
        <v>157793703.25</v>
      </c>
      <c r="T2254" s="1">
        <v>0</v>
      </c>
      <c r="U2254" s="2"/>
      <c r="V2254" s="1">
        <v>0</v>
      </c>
      <c r="W2254" s="1">
        <v>52482309.310000002</v>
      </c>
      <c r="X2254" s="2"/>
      <c r="Y2254" s="1">
        <v>8397169.4896000009</v>
      </c>
      <c r="Z2254" s="1">
        <v>0</v>
      </c>
      <c r="AA2254" s="2"/>
      <c r="AB2254" s="1">
        <v>0</v>
      </c>
      <c r="AC2254" s="1">
        <v>0</v>
      </c>
      <c r="AD2254" s="2"/>
      <c r="AE2254" s="1">
        <v>0</v>
      </c>
      <c r="AF2254" s="2"/>
    </row>
    <row r="2255" spans="1:32" hidden="1" x14ac:dyDescent="0.25">
      <c r="A2255" s="2" t="s">
        <v>200</v>
      </c>
      <c r="B2255" s="52">
        <v>44002</v>
      </c>
      <c r="C2255" s="2" t="s">
        <v>71</v>
      </c>
      <c r="D2255" s="2" t="s">
        <v>88</v>
      </c>
      <c r="E2255" s="2" t="s">
        <v>566</v>
      </c>
      <c r="F2255" s="2" t="s">
        <v>3855</v>
      </c>
      <c r="G2255" s="2" t="s">
        <v>4</v>
      </c>
      <c r="H2255" s="2" t="s">
        <v>3856</v>
      </c>
      <c r="I2255" s="1" t="s">
        <v>1</v>
      </c>
      <c r="J2255" s="1" t="s">
        <v>1</v>
      </c>
      <c r="K2255" s="1" t="s">
        <v>1</v>
      </c>
      <c r="L2255" s="1" t="s">
        <v>1</v>
      </c>
      <c r="M2255" s="1">
        <v>0</v>
      </c>
      <c r="N2255" s="2" t="s">
        <v>1</v>
      </c>
      <c r="O2255" s="2" t="s">
        <v>2</v>
      </c>
      <c r="P2255" s="2" t="s">
        <v>1</v>
      </c>
      <c r="Q2255" s="1">
        <v>71794134.104400009</v>
      </c>
      <c r="R2255" s="1">
        <v>0</v>
      </c>
      <c r="S2255" s="1">
        <v>66801363.5</v>
      </c>
      <c r="T2255" s="1">
        <v>0</v>
      </c>
      <c r="U2255" s="2" t="s">
        <v>0</v>
      </c>
      <c r="V2255" s="1">
        <v>0</v>
      </c>
      <c r="W2255" s="1">
        <v>4304112.59</v>
      </c>
      <c r="X2255" s="2" t="s">
        <v>0</v>
      </c>
      <c r="Y2255" s="1">
        <v>688658.01439999999</v>
      </c>
      <c r="Z2255" s="1">
        <v>0</v>
      </c>
      <c r="AA2255" s="2" t="s">
        <v>0</v>
      </c>
      <c r="AB2255" s="1">
        <v>0</v>
      </c>
      <c r="AC2255" s="1">
        <v>0</v>
      </c>
      <c r="AD2255" s="2" t="s">
        <v>0</v>
      </c>
      <c r="AE2255" s="1">
        <v>0</v>
      </c>
      <c r="AF2255" s="2">
        <v>0</v>
      </c>
    </row>
    <row r="2256" spans="1:32" hidden="1" x14ac:dyDescent="0.25">
      <c r="A2256" s="2" t="s">
        <v>197</v>
      </c>
      <c r="B2256" s="52">
        <v>44002</v>
      </c>
      <c r="C2256" s="2" t="s">
        <v>8</v>
      </c>
      <c r="D2256" s="2" t="s">
        <v>78</v>
      </c>
      <c r="E2256" s="2" t="s">
        <v>555</v>
      </c>
      <c r="F2256" s="2" t="s">
        <v>3857</v>
      </c>
      <c r="G2256" s="2" t="s">
        <v>4</v>
      </c>
      <c r="H2256" s="2" t="s">
        <v>3858</v>
      </c>
      <c r="I2256" s="1"/>
      <c r="J2256" s="1"/>
      <c r="K2256" s="1"/>
      <c r="L2256" s="1"/>
      <c r="M2256" s="1">
        <v>0</v>
      </c>
      <c r="N2256" s="2"/>
      <c r="O2256" s="2" t="s">
        <v>2</v>
      </c>
      <c r="P2256" s="2"/>
      <c r="Q2256" s="1">
        <v>180971686.34759998</v>
      </c>
      <c r="R2256" s="1">
        <v>0</v>
      </c>
      <c r="S2256" s="1">
        <v>143456694.32999998</v>
      </c>
      <c r="T2256" s="1">
        <v>0</v>
      </c>
      <c r="U2256" s="2"/>
      <c r="V2256" s="1">
        <v>0</v>
      </c>
      <c r="W2256" s="1">
        <v>32340510.359999999</v>
      </c>
      <c r="X2256" s="2"/>
      <c r="Y2256" s="1">
        <v>5174481.6575999996</v>
      </c>
      <c r="Z2256" s="1">
        <v>0</v>
      </c>
      <c r="AA2256" s="63">
        <v>0</v>
      </c>
      <c r="AB2256" s="1">
        <v>0</v>
      </c>
      <c r="AC2256" s="1">
        <v>0</v>
      </c>
      <c r="AD2256" s="2">
        <v>0</v>
      </c>
      <c r="AE2256" s="1">
        <v>0</v>
      </c>
      <c r="AF2256" s="2"/>
    </row>
    <row r="2257" spans="1:32" hidden="1" x14ac:dyDescent="0.25">
      <c r="A2257" s="2" t="s">
        <v>195</v>
      </c>
      <c r="B2257" s="52">
        <v>44002</v>
      </c>
      <c r="C2257" s="2" t="s">
        <v>71</v>
      </c>
      <c r="D2257" s="2" t="s">
        <v>78</v>
      </c>
      <c r="E2257" s="2" t="s">
        <v>3587</v>
      </c>
      <c r="F2257" s="2" t="s">
        <v>3859</v>
      </c>
      <c r="G2257" s="2" t="s">
        <v>4</v>
      </c>
      <c r="H2257" s="2" t="s">
        <v>3860</v>
      </c>
      <c r="I2257" s="1"/>
      <c r="J2257" s="1"/>
      <c r="K2257" s="1"/>
      <c r="L2257" s="1"/>
      <c r="M2257" s="1">
        <v>0</v>
      </c>
      <c r="N2257" s="2"/>
      <c r="O2257" s="2" t="s">
        <v>2</v>
      </c>
      <c r="P2257" s="2"/>
      <c r="Q2257" s="1">
        <v>138988959.59999999</v>
      </c>
      <c r="R2257" s="1">
        <v>0</v>
      </c>
      <c r="S2257" s="1">
        <v>138052944</v>
      </c>
      <c r="T2257" s="1">
        <v>0</v>
      </c>
      <c r="U2257" s="2"/>
      <c r="V2257" s="1">
        <v>0</v>
      </c>
      <c r="W2257" s="1">
        <v>806910</v>
      </c>
      <c r="X2257" s="2"/>
      <c r="Y2257" s="1">
        <v>129105.60000000001</v>
      </c>
      <c r="Z2257" s="1"/>
      <c r="AA2257" s="2"/>
      <c r="AB2257" s="1"/>
      <c r="AC2257" s="1"/>
      <c r="AD2257" s="2"/>
      <c r="AE2257" s="1"/>
      <c r="AF2257" s="2"/>
    </row>
    <row r="2258" spans="1:32" hidden="1" x14ac:dyDescent="0.25">
      <c r="A2258" s="2" t="s">
        <v>192</v>
      </c>
      <c r="B2258" s="52">
        <v>44002</v>
      </c>
      <c r="C2258" s="2" t="s">
        <v>71</v>
      </c>
      <c r="D2258" s="2" t="s">
        <v>78</v>
      </c>
      <c r="E2258" s="2" t="s">
        <v>551</v>
      </c>
      <c r="F2258" s="2" t="s">
        <v>3607</v>
      </c>
      <c r="G2258" s="2" t="s">
        <v>4</v>
      </c>
      <c r="H2258" s="2" t="s">
        <v>3861</v>
      </c>
      <c r="I2258" s="1" t="s">
        <v>1</v>
      </c>
      <c r="J2258" s="1" t="s">
        <v>1</v>
      </c>
      <c r="K2258" s="1" t="s">
        <v>1</v>
      </c>
      <c r="L2258" s="1" t="s">
        <v>1</v>
      </c>
      <c r="M2258" s="1">
        <v>0</v>
      </c>
      <c r="N2258" s="2" t="s">
        <v>1</v>
      </c>
      <c r="O2258" s="2" t="s">
        <v>2</v>
      </c>
      <c r="P2258" s="2" t="s">
        <v>1</v>
      </c>
      <c r="Q2258" s="1">
        <v>67483713.99940002</v>
      </c>
      <c r="R2258" s="1">
        <v>0</v>
      </c>
      <c r="S2258" s="1">
        <v>62303778.845000014</v>
      </c>
      <c r="T2258" s="1">
        <v>0</v>
      </c>
      <c r="U2258" s="2" t="s">
        <v>0</v>
      </c>
      <c r="V2258" s="1">
        <v>0</v>
      </c>
      <c r="W2258" s="1">
        <v>4465461.34</v>
      </c>
      <c r="X2258" s="2" t="s">
        <v>0</v>
      </c>
      <c r="Y2258" s="1">
        <v>714473.81440000003</v>
      </c>
      <c r="Z2258" s="1">
        <v>0</v>
      </c>
      <c r="AA2258" s="2" t="s">
        <v>0</v>
      </c>
      <c r="AB2258" s="1">
        <v>0</v>
      </c>
      <c r="AC2258" s="1">
        <v>0</v>
      </c>
      <c r="AD2258" s="2" t="s">
        <v>0</v>
      </c>
      <c r="AE2258" s="1">
        <v>0</v>
      </c>
      <c r="AF2258" s="2">
        <v>0</v>
      </c>
    </row>
    <row r="2259" spans="1:32" hidden="1" x14ac:dyDescent="0.25">
      <c r="A2259" s="2" t="s">
        <v>190</v>
      </c>
      <c r="B2259" s="52">
        <v>44002</v>
      </c>
      <c r="C2259" s="2" t="s">
        <v>53</v>
      </c>
      <c r="D2259" s="2" t="s">
        <v>78</v>
      </c>
      <c r="E2259" s="2" t="s">
        <v>6</v>
      </c>
      <c r="F2259" s="2" t="s">
        <v>3813</v>
      </c>
      <c r="G2259" s="2" t="s">
        <v>4</v>
      </c>
      <c r="H2259" s="2" t="s">
        <v>3862</v>
      </c>
      <c r="I2259" s="1" t="s">
        <v>1</v>
      </c>
      <c r="J2259" s="1" t="s">
        <v>1</v>
      </c>
      <c r="K2259" s="1" t="s">
        <v>1</v>
      </c>
      <c r="L2259" s="1" t="s">
        <v>1</v>
      </c>
      <c r="M2259" s="1">
        <v>0</v>
      </c>
      <c r="N2259" s="2" t="s">
        <v>1</v>
      </c>
      <c r="O2259" s="2" t="s">
        <v>2</v>
      </c>
      <c r="P2259" s="2" t="s">
        <v>1</v>
      </c>
      <c r="Q2259" s="1">
        <v>64327489.109400004</v>
      </c>
      <c r="R2259" s="1">
        <v>0</v>
      </c>
      <c r="S2259" s="1">
        <v>46984109.185000002</v>
      </c>
      <c r="T2259" s="1">
        <v>0</v>
      </c>
      <c r="U2259" s="2" t="s">
        <v>0</v>
      </c>
      <c r="V2259" s="1">
        <v>0</v>
      </c>
      <c r="W2259" s="1">
        <v>14951189.59</v>
      </c>
      <c r="X2259" s="2" t="s">
        <v>0</v>
      </c>
      <c r="Y2259" s="1">
        <v>2392190.3344000001</v>
      </c>
      <c r="Z2259" s="1">
        <v>0</v>
      </c>
      <c r="AA2259" s="2" t="s">
        <v>0</v>
      </c>
      <c r="AB2259" s="1">
        <v>0</v>
      </c>
      <c r="AC2259" s="1">
        <v>0</v>
      </c>
      <c r="AD2259" s="2" t="s">
        <v>0</v>
      </c>
      <c r="AE2259" s="1">
        <v>0</v>
      </c>
      <c r="AF2259" s="2">
        <v>0</v>
      </c>
    </row>
    <row r="2260" spans="1:32" hidden="1" x14ac:dyDescent="0.25">
      <c r="A2260" s="2" t="s">
        <v>186</v>
      </c>
      <c r="B2260" s="52">
        <v>44002</v>
      </c>
      <c r="C2260" s="2" t="s">
        <v>53</v>
      </c>
      <c r="D2260" s="2" t="s">
        <v>67</v>
      </c>
      <c r="E2260" s="2" t="s">
        <v>66</v>
      </c>
      <c r="F2260" s="2" t="s">
        <v>3701</v>
      </c>
      <c r="G2260" s="2" t="s">
        <v>4</v>
      </c>
      <c r="H2260" s="2" t="s">
        <v>3863</v>
      </c>
      <c r="I2260" s="1" t="s">
        <v>1</v>
      </c>
      <c r="J2260" s="1" t="s">
        <v>1</v>
      </c>
      <c r="K2260" s="1" t="s">
        <v>1</v>
      </c>
      <c r="L2260" s="1" t="s">
        <v>1</v>
      </c>
      <c r="M2260" s="1">
        <v>0</v>
      </c>
      <c r="N2260" s="2" t="s">
        <v>1</v>
      </c>
      <c r="O2260" s="2" t="s">
        <v>2</v>
      </c>
      <c r="P2260" s="2" t="s">
        <v>1</v>
      </c>
      <c r="Q2260" s="3">
        <v>80966454.042149991</v>
      </c>
      <c r="R2260" s="1">
        <v>0</v>
      </c>
      <c r="S2260" s="1">
        <v>60387301.642949983</v>
      </c>
      <c r="T2260" s="1">
        <v>0</v>
      </c>
      <c r="U2260" s="2" t="s">
        <v>0</v>
      </c>
      <c r="V2260" s="1">
        <v>0</v>
      </c>
      <c r="W2260" s="1">
        <v>17740648.620000001</v>
      </c>
      <c r="X2260" s="2" t="s">
        <v>13</v>
      </c>
      <c r="Y2260" s="1">
        <v>2838503.7792000002</v>
      </c>
      <c r="Z2260" s="1">
        <v>0</v>
      </c>
      <c r="AA2260" s="2" t="s">
        <v>0</v>
      </c>
      <c r="AB2260" s="1">
        <v>0</v>
      </c>
      <c r="AC2260" s="1">
        <v>0</v>
      </c>
      <c r="AD2260" s="2" t="s">
        <v>0</v>
      </c>
      <c r="AE2260" s="1">
        <v>0</v>
      </c>
      <c r="AF2260" s="2">
        <v>0</v>
      </c>
    </row>
    <row r="2261" spans="1:32" hidden="1" x14ac:dyDescent="0.25">
      <c r="A2261" s="2" t="s">
        <v>184</v>
      </c>
      <c r="B2261" s="52">
        <v>44002</v>
      </c>
      <c r="C2261" s="2" t="s">
        <v>53</v>
      </c>
      <c r="D2261" s="2" t="s">
        <v>67</v>
      </c>
      <c r="E2261" s="2" t="s">
        <v>66</v>
      </c>
      <c r="F2261" s="2" t="s">
        <v>3701</v>
      </c>
      <c r="G2261" s="2" t="s">
        <v>4</v>
      </c>
      <c r="H2261" s="2" t="s">
        <v>3864</v>
      </c>
      <c r="I2261" s="1" t="s">
        <v>1</v>
      </c>
      <c r="J2261" s="1" t="s">
        <v>1</v>
      </c>
      <c r="K2261" s="1" t="s">
        <v>1</v>
      </c>
      <c r="L2261" s="1" t="s">
        <v>1</v>
      </c>
      <c r="M2261" s="1">
        <v>0</v>
      </c>
      <c r="N2261" s="2" t="s">
        <v>1</v>
      </c>
      <c r="O2261" s="2" t="s">
        <v>2</v>
      </c>
      <c r="P2261" s="2" t="s">
        <v>1</v>
      </c>
      <c r="Q2261" s="3">
        <v>4851843.0024000006</v>
      </c>
      <c r="R2261" s="1">
        <v>0</v>
      </c>
      <c r="S2261" s="1">
        <v>2197300.0000000005</v>
      </c>
      <c r="T2261" s="1">
        <v>0</v>
      </c>
      <c r="U2261" s="2" t="s">
        <v>0</v>
      </c>
      <c r="V2261" s="1">
        <v>0</v>
      </c>
      <c r="W2261" s="1">
        <v>2288399.14</v>
      </c>
      <c r="X2261" s="2" t="s">
        <v>13</v>
      </c>
      <c r="Y2261" s="1">
        <v>366143.86240000004</v>
      </c>
      <c r="Z2261" s="1">
        <v>0</v>
      </c>
      <c r="AA2261" s="2" t="s">
        <v>0</v>
      </c>
      <c r="AB2261" s="1">
        <v>0</v>
      </c>
      <c r="AC2261" s="1">
        <v>0</v>
      </c>
      <c r="AD2261" s="2" t="s">
        <v>0</v>
      </c>
      <c r="AE2261" s="1">
        <v>0</v>
      </c>
      <c r="AF2261" s="2">
        <v>0</v>
      </c>
    </row>
    <row r="2262" spans="1:32" hidden="1" x14ac:dyDescent="0.25">
      <c r="A2262" s="2" t="s">
        <v>182</v>
      </c>
      <c r="B2262" s="52">
        <v>44002</v>
      </c>
      <c r="C2262" s="2" t="s">
        <v>53</v>
      </c>
      <c r="D2262" s="2" t="s">
        <v>67</v>
      </c>
      <c r="E2262" s="2" t="s">
        <v>66</v>
      </c>
      <c r="F2262" s="2" t="s">
        <v>3701</v>
      </c>
      <c r="G2262" s="2" t="s">
        <v>4</v>
      </c>
      <c r="H2262" s="2" t="s">
        <v>3865</v>
      </c>
      <c r="I2262" s="1" t="s">
        <v>1</v>
      </c>
      <c r="J2262" s="1" t="s">
        <v>1</v>
      </c>
      <c r="K2262" s="1" t="s">
        <v>1</v>
      </c>
      <c r="L2262" s="1" t="s">
        <v>1</v>
      </c>
      <c r="M2262" s="1">
        <v>0</v>
      </c>
      <c r="N2262" s="2" t="s">
        <v>1</v>
      </c>
      <c r="O2262" s="2" t="s">
        <v>2</v>
      </c>
      <c r="P2262" s="2" t="s">
        <v>1</v>
      </c>
      <c r="Q2262" s="3">
        <v>2956478.88</v>
      </c>
      <c r="R2262" s="1">
        <v>0</v>
      </c>
      <c r="S2262" s="1">
        <v>1956915</v>
      </c>
      <c r="T2262" s="1">
        <v>0</v>
      </c>
      <c r="U2262" s="2" t="s">
        <v>0</v>
      </c>
      <c r="V2262" s="1">
        <v>0</v>
      </c>
      <c r="W2262" s="1">
        <v>861693</v>
      </c>
      <c r="X2262" s="2" t="s">
        <v>0</v>
      </c>
      <c r="Y2262" s="1">
        <v>137870.88</v>
      </c>
      <c r="Z2262" s="1">
        <v>0</v>
      </c>
      <c r="AA2262" s="2" t="s">
        <v>0</v>
      </c>
      <c r="AB2262" s="1">
        <v>0</v>
      </c>
      <c r="AC2262" s="1">
        <v>0</v>
      </c>
      <c r="AD2262" s="2" t="s">
        <v>0</v>
      </c>
      <c r="AE2262" s="1">
        <v>0</v>
      </c>
      <c r="AF2262" s="2">
        <v>0</v>
      </c>
    </row>
    <row r="2263" spans="1:32" hidden="1" x14ac:dyDescent="0.25">
      <c r="A2263" s="2" t="s">
        <v>179</v>
      </c>
      <c r="B2263" s="52">
        <v>44002</v>
      </c>
      <c r="C2263" s="2" t="s">
        <v>8</v>
      </c>
      <c r="D2263" s="2" t="s">
        <v>67</v>
      </c>
      <c r="E2263" s="2" t="s">
        <v>542</v>
      </c>
      <c r="F2263" s="2" t="s">
        <v>647</v>
      </c>
      <c r="G2263" s="2" t="s">
        <v>4</v>
      </c>
      <c r="H2263" s="2" t="s">
        <v>3866</v>
      </c>
      <c r="I2263" s="1"/>
      <c r="J2263" s="1"/>
      <c r="K2263" s="1"/>
      <c r="L2263" s="1"/>
      <c r="M2263" s="1">
        <v>0</v>
      </c>
      <c r="N2263" s="2"/>
      <c r="O2263" s="2" t="s">
        <v>2</v>
      </c>
      <c r="P2263" s="2"/>
      <c r="Q2263" s="1">
        <v>156015759.76120001</v>
      </c>
      <c r="R2263" s="1">
        <v>0</v>
      </c>
      <c r="S2263" s="1">
        <v>108222653.04000001</v>
      </c>
      <c r="T2263" s="1">
        <v>0</v>
      </c>
      <c r="U2263" s="2"/>
      <c r="V2263" s="1">
        <v>0</v>
      </c>
      <c r="W2263" s="1">
        <v>41200954.07</v>
      </c>
      <c r="X2263" s="2"/>
      <c r="Y2263" s="1">
        <v>6592152.6512000002</v>
      </c>
      <c r="Z2263" s="1">
        <v>0</v>
      </c>
      <c r="AA2263" s="2">
        <v>0</v>
      </c>
      <c r="AB2263" s="1">
        <v>0</v>
      </c>
      <c r="AC2263" s="1">
        <v>0</v>
      </c>
      <c r="AD2263" s="2">
        <v>0</v>
      </c>
      <c r="AE2263" s="1">
        <v>0</v>
      </c>
      <c r="AF2263" s="2"/>
    </row>
    <row r="2264" spans="1:32" hidden="1" x14ac:dyDescent="0.25">
      <c r="A2264" s="2" t="s">
        <v>176</v>
      </c>
      <c r="B2264" s="52">
        <v>44002</v>
      </c>
      <c r="C2264" s="2" t="s">
        <v>8</v>
      </c>
      <c r="D2264" s="2" t="s">
        <v>52</v>
      </c>
      <c r="E2264" s="2" t="s">
        <v>530</v>
      </c>
      <c r="F2264" s="2" t="s">
        <v>3426</v>
      </c>
      <c r="G2264" s="2" t="s">
        <v>4</v>
      </c>
      <c r="H2264" s="2" t="s">
        <v>3867</v>
      </c>
      <c r="I2264" s="1"/>
      <c r="J2264" s="1"/>
      <c r="K2264" s="1"/>
      <c r="L2264" s="1"/>
      <c r="M2264" s="1">
        <v>0</v>
      </c>
      <c r="N2264" s="2"/>
      <c r="O2264" s="2" t="s">
        <v>2</v>
      </c>
      <c r="P2264" s="2"/>
      <c r="Q2264" s="1">
        <v>239138665.27160001</v>
      </c>
      <c r="R2264" s="1">
        <v>0</v>
      </c>
      <c r="S2264" s="1">
        <v>178177546.89000002</v>
      </c>
      <c r="T2264" s="1">
        <v>0</v>
      </c>
      <c r="U2264" s="2"/>
      <c r="V2264" s="1">
        <v>0</v>
      </c>
      <c r="W2264" s="1">
        <v>52552688.259999998</v>
      </c>
      <c r="X2264" s="2"/>
      <c r="Y2264" s="1">
        <v>8408430.1216000002</v>
      </c>
      <c r="Z2264" s="1">
        <v>0</v>
      </c>
      <c r="AA2264" s="2"/>
      <c r="AB2264" s="1">
        <v>0</v>
      </c>
      <c r="AC2264" s="1">
        <v>0</v>
      </c>
      <c r="AD2264" s="2"/>
      <c r="AE2264" s="1">
        <v>0</v>
      </c>
      <c r="AF2264" s="2"/>
    </row>
    <row r="2265" spans="1:32" hidden="1" x14ac:dyDescent="0.25">
      <c r="A2265" s="2" t="s">
        <v>173</v>
      </c>
      <c r="B2265" s="52">
        <v>44002</v>
      </c>
      <c r="C2265" s="2" t="s">
        <v>53</v>
      </c>
      <c r="D2265" s="2" t="s">
        <v>52</v>
      </c>
      <c r="E2265" s="2" t="s">
        <v>651</v>
      </c>
      <c r="F2265" s="2" t="s">
        <v>3505</v>
      </c>
      <c r="G2265" s="2" t="s">
        <v>4</v>
      </c>
      <c r="H2265" s="2" t="s">
        <v>3868</v>
      </c>
      <c r="I2265" s="1" t="s">
        <v>1</v>
      </c>
      <c r="J2265" s="1" t="s">
        <v>1</v>
      </c>
      <c r="K2265" s="1" t="s">
        <v>1</v>
      </c>
      <c r="L2265" s="1" t="s">
        <v>1</v>
      </c>
      <c r="M2265" s="1">
        <v>0</v>
      </c>
      <c r="N2265" s="2" t="s">
        <v>1</v>
      </c>
      <c r="O2265" s="2" t="s">
        <v>2</v>
      </c>
      <c r="P2265" s="2" t="s">
        <v>1</v>
      </c>
      <c r="Q2265" s="1">
        <v>11011908.685099998</v>
      </c>
      <c r="R2265" s="1">
        <v>0</v>
      </c>
      <c r="S2265" s="1">
        <v>9169261.0274999999</v>
      </c>
      <c r="T2265" s="1">
        <v>0</v>
      </c>
      <c r="U2265" s="2" t="s">
        <v>0</v>
      </c>
      <c r="V2265" s="1">
        <v>0</v>
      </c>
      <c r="W2265" s="1">
        <v>1588489.36</v>
      </c>
      <c r="X2265" s="2" t="s">
        <v>13</v>
      </c>
      <c r="Y2265" s="1">
        <v>254158.29760000002</v>
      </c>
      <c r="Z2265" s="1">
        <v>0</v>
      </c>
      <c r="AA2265" s="2" t="s">
        <v>0</v>
      </c>
      <c r="AB2265" s="1">
        <v>0</v>
      </c>
      <c r="AC2265" s="1">
        <v>0</v>
      </c>
      <c r="AD2265" s="2" t="s">
        <v>0</v>
      </c>
      <c r="AE2265" s="1">
        <v>0</v>
      </c>
      <c r="AF2265" s="2">
        <v>0</v>
      </c>
    </row>
    <row r="2266" spans="1:32" hidden="1" x14ac:dyDescent="0.25">
      <c r="A2266" s="2" t="s">
        <v>170</v>
      </c>
      <c r="B2266" s="52">
        <v>44002</v>
      </c>
      <c r="C2266" s="2" t="s">
        <v>53</v>
      </c>
      <c r="D2266" s="2" t="s">
        <v>52</v>
      </c>
      <c r="E2266" s="2" t="s">
        <v>651</v>
      </c>
      <c r="F2266" s="2" t="s">
        <v>3505</v>
      </c>
      <c r="G2266" s="2" t="s">
        <v>4</v>
      </c>
      <c r="H2266" s="2" t="s">
        <v>3869</v>
      </c>
      <c r="I2266" s="1" t="s">
        <v>1</v>
      </c>
      <c r="J2266" s="1" t="s">
        <v>1</v>
      </c>
      <c r="K2266" s="1" t="s">
        <v>1</v>
      </c>
      <c r="L2266" s="1" t="s">
        <v>1</v>
      </c>
      <c r="M2266" s="1">
        <v>0</v>
      </c>
      <c r="N2266" s="2" t="s">
        <v>1</v>
      </c>
      <c r="O2266" s="2" t="s">
        <v>1171</v>
      </c>
      <c r="P2266" s="2" t="s">
        <v>1170</v>
      </c>
      <c r="Q2266" s="1">
        <v>1564638.585</v>
      </c>
      <c r="R2266" s="1">
        <v>0</v>
      </c>
      <c r="S2266" s="1">
        <v>1564638.585</v>
      </c>
      <c r="T2266" s="1">
        <v>0</v>
      </c>
      <c r="U2266" s="2" t="s">
        <v>0</v>
      </c>
      <c r="V2266" s="1">
        <v>0</v>
      </c>
      <c r="W2266" s="1">
        <v>0</v>
      </c>
      <c r="X2266" s="2" t="s">
        <v>0</v>
      </c>
      <c r="Y2266" s="1">
        <v>0</v>
      </c>
      <c r="Z2266" s="1">
        <v>0</v>
      </c>
      <c r="AA2266" s="2" t="s">
        <v>0</v>
      </c>
      <c r="AB2266" s="1">
        <v>0</v>
      </c>
      <c r="AC2266" s="1">
        <v>0</v>
      </c>
      <c r="AD2266" s="2" t="s">
        <v>0</v>
      </c>
      <c r="AE2266" s="1">
        <v>0</v>
      </c>
      <c r="AF2266" s="2">
        <v>0</v>
      </c>
    </row>
    <row r="2267" spans="1:32" hidden="1" x14ac:dyDescent="0.25">
      <c r="A2267" s="2" t="s">
        <v>168</v>
      </c>
      <c r="B2267" s="52">
        <v>44002</v>
      </c>
      <c r="C2267" s="2" t="s">
        <v>53</v>
      </c>
      <c r="D2267" s="2" t="s">
        <v>52</v>
      </c>
      <c r="E2267" s="2" t="s">
        <v>651</v>
      </c>
      <c r="F2267" s="2" t="s">
        <v>3505</v>
      </c>
      <c r="G2267" s="2" t="s">
        <v>4</v>
      </c>
      <c r="H2267" s="2" t="s">
        <v>3870</v>
      </c>
      <c r="I2267" s="1" t="s">
        <v>1</v>
      </c>
      <c r="J2267" s="1" t="s">
        <v>1</v>
      </c>
      <c r="K2267" s="1" t="s">
        <v>1</v>
      </c>
      <c r="L2267" s="1" t="s">
        <v>1</v>
      </c>
      <c r="M2267" s="1">
        <v>0</v>
      </c>
      <c r="N2267" s="2" t="s">
        <v>1</v>
      </c>
      <c r="O2267" s="2" t="s">
        <v>2</v>
      </c>
      <c r="P2267" s="2" t="s">
        <v>1</v>
      </c>
      <c r="Q2267" s="1">
        <v>91485086.316900015</v>
      </c>
      <c r="R2267" s="1">
        <v>0</v>
      </c>
      <c r="S2267" s="1">
        <v>59708374.202500015</v>
      </c>
      <c r="T2267" s="1">
        <v>0</v>
      </c>
      <c r="U2267" s="2" t="s">
        <v>0</v>
      </c>
      <c r="V2267" s="1">
        <v>0</v>
      </c>
      <c r="W2267" s="1">
        <v>27393717.34</v>
      </c>
      <c r="X2267" s="2" t="s">
        <v>13</v>
      </c>
      <c r="Y2267" s="1">
        <v>4382994.7744000005</v>
      </c>
      <c r="Z2267" s="1">
        <v>0</v>
      </c>
      <c r="AA2267" s="2" t="s">
        <v>0</v>
      </c>
      <c r="AB2267" s="1">
        <v>0</v>
      </c>
      <c r="AC2267" s="1">
        <v>0</v>
      </c>
      <c r="AD2267" s="2" t="s">
        <v>0</v>
      </c>
      <c r="AE2267" s="1">
        <v>0</v>
      </c>
      <c r="AF2267" s="2">
        <v>0</v>
      </c>
    </row>
    <row r="2268" spans="1:32" hidden="1" x14ac:dyDescent="0.25">
      <c r="A2268" s="2" t="s">
        <v>164</v>
      </c>
      <c r="B2268" s="52">
        <v>44002</v>
      </c>
      <c r="C2268" s="2" t="s">
        <v>53</v>
      </c>
      <c r="D2268" s="2" t="s">
        <v>52</v>
      </c>
      <c r="E2268" s="2" t="s">
        <v>651</v>
      </c>
      <c r="F2268" s="2" t="s">
        <v>3505</v>
      </c>
      <c r="G2268" s="2" t="s">
        <v>4</v>
      </c>
      <c r="H2268" s="2" t="s">
        <v>3871</v>
      </c>
      <c r="I2268" s="1" t="s">
        <v>1</v>
      </c>
      <c r="J2268" s="1" t="s">
        <v>1</v>
      </c>
      <c r="K2268" s="1" t="s">
        <v>1</v>
      </c>
      <c r="L2268" s="1" t="s">
        <v>1</v>
      </c>
      <c r="M2268" s="1">
        <v>0</v>
      </c>
      <c r="N2268" s="2" t="s">
        <v>1</v>
      </c>
      <c r="O2268" s="2" t="s">
        <v>2</v>
      </c>
      <c r="P2268" s="2" t="s">
        <v>1</v>
      </c>
      <c r="Q2268" s="1">
        <v>11346022.827500001</v>
      </c>
      <c r="R2268" s="1">
        <v>0</v>
      </c>
      <c r="S2268" s="1">
        <v>9090692.8275000006</v>
      </c>
      <c r="T2268" s="1">
        <v>0</v>
      </c>
      <c r="U2268" s="2" t="s">
        <v>0</v>
      </c>
      <c r="V2268" s="1">
        <v>0</v>
      </c>
      <c r="W2268" s="1">
        <v>1944250</v>
      </c>
      <c r="X2268" s="2" t="s">
        <v>13</v>
      </c>
      <c r="Y2268" s="1">
        <v>311080</v>
      </c>
      <c r="Z2268" s="1">
        <v>0</v>
      </c>
      <c r="AA2268" s="2" t="s">
        <v>0</v>
      </c>
      <c r="AB2268" s="1">
        <v>0</v>
      </c>
      <c r="AC2268" s="1">
        <v>0</v>
      </c>
      <c r="AD2268" s="2" t="s">
        <v>0</v>
      </c>
      <c r="AE2268" s="1">
        <v>0</v>
      </c>
      <c r="AF2268" s="2">
        <v>0</v>
      </c>
    </row>
    <row r="2269" spans="1:32" hidden="1" x14ac:dyDescent="0.25">
      <c r="A2269" s="2" t="s">
        <v>161</v>
      </c>
      <c r="B2269" s="52">
        <v>44002</v>
      </c>
      <c r="C2269" s="2" t="s">
        <v>53</v>
      </c>
      <c r="D2269" s="2" t="s">
        <v>52</v>
      </c>
      <c r="E2269" s="2" t="s">
        <v>651</v>
      </c>
      <c r="F2269" s="2" t="s">
        <v>3505</v>
      </c>
      <c r="G2269" s="2" t="s">
        <v>4</v>
      </c>
      <c r="H2269" s="2" t="s">
        <v>3872</v>
      </c>
      <c r="I2269" s="1" t="s">
        <v>1</v>
      </c>
      <c r="J2269" s="1" t="s">
        <v>1</v>
      </c>
      <c r="K2269" s="1" t="s">
        <v>1</v>
      </c>
      <c r="L2269" s="1" t="s">
        <v>1</v>
      </c>
      <c r="M2269" s="1">
        <v>0</v>
      </c>
      <c r="N2269" s="2" t="s">
        <v>1</v>
      </c>
      <c r="O2269" s="2" t="s">
        <v>2</v>
      </c>
      <c r="P2269" s="2" t="s">
        <v>1</v>
      </c>
      <c r="Q2269" s="1">
        <v>49832945.413000003</v>
      </c>
      <c r="R2269" s="1">
        <v>0</v>
      </c>
      <c r="S2269" s="1">
        <v>34119985.555000007</v>
      </c>
      <c r="T2269" s="1">
        <v>0</v>
      </c>
      <c r="U2269" s="2" t="s">
        <v>0</v>
      </c>
      <c r="V2269" s="1">
        <v>0</v>
      </c>
      <c r="W2269" s="1">
        <v>13545655.049999999</v>
      </c>
      <c r="X2269" s="2" t="s">
        <v>13</v>
      </c>
      <c r="Y2269" s="1">
        <v>2167304.8079999997</v>
      </c>
      <c r="Z2269" s="1">
        <v>0</v>
      </c>
      <c r="AA2269" s="2" t="s">
        <v>0</v>
      </c>
      <c r="AB2269" s="1">
        <v>0</v>
      </c>
      <c r="AC2269" s="1">
        <v>0</v>
      </c>
      <c r="AD2269" s="2" t="s">
        <v>0</v>
      </c>
      <c r="AE2269" s="1">
        <v>0</v>
      </c>
      <c r="AF2269" s="2">
        <v>0</v>
      </c>
    </row>
    <row r="2270" spans="1:32" hidden="1" x14ac:dyDescent="0.25">
      <c r="A2270" s="2" t="s">
        <v>158</v>
      </c>
      <c r="B2270" s="52">
        <v>44002</v>
      </c>
      <c r="C2270" s="2" t="s">
        <v>8</v>
      </c>
      <c r="D2270" s="2" t="s">
        <v>48</v>
      </c>
      <c r="E2270" s="2" t="s">
        <v>520</v>
      </c>
      <c r="F2270" s="2" t="s">
        <v>305</v>
      </c>
      <c r="G2270" s="2" t="s">
        <v>4</v>
      </c>
      <c r="H2270" s="2" t="s">
        <v>3873</v>
      </c>
      <c r="I2270" s="1"/>
      <c r="J2270" s="1"/>
      <c r="K2270" s="1"/>
      <c r="L2270" s="1"/>
      <c r="M2270" s="1">
        <v>0</v>
      </c>
      <c r="N2270" s="2"/>
      <c r="O2270" s="2" t="s">
        <v>2</v>
      </c>
      <c r="P2270" s="2"/>
      <c r="Q2270" s="1">
        <v>179536969.91999999</v>
      </c>
      <c r="R2270" s="1">
        <v>0</v>
      </c>
      <c r="S2270" s="1">
        <v>132350245.45</v>
      </c>
      <c r="T2270" s="1">
        <v>0</v>
      </c>
      <c r="U2270" s="2"/>
      <c r="V2270" s="1">
        <v>0</v>
      </c>
      <c r="W2270" s="1">
        <v>40678210.75</v>
      </c>
      <c r="X2270" s="2"/>
      <c r="Y2270" s="1">
        <v>6508513.7199999997</v>
      </c>
      <c r="Z2270" s="1"/>
      <c r="AA2270" s="2"/>
      <c r="AB2270" s="1"/>
      <c r="AC2270" s="1"/>
      <c r="AD2270" s="2"/>
      <c r="AE2270" s="1"/>
      <c r="AF2270" s="2"/>
    </row>
    <row r="2271" spans="1:32" hidden="1" x14ac:dyDescent="0.25">
      <c r="A2271" s="2" t="s">
        <v>155</v>
      </c>
      <c r="B2271" s="52">
        <v>44002</v>
      </c>
      <c r="C2271" s="2" t="s">
        <v>53</v>
      </c>
      <c r="D2271" s="2" t="s">
        <v>48</v>
      </c>
      <c r="E2271" s="2" t="s">
        <v>1830</v>
      </c>
      <c r="F2271" s="2" t="s">
        <v>2708</v>
      </c>
      <c r="G2271" s="2" t="s">
        <v>4</v>
      </c>
      <c r="H2271" s="2" t="s">
        <v>3874</v>
      </c>
      <c r="I2271" s="1"/>
      <c r="J2271" s="1"/>
      <c r="K2271" s="1"/>
      <c r="L2271" s="1"/>
      <c r="M2271" s="1"/>
      <c r="N2271" s="2"/>
      <c r="O2271" s="2" t="s">
        <v>249</v>
      </c>
      <c r="P2271" s="2"/>
      <c r="Q2271" s="1">
        <v>0</v>
      </c>
      <c r="R2271" s="1">
        <v>0</v>
      </c>
      <c r="S2271" s="1">
        <v>0</v>
      </c>
      <c r="T2271" s="1">
        <v>0</v>
      </c>
      <c r="U2271" s="2"/>
      <c r="V2271" s="1">
        <v>0</v>
      </c>
      <c r="W2271" s="1">
        <v>0</v>
      </c>
      <c r="X2271" s="2"/>
      <c r="Y2271" s="1">
        <v>0</v>
      </c>
      <c r="Z2271" s="1">
        <v>0</v>
      </c>
      <c r="AA2271" s="1">
        <v>0</v>
      </c>
      <c r="AB2271" s="1">
        <v>0</v>
      </c>
      <c r="AC2271" s="1">
        <v>0</v>
      </c>
      <c r="AD2271" s="1">
        <v>0</v>
      </c>
      <c r="AE2271" s="1">
        <v>0</v>
      </c>
      <c r="AF2271" s="2"/>
    </row>
    <row r="2272" spans="1:32" hidden="1" x14ac:dyDescent="0.25">
      <c r="A2272" s="2" t="s">
        <v>152</v>
      </c>
      <c r="B2272" s="52">
        <v>44002</v>
      </c>
      <c r="C2272" s="2" t="s">
        <v>8</v>
      </c>
      <c r="D2272" s="2" t="s">
        <v>44</v>
      </c>
      <c r="E2272" s="2" t="s">
        <v>516</v>
      </c>
      <c r="F2272" s="2" t="s">
        <v>2107</v>
      </c>
      <c r="G2272" s="2" t="s">
        <v>4</v>
      </c>
      <c r="H2272" s="2" t="s">
        <v>3875</v>
      </c>
      <c r="I2272" s="1"/>
      <c r="J2272" s="1"/>
      <c r="K2272" s="1"/>
      <c r="L2272" s="1"/>
      <c r="M2272" s="1"/>
      <c r="N2272" s="2"/>
      <c r="O2272" s="2" t="s">
        <v>2</v>
      </c>
      <c r="P2272" s="2"/>
      <c r="Q2272" s="1">
        <v>136426791.33400002</v>
      </c>
      <c r="R2272" s="1">
        <v>0</v>
      </c>
      <c r="S2272" s="1">
        <v>101746680.06</v>
      </c>
      <c r="T2272" s="1">
        <v>0</v>
      </c>
      <c r="U2272" s="2"/>
      <c r="V2272" s="1">
        <v>0</v>
      </c>
      <c r="W2272" s="1">
        <v>29896647.649999999</v>
      </c>
      <c r="X2272" s="2"/>
      <c r="Y2272" s="1">
        <v>4783463.6239999998</v>
      </c>
      <c r="Z2272" s="1">
        <v>0</v>
      </c>
      <c r="AA2272" s="2"/>
      <c r="AB2272" s="1">
        <v>0</v>
      </c>
      <c r="AC2272" s="1">
        <v>0</v>
      </c>
      <c r="AD2272" s="2"/>
      <c r="AE2272" s="1"/>
      <c r="AF2272" s="2"/>
    </row>
    <row r="2273" spans="1:32" hidden="1" x14ac:dyDescent="0.25">
      <c r="A2273" s="2" t="s">
        <v>150</v>
      </c>
      <c r="B2273" s="52">
        <v>44002</v>
      </c>
      <c r="C2273" s="2" t="s">
        <v>8</v>
      </c>
      <c r="D2273" s="2" t="s">
        <v>40</v>
      </c>
      <c r="E2273" s="2" t="s">
        <v>500</v>
      </c>
      <c r="F2273" s="2" t="s">
        <v>1991</v>
      </c>
      <c r="G2273" s="2" t="s">
        <v>4</v>
      </c>
      <c r="H2273" s="2" t="s">
        <v>3876</v>
      </c>
      <c r="I2273" s="1"/>
      <c r="J2273" s="1"/>
      <c r="K2273" s="1"/>
      <c r="L2273" s="1"/>
      <c r="M2273" s="1">
        <v>0</v>
      </c>
      <c r="N2273" s="2"/>
      <c r="O2273" s="2" t="s">
        <v>2</v>
      </c>
      <c r="P2273" s="2"/>
      <c r="Q2273" s="1">
        <v>247276591.37400001</v>
      </c>
      <c r="R2273" s="1">
        <v>0</v>
      </c>
      <c r="S2273" s="1">
        <v>193726489.53</v>
      </c>
      <c r="T2273" s="1">
        <v>0</v>
      </c>
      <c r="U2273" s="2"/>
      <c r="V2273" s="1">
        <v>0</v>
      </c>
      <c r="W2273" s="1">
        <v>46163880.899999999</v>
      </c>
      <c r="X2273" s="2"/>
      <c r="Y2273" s="1">
        <v>7386220.9440000001</v>
      </c>
      <c r="Z2273" s="1">
        <v>0</v>
      </c>
      <c r="AA2273" s="2"/>
      <c r="AB2273" s="1">
        <v>0</v>
      </c>
      <c r="AC2273" s="1">
        <v>0</v>
      </c>
      <c r="AD2273" s="2" t="s">
        <v>0</v>
      </c>
      <c r="AE2273" s="1">
        <v>0</v>
      </c>
      <c r="AF2273" s="2"/>
    </row>
    <row r="2274" spans="1:32" hidden="1" x14ac:dyDescent="0.25">
      <c r="A2274" s="2" t="s">
        <v>147</v>
      </c>
      <c r="B2274" s="52">
        <v>44002</v>
      </c>
      <c r="C2274" s="2" t="s">
        <v>8</v>
      </c>
      <c r="D2274" s="2" t="s">
        <v>36</v>
      </c>
      <c r="E2274" s="2" t="s">
        <v>497</v>
      </c>
      <c r="F2274" s="2" t="s">
        <v>1832</v>
      </c>
      <c r="G2274" s="2" t="s">
        <v>4</v>
      </c>
      <c r="H2274" s="2" t="s">
        <v>3877</v>
      </c>
      <c r="I2274" s="1"/>
      <c r="J2274" s="1"/>
      <c r="K2274" s="1"/>
      <c r="L2274" s="1"/>
      <c r="M2274" s="1"/>
      <c r="N2274" s="2"/>
      <c r="O2274" s="2" t="s">
        <v>2</v>
      </c>
      <c r="P2274" s="2"/>
      <c r="Q2274" s="1">
        <v>132788614.1424</v>
      </c>
      <c r="R2274" s="1">
        <v>0</v>
      </c>
      <c r="S2274" s="1">
        <v>105145961.3</v>
      </c>
      <c r="T2274" s="1">
        <v>0</v>
      </c>
      <c r="U2274" s="2" t="s">
        <v>0</v>
      </c>
      <c r="V2274" s="1">
        <v>0</v>
      </c>
      <c r="W2274" s="1">
        <v>23829873.140000001</v>
      </c>
      <c r="X2274" s="2"/>
      <c r="Y2274" s="1">
        <v>3812779.7024000003</v>
      </c>
      <c r="Z2274" s="1"/>
      <c r="AA2274" s="2"/>
      <c r="AB2274" s="1"/>
      <c r="AC2274" s="1"/>
      <c r="AD2274" s="2"/>
      <c r="AE2274" s="1"/>
      <c r="AF2274" s="2"/>
    </row>
    <row r="2275" spans="1:32" hidden="1" x14ac:dyDescent="0.25">
      <c r="A2275" s="2" t="s">
        <v>144</v>
      </c>
      <c r="B2275" s="52">
        <v>44002</v>
      </c>
      <c r="C2275" s="2" t="s">
        <v>8</v>
      </c>
      <c r="D2275" s="2" t="s">
        <v>32</v>
      </c>
      <c r="E2275" s="2" t="s">
        <v>493</v>
      </c>
      <c r="F2275" s="2" t="s">
        <v>3878</v>
      </c>
      <c r="G2275" s="2" t="s">
        <v>4</v>
      </c>
      <c r="H2275" s="2" t="s">
        <v>3879</v>
      </c>
      <c r="I2275" s="1"/>
      <c r="J2275" s="1"/>
      <c r="K2275" s="1"/>
      <c r="L2275" s="1"/>
      <c r="M2275" s="1">
        <v>0</v>
      </c>
      <c r="N2275" s="2"/>
      <c r="O2275" s="2" t="s">
        <v>2</v>
      </c>
      <c r="P2275" s="2"/>
      <c r="Q2275" s="1">
        <v>149111370.51640001</v>
      </c>
      <c r="R2275" s="1">
        <v>0</v>
      </c>
      <c r="S2275" s="1">
        <v>109703729.83000001</v>
      </c>
      <c r="T2275" s="1">
        <v>0</v>
      </c>
      <c r="U2275" s="2" t="s">
        <v>0</v>
      </c>
      <c r="V2275" s="1">
        <v>0</v>
      </c>
      <c r="W2275" s="1">
        <v>33972104.039999999</v>
      </c>
      <c r="X2275" s="2"/>
      <c r="Y2275" s="1">
        <v>5435536.6464</v>
      </c>
      <c r="Z2275" s="1"/>
      <c r="AA2275" s="2"/>
      <c r="AB2275" s="1"/>
      <c r="AC2275" s="1"/>
      <c r="AD2275" s="2"/>
      <c r="AE2275" s="1"/>
      <c r="AF2275" s="2"/>
    </row>
    <row r="2276" spans="1:32" hidden="1" x14ac:dyDescent="0.25">
      <c r="A2276" s="2" t="s">
        <v>141</v>
      </c>
      <c r="B2276" s="52">
        <v>44002</v>
      </c>
      <c r="C2276" s="2" t="s">
        <v>8</v>
      </c>
      <c r="D2276" s="2" t="s">
        <v>26</v>
      </c>
      <c r="E2276" s="2" t="s">
        <v>489</v>
      </c>
      <c r="F2276" s="2" t="s">
        <v>3880</v>
      </c>
      <c r="G2276" s="2" t="s">
        <v>4</v>
      </c>
      <c r="H2276" s="2" t="s">
        <v>3881</v>
      </c>
      <c r="I2276" s="1" t="s">
        <v>1</v>
      </c>
      <c r="J2276" s="1" t="s">
        <v>1</v>
      </c>
      <c r="K2276" s="1" t="s">
        <v>1</v>
      </c>
      <c r="L2276" s="1" t="s">
        <v>1</v>
      </c>
      <c r="M2276" s="1">
        <v>0</v>
      </c>
      <c r="N2276" s="2" t="s">
        <v>1</v>
      </c>
      <c r="O2276" s="2" t="s">
        <v>2</v>
      </c>
      <c r="P2276" s="2" t="s">
        <v>1</v>
      </c>
      <c r="Q2276" s="1">
        <v>46861450.370800011</v>
      </c>
      <c r="R2276" s="1">
        <v>0</v>
      </c>
      <c r="S2276" s="1">
        <v>45126683.56000001</v>
      </c>
      <c r="T2276" s="1">
        <v>0</v>
      </c>
      <c r="U2276" s="2" t="s">
        <v>0</v>
      </c>
      <c r="V2276" s="1">
        <v>0</v>
      </c>
      <c r="W2276" s="1">
        <v>1495488.63</v>
      </c>
      <c r="X2276" s="2" t="s">
        <v>0</v>
      </c>
      <c r="Y2276" s="1">
        <v>239278.18079999997</v>
      </c>
      <c r="Z2276" s="1">
        <v>0</v>
      </c>
      <c r="AA2276" s="2" t="s">
        <v>0</v>
      </c>
      <c r="AB2276" s="1">
        <v>0</v>
      </c>
      <c r="AC2276" s="1">
        <v>0</v>
      </c>
      <c r="AD2276" s="2" t="s">
        <v>0</v>
      </c>
      <c r="AE2276" s="1">
        <v>0</v>
      </c>
      <c r="AF2276" s="2">
        <v>0</v>
      </c>
    </row>
    <row r="2277" spans="1:32" hidden="1" x14ac:dyDescent="0.25">
      <c r="A2277" s="2" t="s">
        <v>138</v>
      </c>
      <c r="B2277" s="52">
        <v>44002</v>
      </c>
      <c r="C2277" s="2" t="s">
        <v>8</v>
      </c>
      <c r="D2277" s="2" t="s">
        <v>26</v>
      </c>
      <c r="E2277" s="2" t="s">
        <v>489</v>
      </c>
      <c r="F2277" s="2" t="s">
        <v>3880</v>
      </c>
      <c r="G2277" s="2" t="s">
        <v>24</v>
      </c>
      <c r="H2277" s="2" t="s">
        <v>1</v>
      </c>
      <c r="I2277" s="1" t="s">
        <v>3882</v>
      </c>
      <c r="J2277" s="1" t="s">
        <v>1</v>
      </c>
      <c r="K2277" s="1" t="s">
        <v>3883</v>
      </c>
      <c r="L2277" s="1" t="s">
        <v>3884</v>
      </c>
      <c r="M2277" s="1">
        <v>359016</v>
      </c>
      <c r="N2277" s="2" t="s">
        <v>20</v>
      </c>
      <c r="O2277" s="2" t="s">
        <v>3885</v>
      </c>
      <c r="P2277" s="2" t="s">
        <v>3886</v>
      </c>
      <c r="Q2277" s="1">
        <v>-100800</v>
      </c>
      <c r="R2277" s="1">
        <v>0</v>
      </c>
      <c r="S2277" s="1">
        <v>-100800</v>
      </c>
      <c r="T2277" s="1">
        <v>0</v>
      </c>
      <c r="U2277" s="2" t="s">
        <v>0</v>
      </c>
      <c r="V2277" s="1">
        <v>0</v>
      </c>
      <c r="W2277" s="1">
        <v>0</v>
      </c>
      <c r="X2277" s="2" t="s">
        <v>0</v>
      </c>
      <c r="Y2277" s="1">
        <v>0</v>
      </c>
      <c r="Z2277" s="1">
        <v>0</v>
      </c>
      <c r="AA2277" s="2" t="s">
        <v>0</v>
      </c>
      <c r="AB2277" s="1">
        <v>0</v>
      </c>
      <c r="AC2277" s="1">
        <v>0</v>
      </c>
      <c r="AD2277" s="2" t="s">
        <v>0</v>
      </c>
      <c r="AE2277" s="1">
        <v>0</v>
      </c>
      <c r="AF2277" s="2">
        <v>0</v>
      </c>
    </row>
    <row r="2278" spans="1:32" hidden="1" x14ac:dyDescent="0.25">
      <c r="A2278" s="2" t="s">
        <v>135</v>
      </c>
      <c r="B2278" s="52">
        <v>44002</v>
      </c>
      <c r="C2278" s="2" t="s">
        <v>8</v>
      </c>
      <c r="D2278" s="2" t="s">
        <v>16</v>
      </c>
      <c r="E2278" s="2" t="s">
        <v>483</v>
      </c>
      <c r="F2278" s="2" t="s">
        <v>3887</v>
      </c>
      <c r="G2278" s="2" t="s">
        <v>4</v>
      </c>
      <c r="H2278" s="2" t="s">
        <v>3888</v>
      </c>
      <c r="I2278" s="1"/>
      <c r="J2278" s="1"/>
      <c r="K2278" s="1"/>
      <c r="L2278" s="1"/>
      <c r="M2278" s="1">
        <v>0</v>
      </c>
      <c r="N2278" s="2"/>
      <c r="O2278" s="2" t="s">
        <v>2</v>
      </c>
      <c r="P2278" s="2"/>
      <c r="Q2278" s="1">
        <v>31604093.601199999</v>
      </c>
      <c r="R2278" s="1">
        <v>0</v>
      </c>
      <c r="S2278" s="1">
        <v>19558280</v>
      </c>
      <c r="T2278" s="1">
        <v>0</v>
      </c>
      <c r="U2278" s="2"/>
      <c r="V2278" s="1">
        <v>0</v>
      </c>
      <c r="W2278" s="1">
        <v>10384322.07</v>
      </c>
      <c r="X2278" s="2"/>
      <c r="Y2278" s="1">
        <v>1661491.5312000001</v>
      </c>
      <c r="Z2278" s="1"/>
      <c r="AA2278" s="2"/>
      <c r="AB2278" s="1"/>
      <c r="AC2278" s="1"/>
      <c r="AD2278" s="2"/>
      <c r="AE2278" s="1"/>
      <c r="AF2278" s="2"/>
    </row>
    <row r="2279" spans="1:32" hidden="1" x14ac:dyDescent="0.25">
      <c r="A2279" s="2" t="s">
        <v>132</v>
      </c>
      <c r="B2279" s="52">
        <v>44002</v>
      </c>
      <c r="C2279" s="2" t="s">
        <v>8</v>
      </c>
      <c r="D2279" s="2" t="s">
        <v>1048</v>
      </c>
      <c r="E2279" s="2" t="s">
        <v>538</v>
      </c>
      <c r="F2279" s="2" t="s">
        <v>2184</v>
      </c>
      <c r="G2279" s="2" t="s">
        <v>4</v>
      </c>
      <c r="H2279" s="2" t="s">
        <v>3889</v>
      </c>
      <c r="I2279" s="1" t="s">
        <v>1</v>
      </c>
      <c r="J2279" s="1" t="s">
        <v>1</v>
      </c>
      <c r="K2279" s="1" t="s">
        <v>1</v>
      </c>
      <c r="L2279" s="1" t="s">
        <v>1</v>
      </c>
      <c r="M2279" s="1">
        <v>0</v>
      </c>
      <c r="N2279" s="2" t="s">
        <v>1</v>
      </c>
      <c r="O2279" s="2" t="s">
        <v>2</v>
      </c>
      <c r="P2279" s="2" t="s">
        <v>1</v>
      </c>
      <c r="Q2279" s="1">
        <v>42385690.265199989</v>
      </c>
      <c r="R2279" s="1">
        <v>0</v>
      </c>
      <c r="S2279" s="1">
        <v>38744052.999999993</v>
      </c>
      <c r="T2279" s="1">
        <v>0</v>
      </c>
      <c r="U2279" s="2" t="s">
        <v>0</v>
      </c>
      <c r="V2279" s="1">
        <v>0</v>
      </c>
      <c r="W2279" s="1">
        <v>3139342.4699999997</v>
      </c>
      <c r="X2279" s="2" t="s">
        <v>0</v>
      </c>
      <c r="Y2279" s="1">
        <v>502294.79519999999</v>
      </c>
      <c r="Z2279" s="1">
        <v>0</v>
      </c>
      <c r="AA2279" s="2" t="s">
        <v>0</v>
      </c>
      <c r="AB2279" s="1">
        <v>0</v>
      </c>
      <c r="AC2279" s="1">
        <v>0</v>
      </c>
      <c r="AD2279" s="2" t="s">
        <v>0</v>
      </c>
      <c r="AE2279" s="1">
        <v>0</v>
      </c>
      <c r="AF2279" s="2">
        <v>0</v>
      </c>
    </row>
    <row r="2280" spans="1:32" hidden="1" x14ac:dyDescent="0.25">
      <c r="A2280" s="2" t="s">
        <v>129</v>
      </c>
      <c r="B2280" s="52">
        <v>44002</v>
      </c>
      <c r="C2280" s="2" t="s">
        <v>8</v>
      </c>
      <c r="D2280" s="2" t="s">
        <v>11</v>
      </c>
      <c r="E2280" s="2" t="s">
        <v>476</v>
      </c>
      <c r="F2280" s="2" t="s">
        <v>3890</v>
      </c>
      <c r="G2280" s="2" t="s">
        <v>4</v>
      </c>
      <c r="H2280" s="2" t="s">
        <v>3891</v>
      </c>
      <c r="I2280" s="1"/>
      <c r="J2280" s="1"/>
      <c r="K2280" s="1"/>
      <c r="L2280" s="1"/>
      <c r="M2280" s="1">
        <v>0</v>
      </c>
      <c r="N2280" s="2"/>
      <c r="O2280" s="2" t="s">
        <v>2</v>
      </c>
      <c r="P2280" s="2"/>
      <c r="Q2280" s="1">
        <v>7892715.0899999999</v>
      </c>
      <c r="R2280" s="1">
        <v>0</v>
      </c>
      <c r="S2280" s="1">
        <v>5788011.0899999999</v>
      </c>
      <c r="T2280" s="1">
        <v>0</v>
      </c>
      <c r="U2280" s="1">
        <v>0</v>
      </c>
      <c r="V2280" s="1">
        <v>0</v>
      </c>
      <c r="W2280" s="1">
        <v>1814400</v>
      </c>
      <c r="X2280" s="1">
        <v>0</v>
      </c>
      <c r="Y2280" s="1">
        <v>290304</v>
      </c>
      <c r="Z2280" s="1">
        <v>0</v>
      </c>
      <c r="AA2280" s="1">
        <v>0</v>
      </c>
      <c r="AB2280" s="1">
        <v>0</v>
      </c>
      <c r="AC2280" s="1">
        <v>0</v>
      </c>
      <c r="AD2280" s="1">
        <v>0</v>
      </c>
      <c r="AE2280" s="1">
        <v>0</v>
      </c>
      <c r="AF2280" s="2"/>
    </row>
    <row r="2281" spans="1:32" hidden="1" x14ac:dyDescent="0.25">
      <c r="A2281" s="2" t="s">
        <v>127</v>
      </c>
      <c r="B2281" s="52">
        <v>44002</v>
      </c>
      <c r="C2281" s="2" t="s">
        <v>8</v>
      </c>
      <c r="D2281" s="2" t="s">
        <v>7</v>
      </c>
      <c r="E2281" s="2" t="s">
        <v>471</v>
      </c>
      <c r="F2281" s="2" t="s">
        <v>2717</v>
      </c>
      <c r="G2281" s="2" t="s">
        <v>4</v>
      </c>
      <c r="H2281" s="2" t="s">
        <v>3892</v>
      </c>
      <c r="I2281" s="1"/>
      <c r="J2281" s="1"/>
      <c r="K2281" s="1"/>
      <c r="L2281" s="1"/>
      <c r="M2281" s="1">
        <v>0</v>
      </c>
      <c r="N2281" s="2"/>
      <c r="O2281" s="2" t="s">
        <v>2</v>
      </c>
      <c r="P2281" s="2"/>
      <c r="Q2281" s="1">
        <v>92912147.317200005</v>
      </c>
      <c r="R2281" s="1">
        <v>0</v>
      </c>
      <c r="S2281" s="1">
        <v>79360351.420000002</v>
      </c>
      <c r="T2281" s="1">
        <v>0</v>
      </c>
      <c r="U2281" s="2"/>
      <c r="V2281" s="1">
        <v>0</v>
      </c>
      <c r="W2281" s="1">
        <v>11682582.67</v>
      </c>
      <c r="X2281" s="2"/>
      <c r="Y2281" s="1">
        <v>1869213.2272000001</v>
      </c>
      <c r="Z2281" s="1">
        <v>0</v>
      </c>
      <c r="AA2281" s="1">
        <v>0</v>
      </c>
      <c r="AB2281" s="1">
        <v>0</v>
      </c>
      <c r="AC2281" s="1">
        <v>0</v>
      </c>
      <c r="AD2281" s="1">
        <v>0</v>
      </c>
      <c r="AE2281" s="1">
        <v>0</v>
      </c>
      <c r="AF2281" s="2"/>
    </row>
    <row r="2282" spans="1:32" hidden="1" x14ac:dyDescent="0.25">
      <c r="A2282" s="2" t="s">
        <v>123</v>
      </c>
      <c r="B2282" s="52">
        <v>44003</v>
      </c>
      <c r="C2282" s="2" t="s">
        <v>53</v>
      </c>
      <c r="D2282" s="2" t="s">
        <v>107</v>
      </c>
      <c r="E2282" s="2" t="s">
        <v>572</v>
      </c>
      <c r="F2282" s="2" t="s">
        <v>3852</v>
      </c>
      <c r="G2282" s="2" t="s">
        <v>4</v>
      </c>
      <c r="H2282" s="2" t="s">
        <v>3893</v>
      </c>
      <c r="I2282" s="1" t="s">
        <v>1</v>
      </c>
      <c r="J2282" s="1" t="s">
        <v>1</v>
      </c>
      <c r="K2282" s="1" t="s">
        <v>1</v>
      </c>
      <c r="L2282" s="1" t="s">
        <v>1</v>
      </c>
      <c r="M2282" s="1">
        <v>0</v>
      </c>
      <c r="N2282" s="2" t="s">
        <v>1</v>
      </c>
      <c r="O2282" s="2" t="s">
        <v>2</v>
      </c>
      <c r="P2282" s="2" t="s">
        <v>1</v>
      </c>
      <c r="Q2282" s="1">
        <v>67718942.278099999</v>
      </c>
      <c r="R2282" s="1">
        <v>0</v>
      </c>
      <c r="S2282" s="1">
        <v>48939107.592500001</v>
      </c>
      <c r="T2282" s="1">
        <v>0</v>
      </c>
      <c r="U2282" s="2" t="s">
        <v>0</v>
      </c>
      <c r="V2282" s="1">
        <v>0</v>
      </c>
      <c r="W2282" s="1">
        <v>16189512.66</v>
      </c>
      <c r="X2282" s="2" t="s">
        <v>13</v>
      </c>
      <c r="Y2282" s="1">
        <v>2590322.0256000003</v>
      </c>
      <c r="Z2282" s="1">
        <v>0</v>
      </c>
      <c r="AA2282" s="2" t="s">
        <v>0</v>
      </c>
      <c r="AB2282" s="1">
        <v>0</v>
      </c>
      <c r="AC2282" s="1">
        <v>0</v>
      </c>
      <c r="AD2282" s="2" t="s">
        <v>0</v>
      </c>
      <c r="AE2282" s="1">
        <v>0</v>
      </c>
      <c r="AF2282" s="2">
        <v>0</v>
      </c>
    </row>
    <row r="2283" spans="1:32" hidden="1" x14ac:dyDescent="0.25">
      <c r="A2283" s="2" t="s">
        <v>120</v>
      </c>
      <c r="B2283" s="52">
        <v>44003</v>
      </c>
      <c r="C2283" s="2" t="s">
        <v>53</v>
      </c>
      <c r="D2283" s="2" t="s">
        <v>107</v>
      </c>
      <c r="E2283" s="2" t="s">
        <v>572</v>
      </c>
      <c r="F2283" s="2" t="s">
        <v>3852</v>
      </c>
      <c r="G2283" s="2" t="s">
        <v>24</v>
      </c>
      <c r="H2283" s="2" t="s">
        <v>1</v>
      </c>
      <c r="I2283" s="1" t="s">
        <v>3894</v>
      </c>
      <c r="J2283" s="1" t="s">
        <v>1</v>
      </c>
      <c r="K2283" s="1" t="s">
        <v>3895</v>
      </c>
      <c r="L2283" s="1" t="s">
        <v>3896</v>
      </c>
      <c r="M2283" s="1">
        <v>55.69</v>
      </c>
      <c r="N2283" s="2" t="s">
        <v>20</v>
      </c>
      <c r="O2283" s="2" t="s">
        <v>3897</v>
      </c>
      <c r="P2283" s="2" t="s">
        <v>3898</v>
      </c>
      <c r="Q2283" s="1">
        <v>-239400</v>
      </c>
      <c r="R2283" s="1">
        <v>0</v>
      </c>
      <c r="S2283" s="1">
        <v>-239400</v>
      </c>
      <c r="T2283" s="1">
        <v>0</v>
      </c>
      <c r="U2283" s="2" t="s">
        <v>0</v>
      </c>
      <c r="V2283" s="1">
        <v>0</v>
      </c>
      <c r="W2283" s="1">
        <v>0</v>
      </c>
      <c r="X2283" s="2" t="s">
        <v>0</v>
      </c>
      <c r="Y2283" s="1">
        <v>0</v>
      </c>
      <c r="Z2283" s="1">
        <v>0</v>
      </c>
      <c r="AA2283" s="2" t="s">
        <v>0</v>
      </c>
      <c r="AB2283" s="1">
        <v>0</v>
      </c>
      <c r="AC2283" s="1">
        <v>0</v>
      </c>
      <c r="AD2283" s="2" t="s">
        <v>0</v>
      </c>
      <c r="AE2283" s="1">
        <v>0</v>
      </c>
      <c r="AF2283" s="2">
        <v>0</v>
      </c>
    </row>
    <row r="2284" spans="1:32" hidden="1" x14ac:dyDescent="0.25">
      <c r="A2284" s="2" t="s">
        <v>117</v>
      </c>
      <c r="B2284" s="52">
        <v>44003</v>
      </c>
      <c r="C2284" s="53" t="s">
        <v>8</v>
      </c>
      <c r="D2284" s="53" t="s">
        <v>107</v>
      </c>
      <c r="E2284" s="53" t="s">
        <v>596</v>
      </c>
      <c r="F2284" s="2" t="s">
        <v>2841</v>
      </c>
      <c r="G2284" s="53" t="s">
        <v>4</v>
      </c>
      <c r="H2284" s="53" t="s">
        <v>3899</v>
      </c>
      <c r="I2284" s="53"/>
      <c r="J2284" s="53"/>
      <c r="K2284" s="53"/>
      <c r="L2284" s="53"/>
      <c r="M2284" s="3">
        <v>0</v>
      </c>
      <c r="N2284" s="53"/>
      <c r="O2284" s="53" t="s">
        <v>2</v>
      </c>
      <c r="P2284" s="53"/>
      <c r="Q2284" s="1">
        <v>165206336.8044</v>
      </c>
      <c r="R2284" s="1">
        <v>0</v>
      </c>
      <c r="S2284" s="1">
        <v>133109246.61</v>
      </c>
      <c r="T2284" s="1">
        <v>0</v>
      </c>
      <c r="U2284" s="2"/>
      <c r="V2284" s="1">
        <v>0</v>
      </c>
      <c r="W2284" s="3">
        <v>27669905.34</v>
      </c>
      <c r="X2284" s="53"/>
      <c r="Y2284" s="1">
        <v>4427184.8543999996</v>
      </c>
      <c r="Z2284" s="1">
        <v>0</v>
      </c>
      <c r="AA2284" s="1">
        <v>0</v>
      </c>
      <c r="AB2284" s="1">
        <v>0</v>
      </c>
      <c r="AC2284" s="1">
        <v>0</v>
      </c>
      <c r="AD2284" s="1">
        <v>0</v>
      </c>
      <c r="AE2284" s="1">
        <v>0</v>
      </c>
      <c r="AF2284" s="53"/>
    </row>
    <row r="2285" spans="1:32" hidden="1" x14ac:dyDescent="0.25">
      <c r="A2285" s="2" t="s">
        <v>114</v>
      </c>
      <c r="B2285" s="52">
        <v>44003</v>
      </c>
      <c r="C2285" s="2" t="s">
        <v>8</v>
      </c>
      <c r="D2285" s="2" t="s">
        <v>88</v>
      </c>
      <c r="E2285" s="2" t="s">
        <v>563</v>
      </c>
      <c r="F2285" s="2" t="s">
        <v>220</v>
      </c>
      <c r="G2285" s="2" t="s">
        <v>4</v>
      </c>
      <c r="H2285" s="2" t="s">
        <v>3900</v>
      </c>
      <c r="I2285" s="1" t="s">
        <v>1</v>
      </c>
      <c r="J2285" s="1" t="s">
        <v>1</v>
      </c>
      <c r="K2285" s="1" t="s">
        <v>1</v>
      </c>
      <c r="L2285" s="1" t="s">
        <v>1</v>
      </c>
      <c r="M2285" s="1">
        <v>0</v>
      </c>
      <c r="N2285" s="2" t="s">
        <v>1</v>
      </c>
      <c r="O2285" s="2" t="s">
        <v>2</v>
      </c>
      <c r="P2285" s="2" t="s">
        <v>1</v>
      </c>
      <c r="Q2285" s="1">
        <v>50569990.210000001</v>
      </c>
      <c r="R2285" s="1">
        <v>0</v>
      </c>
      <c r="S2285" s="1">
        <v>50569990.210000001</v>
      </c>
      <c r="T2285" s="1">
        <v>0</v>
      </c>
      <c r="U2285" s="2" t="s">
        <v>0</v>
      </c>
      <c r="V2285" s="1">
        <v>0</v>
      </c>
      <c r="W2285" s="1"/>
      <c r="X2285" s="2" t="s">
        <v>13</v>
      </c>
      <c r="Y2285" s="1">
        <v>0</v>
      </c>
      <c r="Z2285" s="1">
        <v>0</v>
      </c>
      <c r="AA2285" s="2" t="s">
        <v>0</v>
      </c>
      <c r="AB2285" s="1">
        <v>0</v>
      </c>
      <c r="AC2285" s="1">
        <v>0</v>
      </c>
      <c r="AD2285" s="2" t="s">
        <v>0</v>
      </c>
      <c r="AE2285" s="1">
        <v>0</v>
      </c>
      <c r="AF2285" s="2">
        <v>0</v>
      </c>
    </row>
    <row r="2286" spans="1:32" hidden="1" x14ac:dyDescent="0.25">
      <c r="A2286" s="2" t="s">
        <v>111</v>
      </c>
      <c r="B2286" s="52">
        <v>44003</v>
      </c>
      <c r="C2286" s="2" t="s">
        <v>53</v>
      </c>
      <c r="D2286" s="2" t="s">
        <v>88</v>
      </c>
      <c r="E2286" s="2" t="s">
        <v>558</v>
      </c>
      <c r="F2286" s="2" t="s">
        <v>3901</v>
      </c>
      <c r="G2286" s="2" t="s">
        <v>4</v>
      </c>
      <c r="H2286" s="2" t="s">
        <v>3902</v>
      </c>
      <c r="I2286" s="1" t="s">
        <v>1</v>
      </c>
      <c r="J2286" s="1" t="s">
        <v>1</v>
      </c>
      <c r="K2286" s="1" t="s">
        <v>1</v>
      </c>
      <c r="L2286" s="1" t="s">
        <v>1</v>
      </c>
      <c r="M2286" s="1">
        <v>0</v>
      </c>
      <c r="N2286" s="2" t="s">
        <v>1</v>
      </c>
      <c r="O2286" s="2" t="s">
        <v>2</v>
      </c>
      <c r="P2286" s="2" t="s">
        <v>1</v>
      </c>
      <c r="Q2286" s="1">
        <v>86111554.235300019</v>
      </c>
      <c r="R2286" s="1">
        <v>0</v>
      </c>
      <c r="S2286" s="1">
        <v>56992892.812500015</v>
      </c>
      <c r="T2286" s="1">
        <v>0</v>
      </c>
      <c r="U2286" s="2" t="s">
        <v>0</v>
      </c>
      <c r="V2286" s="1">
        <v>0</v>
      </c>
      <c r="W2286" s="1">
        <v>25102294.330000002</v>
      </c>
      <c r="X2286" s="2" t="s">
        <v>0</v>
      </c>
      <c r="Y2286" s="1">
        <v>4016367.0928000002</v>
      </c>
      <c r="Z2286" s="1">
        <v>0</v>
      </c>
      <c r="AA2286" s="2" t="s">
        <v>0</v>
      </c>
      <c r="AB2286" s="1">
        <v>0</v>
      </c>
      <c r="AC2286" s="1">
        <v>0</v>
      </c>
      <c r="AD2286" s="2" t="s">
        <v>0</v>
      </c>
      <c r="AE2286" s="1">
        <v>0</v>
      </c>
      <c r="AF2286" s="2">
        <v>0</v>
      </c>
    </row>
    <row r="2287" spans="1:32" hidden="1" x14ac:dyDescent="0.25">
      <c r="A2287" s="2" t="s">
        <v>108</v>
      </c>
      <c r="B2287" s="52">
        <v>44003</v>
      </c>
      <c r="C2287" s="2" t="s">
        <v>53</v>
      </c>
      <c r="D2287" s="2" t="s">
        <v>88</v>
      </c>
      <c r="E2287" s="2" t="s">
        <v>558</v>
      </c>
      <c r="F2287" s="2" t="s">
        <v>3901</v>
      </c>
      <c r="G2287" s="2" t="s">
        <v>4</v>
      </c>
      <c r="H2287" s="2" t="s">
        <v>3903</v>
      </c>
      <c r="I2287" s="1" t="s">
        <v>1</v>
      </c>
      <c r="J2287" s="1" t="s">
        <v>1</v>
      </c>
      <c r="K2287" s="1" t="s">
        <v>1</v>
      </c>
      <c r="L2287" s="1" t="s">
        <v>1</v>
      </c>
      <c r="M2287" s="1">
        <v>0</v>
      </c>
      <c r="N2287" s="2" t="s">
        <v>1</v>
      </c>
      <c r="O2287" s="2" t="s">
        <v>267</v>
      </c>
      <c r="P2287" s="2" t="s">
        <v>266</v>
      </c>
      <c r="Q2287" s="1">
        <v>7920825.3635999998</v>
      </c>
      <c r="R2287" s="1">
        <v>0</v>
      </c>
      <c r="S2287" s="1">
        <v>5627410</v>
      </c>
      <c r="T2287" s="1">
        <v>1977082.21</v>
      </c>
      <c r="U2287" s="2" t="s">
        <v>13</v>
      </c>
      <c r="V2287" s="1">
        <v>316333.15360000002</v>
      </c>
      <c r="W2287" s="1">
        <v>0</v>
      </c>
      <c r="X2287" s="2" t="s">
        <v>0</v>
      </c>
      <c r="Y2287" s="1">
        <v>0</v>
      </c>
      <c r="Z2287" s="1">
        <v>0</v>
      </c>
      <c r="AA2287" s="2" t="s">
        <v>0</v>
      </c>
      <c r="AB2287" s="1">
        <v>0</v>
      </c>
      <c r="AC2287" s="1">
        <v>0</v>
      </c>
      <c r="AD2287" s="2" t="s">
        <v>0</v>
      </c>
      <c r="AE2287" s="1">
        <v>0</v>
      </c>
      <c r="AF2287" s="2">
        <v>0</v>
      </c>
    </row>
    <row r="2288" spans="1:32" hidden="1" x14ac:dyDescent="0.25">
      <c r="A2288" s="2" t="s">
        <v>105</v>
      </c>
      <c r="B2288" s="52">
        <v>44003</v>
      </c>
      <c r="C2288" s="2" t="s">
        <v>53</v>
      </c>
      <c r="D2288" s="2" t="s">
        <v>88</v>
      </c>
      <c r="E2288" s="2" t="s">
        <v>558</v>
      </c>
      <c r="F2288" s="2" t="s">
        <v>3901</v>
      </c>
      <c r="G2288" s="2" t="s">
        <v>4</v>
      </c>
      <c r="H2288" s="2" t="s">
        <v>3904</v>
      </c>
      <c r="I2288" s="1" t="s">
        <v>1</v>
      </c>
      <c r="J2288" s="1" t="s">
        <v>1</v>
      </c>
      <c r="K2288" s="1" t="s">
        <v>1</v>
      </c>
      <c r="L2288" s="1" t="s">
        <v>1</v>
      </c>
      <c r="M2288" s="1">
        <v>0</v>
      </c>
      <c r="N2288" s="2" t="s">
        <v>1</v>
      </c>
      <c r="O2288" s="2" t="s">
        <v>2</v>
      </c>
      <c r="P2288" s="2" t="s">
        <v>1</v>
      </c>
      <c r="Q2288" s="1">
        <v>11151608.48</v>
      </c>
      <c r="R2288" s="1">
        <v>0</v>
      </c>
      <c r="S2288" s="1">
        <v>11032244.48</v>
      </c>
      <c r="T2288" s="1">
        <v>0</v>
      </c>
      <c r="U2288" s="2" t="s">
        <v>0</v>
      </c>
      <c r="V2288" s="1">
        <v>0</v>
      </c>
      <c r="W2288" s="1">
        <v>102900</v>
      </c>
      <c r="X2288" s="2" t="s">
        <v>0</v>
      </c>
      <c r="Y2288" s="1">
        <v>16464</v>
      </c>
      <c r="Z2288" s="1">
        <v>0</v>
      </c>
      <c r="AA2288" s="2" t="s">
        <v>0</v>
      </c>
      <c r="AB2288" s="1">
        <v>0</v>
      </c>
      <c r="AC2288" s="1">
        <v>0</v>
      </c>
      <c r="AD2288" s="2" t="s">
        <v>0</v>
      </c>
      <c r="AE2288" s="1">
        <v>0</v>
      </c>
      <c r="AF2288" s="2">
        <v>0</v>
      </c>
    </row>
    <row r="2289" spans="1:32" hidden="1" x14ac:dyDescent="0.25">
      <c r="A2289" s="2" t="s">
        <v>103</v>
      </c>
      <c r="B2289" s="52">
        <v>44003</v>
      </c>
      <c r="C2289" s="2" t="s">
        <v>8</v>
      </c>
      <c r="D2289" s="2" t="s">
        <v>88</v>
      </c>
      <c r="E2289" s="2" t="s">
        <v>569</v>
      </c>
      <c r="F2289" s="2" t="s">
        <v>2067</v>
      </c>
      <c r="G2289" s="2" t="s">
        <v>4</v>
      </c>
      <c r="H2289" s="2" t="s">
        <v>3905</v>
      </c>
      <c r="I2289" s="1"/>
      <c r="J2289" s="1"/>
      <c r="K2289" s="1"/>
      <c r="L2289" s="1"/>
      <c r="M2289" s="1">
        <v>0</v>
      </c>
      <c r="N2289" s="2"/>
      <c r="O2289" s="2" t="s">
        <v>2</v>
      </c>
      <c r="P2289" s="2"/>
      <c r="Q2289" s="1">
        <v>175185227.74520001</v>
      </c>
      <c r="R2289" s="1">
        <v>0</v>
      </c>
      <c r="S2289" s="1">
        <v>133289350.89</v>
      </c>
      <c r="T2289" s="1">
        <v>0</v>
      </c>
      <c r="U2289" s="2"/>
      <c r="V2289" s="1">
        <v>0</v>
      </c>
      <c r="W2289" s="1">
        <v>36117135.219999999</v>
      </c>
      <c r="X2289" s="2"/>
      <c r="Y2289" s="1">
        <v>5778741.6352000004</v>
      </c>
      <c r="Z2289" s="1">
        <v>0</v>
      </c>
      <c r="AA2289" s="2">
        <v>0</v>
      </c>
      <c r="AB2289" s="1">
        <v>0</v>
      </c>
      <c r="AC2289" s="1">
        <v>0</v>
      </c>
      <c r="AD2289" s="2">
        <v>0</v>
      </c>
      <c r="AE2289" s="1">
        <v>0</v>
      </c>
      <c r="AF2289" s="2"/>
    </row>
    <row r="2290" spans="1:32" hidden="1" x14ac:dyDescent="0.25">
      <c r="A2290" s="2" t="s">
        <v>101</v>
      </c>
      <c r="B2290" s="52">
        <v>44003</v>
      </c>
      <c r="C2290" s="2" t="s">
        <v>71</v>
      </c>
      <c r="D2290" s="2" t="s">
        <v>88</v>
      </c>
      <c r="E2290" s="2" t="s">
        <v>566</v>
      </c>
      <c r="F2290" s="2" t="s">
        <v>3906</v>
      </c>
      <c r="G2290" s="2" t="s">
        <v>4</v>
      </c>
      <c r="H2290" s="2" t="s">
        <v>3907</v>
      </c>
      <c r="I2290" s="1" t="s">
        <v>1</v>
      </c>
      <c r="J2290" s="1" t="s">
        <v>1</v>
      </c>
      <c r="K2290" s="1" t="s">
        <v>1</v>
      </c>
      <c r="L2290" s="1" t="s">
        <v>1</v>
      </c>
      <c r="M2290" s="1">
        <v>0</v>
      </c>
      <c r="N2290" s="2" t="s">
        <v>1</v>
      </c>
      <c r="O2290" s="2" t="s">
        <v>2</v>
      </c>
      <c r="P2290" s="2" t="s">
        <v>1</v>
      </c>
      <c r="Q2290" s="1">
        <v>42276777.835399985</v>
      </c>
      <c r="R2290" s="1">
        <v>0</v>
      </c>
      <c r="S2290" s="1">
        <v>37860707.204999991</v>
      </c>
      <c r="T2290" s="1">
        <v>0</v>
      </c>
      <c r="U2290" s="2" t="s">
        <v>0</v>
      </c>
      <c r="V2290" s="1">
        <v>0</v>
      </c>
      <c r="W2290" s="1">
        <v>3806957.44</v>
      </c>
      <c r="X2290" s="2" t="s">
        <v>13</v>
      </c>
      <c r="Y2290" s="1">
        <v>609113.19039999996</v>
      </c>
      <c r="Z2290" s="1">
        <v>0</v>
      </c>
      <c r="AA2290" s="2" t="s">
        <v>0</v>
      </c>
      <c r="AB2290" s="1">
        <v>0</v>
      </c>
      <c r="AC2290" s="1">
        <v>0</v>
      </c>
      <c r="AD2290" s="2" t="s">
        <v>0</v>
      </c>
      <c r="AE2290" s="1">
        <v>0</v>
      </c>
      <c r="AF2290" s="2">
        <v>0</v>
      </c>
    </row>
    <row r="2291" spans="1:32" hidden="1" x14ac:dyDescent="0.25">
      <c r="A2291" s="2" t="s">
        <v>97</v>
      </c>
      <c r="B2291" s="52">
        <v>44003</v>
      </c>
      <c r="C2291" s="2" t="s">
        <v>71</v>
      </c>
      <c r="D2291" s="2" t="s">
        <v>88</v>
      </c>
      <c r="E2291" s="2" t="s">
        <v>566</v>
      </c>
      <c r="F2291" s="2" t="s">
        <v>3906</v>
      </c>
      <c r="G2291" s="2" t="s">
        <v>24</v>
      </c>
      <c r="H2291" s="2" t="s">
        <v>1</v>
      </c>
      <c r="I2291" s="1" t="s">
        <v>3908</v>
      </c>
      <c r="J2291" s="1" t="s">
        <v>1</v>
      </c>
      <c r="K2291" s="1" t="s">
        <v>3909</v>
      </c>
      <c r="L2291" s="1" t="s">
        <v>3910</v>
      </c>
      <c r="M2291" s="1">
        <v>495890.93</v>
      </c>
      <c r="N2291" s="2" t="s">
        <v>20</v>
      </c>
      <c r="O2291" s="2" t="s">
        <v>3911</v>
      </c>
      <c r="P2291" s="2" t="s">
        <v>3912</v>
      </c>
      <c r="Q2291" s="1">
        <v>-5624.9250000000002</v>
      </c>
      <c r="R2291" s="1">
        <v>0</v>
      </c>
      <c r="S2291" s="1">
        <v>-5624.9250000000002</v>
      </c>
      <c r="T2291" s="1">
        <v>0</v>
      </c>
      <c r="U2291" s="2" t="s">
        <v>0</v>
      </c>
      <c r="V2291" s="1">
        <v>0</v>
      </c>
      <c r="W2291" s="1">
        <v>0</v>
      </c>
      <c r="X2291" s="2" t="s">
        <v>0</v>
      </c>
      <c r="Y2291" s="1">
        <v>0</v>
      </c>
      <c r="Z2291" s="1">
        <v>0</v>
      </c>
      <c r="AA2291" s="2" t="s">
        <v>0</v>
      </c>
      <c r="AB2291" s="1">
        <v>0</v>
      </c>
      <c r="AC2291" s="1">
        <v>0</v>
      </c>
      <c r="AD2291" s="2" t="s">
        <v>0</v>
      </c>
      <c r="AE2291" s="1">
        <v>0</v>
      </c>
      <c r="AF2291" s="2">
        <v>0</v>
      </c>
    </row>
    <row r="2292" spans="1:32" hidden="1" x14ac:dyDescent="0.25">
      <c r="A2292" s="2" t="s">
        <v>92</v>
      </c>
      <c r="B2292" s="52">
        <v>44003</v>
      </c>
      <c r="C2292" s="2" t="s">
        <v>8</v>
      </c>
      <c r="D2292" s="2" t="s">
        <v>78</v>
      </c>
      <c r="E2292" s="2" t="s">
        <v>555</v>
      </c>
      <c r="F2292" s="2" t="s">
        <v>3913</v>
      </c>
      <c r="G2292" s="2" t="s">
        <v>4</v>
      </c>
      <c r="H2292" s="2" t="s">
        <v>3914</v>
      </c>
      <c r="I2292" s="1"/>
      <c r="J2292" s="1"/>
      <c r="K2292" s="1"/>
      <c r="L2292" s="1"/>
      <c r="M2292" s="1">
        <v>0</v>
      </c>
      <c r="N2292" s="2"/>
      <c r="O2292" s="2" t="s">
        <v>2</v>
      </c>
      <c r="P2292" s="2"/>
      <c r="Q2292" s="1">
        <v>151562728.87400001</v>
      </c>
      <c r="R2292" s="1">
        <v>0</v>
      </c>
      <c r="S2292" s="1">
        <v>119496269.28</v>
      </c>
      <c r="T2292" s="1">
        <v>0</v>
      </c>
      <c r="U2292" s="2"/>
      <c r="V2292" s="1">
        <v>0</v>
      </c>
      <c r="W2292" s="1">
        <v>27643499.649999999</v>
      </c>
      <c r="X2292" s="2"/>
      <c r="Y2292" s="1">
        <v>4422959.9440000001</v>
      </c>
      <c r="Z2292" s="1">
        <v>0</v>
      </c>
      <c r="AA2292" s="63">
        <v>0</v>
      </c>
      <c r="AB2292" s="1">
        <v>0</v>
      </c>
      <c r="AC2292" s="1">
        <v>0</v>
      </c>
      <c r="AD2292" s="2">
        <v>0</v>
      </c>
      <c r="AE2292" s="1">
        <v>0</v>
      </c>
      <c r="AF2292" s="2"/>
    </row>
    <row r="2293" spans="1:32" hidden="1" x14ac:dyDescent="0.25">
      <c r="A2293" s="2" t="s">
        <v>89</v>
      </c>
      <c r="B2293" s="52">
        <v>44003</v>
      </c>
      <c r="C2293" s="2" t="s">
        <v>71</v>
      </c>
      <c r="D2293" s="2" t="s">
        <v>78</v>
      </c>
      <c r="E2293" s="2" t="s">
        <v>3587</v>
      </c>
      <c r="F2293" s="2" t="s">
        <v>3915</v>
      </c>
      <c r="G2293" s="2" t="s">
        <v>4</v>
      </c>
      <c r="H2293" s="2" t="s">
        <v>3916</v>
      </c>
      <c r="I2293" s="1"/>
      <c r="J2293" s="1"/>
      <c r="K2293" s="1"/>
      <c r="L2293" s="1"/>
      <c r="M2293" s="1">
        <v>0</v>
      </c>
      <c r="N2293" s="2"/>
      <c r="O2293" s="2" t="s">
        <v>2</v>
      </c>
      <c r="P2293" s="2"/>
      <c r="Q2293" s="1">
        <v>46189838</v>
      </c>
      <c r="R2293" s="1">
        <v>0</v>
      </c>
      <c r="S2293" s="1">
        <v>46090397</v>
      </c>
      <c r="T2293" s="1">
        <v>0</v>
      </c>
      <c r="U2293" s="2"/>
      <c r="V2293" s="1">
        <v>0</v>
      </c>
      <c r="W2293" s="1">
        <v>85725</v>
      </c>
      <c r="X2293" s="2"/>
      <c r="Y2293" s="1">
        <v>13716</v>
      </c>
      <c r="Z2293" s="1"/>
      <c r="AA2293" s="2"/>
      <c r="AB2293" s="1"/>
      <c r="AC2293" s="1"/>
      <c r="AD2293" s="2"/>
      <c r="AE2293" s="1"/>
      <c r="AF2293" s="2"/>
    </row>
    <row r="2294" spans="1:32" hidden="1" x14ac:dyDescent="0.25">
      <c r="A2294" s="2" t="s">
        <v>85</v>
      </c>
      <c r="B2294" s="52">
        <v>44003</v>
      </c>
      <c r="C2294" s="2" t="s">
        <v>71</v>
      </c>
      <c r="D2294" s="2" t="s">
        <v>78</v>
      </c>
      <c r="E2294" s="2" t="s">
        <v>551</v>
      </c>
      <c r="F2294" s="2" t="s">
        <v>3654</v>
      </c>
      <c r="G2294" s="2" t="s">
        <v>4</v>
      </c>
      <c r="H2294" s="2" t="s">
        <v>3917</v>
      </c>
      <c r="I2294" s="1" t="s">
        <v>1</v>
      </c>
      <c r="J2294" s="1" t="s">
        <v>1</v>
      </c>
      <c r="K2294" s="1" t="s">
        <v>1</v>
      </c>
      <c r="L2294" s="1" t="s">
        <v>1</v>
      </c>
      <c r="M2294" s="1">
        <v>0</v>
      </c>
      <c r="N2294" s="2" t="s">
        <v>1</v>
      </c>
      <c r="O2294" s="2" t="s">
        <v>2</v>
      </c>
      <c r="P2294" s="2" t="s">
        <v>1</v>
      </c>
      <c r="Q2294" s="1">
        <v>39212880.998999998</v>
      </c>
      <c r="R2294" s="1">
        <v>0</v>
      </c>
      <c r="S2294" s="1">
        <v>36852735.545000002</v>
      </c>
      <c r="T2294" s="1">
        <v>0</v>
      </c>
      <c r="U2294" s="2" t="s">
        <v>0</v>
      </c>
      <c r="V2294" s="1">
        <v>0</v>
      </c>
      <c r="W2294" s="1">
        <v>2034608.15</v>
      </c>
      <c r="X2294" s="2" t="s">
        <v>0</v>
      </c>
      <c r="Y2294" s="1">
        <v>325537.304</v>
      </c>
      <c r="Z2294" s="1">
        <v>0</v>
      </c>
      <c r="AA2294" s="2" t="s">
        <v>0</v>
      </c>
      <c r="AB2294" s="1">
        <v>0</v>
      </c>
      <c r="AC2294" s="1">
        <v>0</v>
      </c>
      <c r="AD2294" s="2" t="s">
        <v>0</v>
      </c>
      <c r="AE2294" s="1">
        <v>0</v>
      </c>
      <c r="AF2294" s="2">
        <v>0</v>
      </c>
    </row>
    <row r="2295" spans="1:32" hidden="1" x14ac:dyDescent="0.25">
      <c r="A2295" s="2" t="s">
        <v>82</v>
      </c>
      <c r="B2295" s="52">
        <v>44003</v>
      </c>
      <c r="C2295" s="2" t="s">
        <v>71</v>
      </c>
      <c r="D2295" s="2" t="s">
        <v>78</v>
      </c>
      <c r="E2295" s="2" t="s">
        <v>551</v>
      </c>
      <c r="F2295" s="2" t="s">
        <v>3654</v>
      </c>
      <c r="G2295" s="2" t="s">
        <v>24</v>
      </c>
      <c r="H2295" s="2" t="s">
        <v>1</v>
      </c>
      <c r="I2295" s="1" t="s">
        <v>1674</v>
      </c>
      <c r="J2295" s="1" t="s">
        <v>1</v>
      </c>
      <c r="K2295" s="1" t="s">
        <v>3918</v>
      </c>
      <c r="L2295" s="1" t="s">
        <v>3884</v>
      </c>
      <c r="M2295" s="1">
        <v>254016</v>
      </c>
      <c r="N2295" s="2" t="s">
        <v>20</v>
      </c>
      <c r="O2295" s="2" t="s">
        <v>3919</v>
      </c>
      <c r="P2295" s="2" t="s">
        <v>3920</v>
      </c>
      <c r="Q2295" s="1">
        <v>-254016</v>
      </c>
      <c r="R2295" s="1">
        <v>0</v>
      </c>
      <c r="S2295" s="1">
        <v>-254016</v>
      </c>
      <c r="T2295" s="1">
        <v>0</v>
      </c>
      <c r="U2295" s="2" t="s">
        <v>0</v>
      </c>
      <c r="V2295" s="1">
        <v>0</v>
      </c>
      <c r="W2295" s="1">
        <v>0</v>
      </c>
      <c r="X2295" s="2" t="s">
        <v>0</v>
      </c>
      <c r="Y2295" s="1">
        <v>0</v>
      </c>
      <c r="Z2295" s="1">
        <v>0</v>
      </c>
      <c r="AA2295" s="2" t="s">
        <v>0</v>
      </c>
      <c r="AB2295" s="1">
        <v>0</v>
      </c>
      <c r="AC2295" s="1">
        <v>0</v>
      </c>
      <c r="AD2295" s="2" t="s">
        <v>0</v>
      </c>
      <c r="AE2295" s="1">
        <v>0</v>
      </c>
      <c r="AF2295" s="2">
        <v>0</v>
      </c>
    </row>
    <row r="2296" spans="1:32" hidden="1" x14ac:dyDescent="0.25">
      <c r="A2296" s="2" t="s">
        <v>79</v>
      </c>
      <c r="B2296" s="52">
        <v>44003</v>
      </c>
      <c r="C2296" s="2" t="s">
        <v>53</v>
      </c>
      <c r="D2296" s="2" t="s">
        <v>78</v>
      </c>
      <c r="E2296" s="2" t="s">
        <v>6</v>
      </c>
      <c r="F2296" s="2" t="s">
        <v>3852</v>
      </c>
      <c r="G2296" s="2" t="s">
        <v>4</v>
      </c>
      <c r="H2296" s="2" t="s">
        <v>3921</v>
      </c>
      <c r="I2296" s="1" t="s">
        <v>1</v>
      </c>
      <c r="J2296" s="1" t="s">
        <v>1</v>
      </c>
      <c r="K2296" s="1" t="s">
        <v>1</v>
      </c>
      <c r="L2296" s="1" t="s">
        <v>1</v>
      </c>
      <c r="M2296" s="1">
        <v>0</v>
      </c>
      <c r="N2296" s="2" t="s">
        <v>1</v>
      </c>
      <c r="O2296" s="2" t="s">
        <v>2</v>
      </c>
      <c r="P2296" s="2" t="s">
        <v>1</v>
      </c>
      <c r="Q2296" s="1">
        <v>93698117.374499992</v>
      </c>
      <c r="R2296" s="1">
        <v>0</v>
      </c>
      <c r="S2296" s="1">
        <v>68832645.402499989</v>
      </c>
      <c r="T2296" s="1">
        <v>0</v>
      </c>
      <c r="U2296" s="2" t="s">
        <v>0</v>
      </c>
      <c r="V2296" s="1">
        <v>0</v>
      </c>
      <c r="W2296" s="1">
        <v>21435751.699999999</v>
      </c>
      <c r="X2296" s="2" t="s">
        <v>0</v>
      </c>
      <c r="Y2296" s="1">
        <v>3429720.2719999999</v>
      </c>
      <c r="Z2296" s="1">
        <v>0</v>
      </c>
      <c r="AA2296" s="2" t="s">
        <v>0</v>
      </c>
      <c r="AB2296" s="1">
        <v>0</v>
      </c>
      <c r="AC2296" s="1">
        <v>0</v>
      </c>
      <c r="AD2296" s="2" t="s">
        <v>0</v>
      </c>
      <c r="AE2296" s="1">
        <v>0</v>
      </c>
      <c r="AF2296" s="2">
        <v>0</v>
      </c>
    </row>
    <row r="2297" spans="1:32" hidden="1" x14ac:dyDescent="0.25">
      <c r="A2297" s="2" t="s">
        <v>75</v>
      </c>
      <c r="B2297" s="52">
        <v>44003</v>
      </c>
      <c r="C2297" s="2" t="s">
        <v>53</v>
      </c>
      <c r="D2297" s="2" t="s">
        <v>78</v>
      </c>
      <c r="E2297" s="2" t="s">
        <v>6</v>
      </c>
      <c r="F2297" s="2" t="s">
        <v>3852</v>
      </c>
      <c r="G2297" s="2" t="s">
        <v>4</v>
      </c>
      <c r="H2297" s="2" t="s">
        <v>3922</v>
      </c>
      <c r="I2297" s="1" t="s">
        <v>1</v>
      </c>
      <c r="J2297" s="1" t="s">
        <v>1</v>
      </c>
      <c r="K2297" s="1" t="s">
        <v>1</v>
      </c>
      <c r="L2297" s="1" t="s">
        <v>1</v>
      </c>
      <c r="M2297" s="1">
        <v>0</v>
      </c>
      <c r="N2297" s="2" t="s">
        <v>1</v>
      </c>
      <c r="O2297" s="2" t="s">
        <v>3923</v>
      </c>
      <c r="P2297" s="2" t="s">
        <v>3924</v>
      </c>
      <c r="Q2297" s="1">
        <v>1003133.0956</v>
      </c>
      <c r="R2297" s="1">
        <v>0</v>
      </c>
      <c r="S2297" s="1">
        <v>0</v>
      </c>
      <c r="T2297" s="1">
        <v>864769.91</v>
      </c>
      <c r="U2297" s="2" t="s">
        <v>13</v>
      </c>
      <c r="V2297" s="1">
        <v>138363.1856</v>
      </c>
      <c r="W2297" s="1">
        <v>0</v>
      </c>
      <c r="X2297" s="2" t="s">
        <v>0</v>
      </c>
      <c r="Y2297" s="1">
        <v>0</v>
      </c>
      <c r="Z2297" s="1">
        <v>0</v>
      </c>
      <c r="AA2297" s="2" t="s">
        <v>0</v>
      </c>
      <c r="AB2297" s="1">
        <v>0</v>
      </c>
      <c r="AC2297" s="1">
        <v>0</v>
      </c>
      <c r="AD2297" s="2" t="s">
        <v>0</v>
      </c>
      <c r="AE2297" s="1">
        <v>0</v>
      </c>
      <c r="AF2297" s="2">
        <v>0</v>
      </c>
    </row>
    <row r="2298" spans="1:32" hidden="1" x14ac:dyDescent="0.25">
      <c r="A2298" s="2" t="s">
        <v>72</v>
      </c>
      <c r="B2298" s="52">
        <v>44003</v>
      </c>
      <c r="C2298" s="2" t="s">
        <v>53</v>
      </c>
      <c r="D2298" s="2" t="s">
        <v>78</v>
      </c>
      <c r="E2298" s="2" t="s">
        <v>6</v>
      </c>
      <c r="F2298" s="2" t="s">
        <v>3852</v>
      </c>
      <c r="G2298" s="2" t="s">
        <v>4</v>
      </c>
      <c r="H2298" s="2" t="s">
        <v>3925</v>
      </c>
      <c r="I2298" s="1" t="s">
        <v>1</v>
      </c>
      <c r="J2298" s="1" t="s">
        <v>1</v>
      </c>
      <c r="K2298" s="1" t="s">
        <v>1</v>
      </c>
      <c r="L2298" s="1" t="s">
        <v>1</v>
      </c>
      <c r="M2298" s="1">
        <v>0</v>
      </c>
      <c r="N2298" s="2" t="s">
        <v>1</v>
      </c>
      <c r="O2298" s="2" t="s">
        <v>2</v>
      </c>
      <c r="P2298" s="2" t="s">
        <v>1</v>
      </c>
      <c r="Q2298" s="1">
        <v>19993758.301200002</v>
      </c>
      <c r="R2298" s="1">
        <v>0</v>
      </c>
      <c r="S2298" s="1">
        <v>10811639.890000001</v>
      </c>
      <c r="T2298" s="1">
        <v>0</v>
      </c>
      <c r="U2298" s="2" t="s">
        <v>0</v>
      </c>
      <c r="V2298" s="1">
        <v>0</v>
      </c>
      <c r="W2298" s="1">
        <v>7915619.3200000003</v>
      </c>
      <c r="X2298" s="2" t="s">
        <v>13</v>
      </c>
      <c r="Y2298" s="1">
        <v>1266499.0912000001</v>
      </c>
      <c r="Z2298" s="1">
        <v>0</v>
      </c>
      <c r="AA2298" s="2" t="s">
        <v>0</v>
      </c>
      <c r="AB2298" s="1">
        <v>0</v>
      </c>
      <c r="AC2298" s="1">
        <v>0</v>
      </c>
      <c r="AD2298" s="2" t="s">
        <v>0</v>
      </c>
      <c r="AE2298" s="1">
        <v>0</v>
      </c>
      <c r="AF2298" s="2">
        <v>0</v>
      </c>
    </row>
    <row r="2299" spans="1:32" hidden="1" x14ac:dyDescent="0.25">
      <c r="A2299" s="2" t="s">
        <v>68</v>
      </c>
      <c r="B2299" s="52">
        <v>44003</v>
      </c>
      <c r="C2299" s="2" t="s">
        <v>53</v>
      </c>
      <c r="D2299" s="2" t="s">
        <v>67</v>
      </c>
      <c r="E2299" s="2" t="s">
        <v>66</v>
      </c>
      <c r="F2299" s="2" t="s">
        <v>3757</v>
      </c>
      <c r="G2299" s="2" t="s">
        <v>4</v>
      </c>
      <c r="H2299" s="2" t="s">
        <v>3926</v>
      </c>
      <c r="I2299" s="1"/>
      <c r="J2299" s="1"/>
      <c r="K2299" s="1"/>
      <c r="L2299" s="1"/>
      <c r="M2299" s="1"/>
      <c r="N2299" s="2"/>
      <c r="O2299" s="2" t="s">
        <v>249</v>
      </c>
      <c r="P2299" s="2"/>
      <c r="Q2299" s="3">
        <v>0</v>
      </c>
      <c r="R2299" s="1">
        <v>0</v>
      </c>
      <c r="S2299" s="1">
        <v>0</v>
      </c>
      <c r="T2299" s="1">
        <v>0</v>
      </c>
      <c r="U2299" s="2" t="s">
        <v>2140</v>
      </c>
      <c r="V2299" s="1">
        <v>0</v>
      </c>
      <c r="W2299" s="1">
        <v>0</v>
      </c>
      <c r="X2299" s="2"/>
      <c r="Y2299" s="1">
        <v>0</v>
      </c>
      <c r="Z2299" s="1">
        <v>0</v>
      </c>
      <c r="AA2299" s="2"/>
      <c r="AB2299" s="1">
        <v>0</v>
      </c>
      <c r="AC2299" s="1">
        <v>0</v>
      </c>
      <c r="AD2299" s="2" t="s">
        <v>2140</v>
      </c>
      <c r="AE2299" s="1">
        <v>0</v>
      </c>
      <c r="AF2299" s="2"/>
    </row>
    <row r="2300" spans="1:32" hidden="1" x14ac:dyDescent="0.25">
      <c r="A2300" s="2" t="s">
        <v>63</v>
      </c>
      <c r="B2300" s="52">
        <v>44003</v>
      </c>
      <c r="C2300" s="2" t="s">
        <v>8</v>
      </c>
      <c r="D2300" s="2" t="s">
        <v>67</v>
      </c>
      <c r="E2300" s="2" t="s">
        <v>542</v>
      </c>
      <c r="F2300" s="2" t="s">
        <v>519</v>
      </c>
      <c r="G2300" s="2" t="s">
        <v>4</v>
      </c>
      <c r="H2300" s="2" t="s">
        <v>3927</v>
      </c>
      <c r="I2300" s="1"/>
      <c r="J2300" s="1"/>
      <c r="K2300" s="1"/>
      <c r="L2300" s="1"/>
      <c r="M2300" s="1">
        <v>0</v>
      </c>
      <c r="N2300" s="2"/>
      <c r="O2300" s="2" t="s">
        <v>2</v>
      </c>
      <c r="P2300" s="2"/>
      <c r="Q2300" s="1">
        <v>147486868.11559999</v>
      </c>
      <c r="R2300" s="1">
        <v>0</v>
      </c>
      <c r="S2300" s="1">
        <v>113719622.59999999</v>
      </c>
      <c r="T2300" s="1">
        <v>0</v>
      </c>
      <c r="U2300" s="2"/>
      <c r="V2300" s="1">
        <v>0</v>
      </c>
      <c r="W2300" s="1">
        <v>29109694.41</v>
      </c>
      <c r="X2300" s="2"/>
      <c r="Y2300" s="1">
        <v>4657551.1056000004</v>
      </c>
      <c r="Z2300" s="1">
        <v>0</v>
      </c>
      <c r="AA2300" s="2">
        <v>0</v>
      </c>
      <c r="AB2300" s="1">
        <v>0</v>
      </c>
      <c r="AC2300" s="1">
        <v>0</v>
      </c>
      <c r="AD2300" s="2">
        <v>0</v>
      </c>
      <c r="AE2300" s="1">
        <v>0</v>
      </c>
      <c r="AF2300" s="2"/>
    </row>
    <row r="2301" spans="1:32" hidden="1" x14ac:dyDescent="0.25">
      <c r="A2301" s="2" t="s">
        <v>60</v>
      </c>
      <c r="B2301" s="52">
        <v>44003</v>
      </c>
      <c r="C2301" s="2" t="s">
        <v>8</v>
      </c>
      <c r="D2301" s="2" t="s">
        <v>52</v>
      </c>
      <c r="E2301" s="2" t="s">
        <v>530</v>
      </c>
      <c r="F2301" s="2" t="s">
        <v>3470</v>
      </c>
      <c r="G2301" s="2" t="s">
        <v>4</v>
      </c>
      <c r="H2301" s="2" t="s">
        <v>3928</v>
      </c>
      <c r="I2301" s="1"/>
      <c r="J2301" s="1"/>
      <c r="K2301" s="1"/>
      <c r="L2301" s="1"/>
      <c r="M2301" s="1">
        <v>0</v>
      </c>
      <c r="N2301" s="2"/>
      <c r="O2301" s="2" t="s">
        <v>2</v>
      </c>
      <c r="P2301" s="2"/>
      <c r="Q2301" s="1">
        <v>234944932.72920001</v>
      </c>
      <c r="R2301" s="1">
        <v>0</v>
      </c>
      <c r="S2301" s="1">
        <v>166048090.08000001</v>
      </c>
      <c r="T2301" s="1">
        <v>0</v>
      </c>
      <c r="U2301" s="2"/>
      <c r="V2301" s="1">
        <v>0</v>
      </c>
      <c r="W2301" s="1">
        <v>59393829.869999997</v>
      </c>
      <c r="X2301" s="2"/>
      <c r="Y2301" s="1">
        <v>9503012.7792000007</v>
      </c>
      <c r="Z2301" s="1">
        <v>0</v>
      </c>
      <c r="AA2301" s="2"/>
      <c r="AB2301" s="1">
        <v>0</v>
      </c>
      <c r="AC2301" s="1">
        <v>0</v>
      </c>
      <c r="AD2301" s="2"/>
      <c r="AE2301" s="1">
        <v>0</v>
      </c>
      <c r="AF2301" s="2"/>
    </row>
    <row r="2302" spans="1:32" hidden="1" x14ac:dyDescent="0.25">
      <c r="A2302" s="2" t="s">
        <v>58</v>
      </c>
      <c r="B2302" s="52">
        <v>44003</v>
      </c>
      <c r="C2302" s="2" t="s">
        <v>53</v>
      </c>
      <c r="D2302" s="2" t="s">
        <v>52</v>
      </c>
      <c r="E2302" s="2" t="s">
        <v>651</v>
      </c>
      <c r="F2302" s="2" t="s">
        <v>3547</v>
      </c>
      <c r="G2302" s="2" t="s">
        <v>4</v>
      </c>
      <c r="H2302" s="2" t="s">
        <v>3929</v>
      </c>
      <c r="I2302" s="1" t="s">
        <v>1</v>
      </c>
      <c r="J2302" s="1" t="s">
        <v>1</v>
      </c>
      <c r="K2302" s="1" t="s">
        <v>1</v>
      </c>
      <c r="L2302" s="1" t="s">
        <v>1</v>
      </c>
      <c r="M2302" s="1">
        <v>0</v>
      </c>
      <c r="N2302" s="2" t="s">
        <v>1</v>
      </c>
      <c r="O2302" s="2" t="s">
        <v>2</v>
      </c>
      <c r="P2302" s="2" t="s">
        <v>1</v>
      </c>
      <c r="Q2302" s="1">
        <v>14061958.6971</v>
      </c>
      <c r="R2302" s="1">
        <v>0</v>
      </c>
      <c r="S2302" s="1">
        <v>11661249.887499999</v>
      </c>
      <c r="T2302" s="1">
        <v>0</v>
      </c>
      <c r="U2302" s="2" t="s">
        <v>0</v>
      </c>
      <c r="V2302" s="1">
        <v>0</v>
      </c>
      <c r="W2302" s="1">
        <v>2069576.56</v>
      </c>
      <c r="X2302" s="2" t="s">
        <v>13</v>
      </c>
      <c r="Y2302" s="1">
        <v>331132.24960000004</v>
      </c>
      <c r="Z2302" s="1">
        <v>0</v>
      </c>
      <c r="AA2302" s="2" t="s">
        <v>0</v>
      </c>
      <c r="AB2302" s="1">
        <v>0</v>
      </c>
      <c r="AC2302" s="1">
        <v>0</v>
      </c>
      <c r="AD2302" s="2" t="s">
        <v>0</v>
      </c>
      <c r="AE2302" s="1">
        <v>0</v>
      </c>
      <c r="AF2302" s="2">
        <v>0</v>
      </c>
    </row>
    <row r="2303" spans="1:32" hidden="1" x14ac:dyDescent="0.25">
      <c r="A2303" s="2" t="s">
        <v>54</v>
      </c>
      <c r="B2303" s="52">
        <v>44003</v>
      </c>
      <c r="C2303" s="2" t="s">
        <v>53</v>
      </c>
      <c r="D2303" s="2" t="s">
        <v>52</v>
      </c>
      <c r="E2303" s="2" t="s">
        <v>651</v>
      </c>
      <c r="F2303" s="2" t="s">
        <v>3547</v>
      </c>
      <c r="G2303" s="2" t="s">
        <v>4</v>
      </c>
      <c r="H2303" s="2" t="s">
        <v>3930</v>
      </c>
      <c r="I2303" s="1" t="s">
        <v>1</v>
      </c>
      <c r="J2303" s="1" t="s">
        <v>1</v>
      </c>
      <c r="K2303" s="1" t="s">
        <v>1</v>
      </c>
      <c r="L2303" s="1" t="s">
        <v>1</v>
      </c>
      <c r="M2303" s="1">
        <v>0</v>
      </c>
      <c r="N2303" s="2" t="s">
        <v>1</v>
      </c>
      <c r="O2303" s="2" t="s">
        <v>2577</v>
      </c>
      <c r="P2303" s="2" t="s">
        <v>2578</v>
      </c>
      <c r="Q2303" s="1">
        <v>6400737.1235999996</v>
      </c>
      <c r="R2303" s="1">
        <v>0</v>
      </c>
      <c r="S2303" s="1">
        <v>1804643.75</v>
      </c>
      <c r="T2303" s="1">
        <v>3962149.46</v>
      </c>
      <c r="U2303" s="2" t="s">
        <v>13</v>
      </c>
      <c r="V2303" s="1">
        <v>633943.91359999997</v>
      </c>
      <c r="W2303" s="1">
        <v>0</v>
      </c>
      <c r="X2303" s="2" t="s">
        <v>0</v>
      </c>
      <c r="Y2303" s="1">
        <v>0</v>
      </c>
      <c r="Z2303" s="1">
        <v>0</v>
      </c>
      <c r="AA2303" s="2" t="s">
        <v>0</v>
      </c>
      <c r="AB2303" s="1">
        <v>0</v>
      </c>
      <c r="AC2303" s="1">
        <v>0</v>
      </c>
      <c r="AD2303" s="2" t="s">
        <v>0</v>
      </c>
      <c r="AE2303" s="1">
        <v>0</v>
      </c>
      <c r="AF2303" s="2">
        <v>0</v>
      </c>
    </row>
    <row r="2304" spans="1:32" hidden="1" x14ac:dyDescent="0.25">
      <c r="A2304" s="2" t="s">
        <v>49</v>
      </c>
      <c r="B2304" s="52">
        <v>44003</v>
      </c>
      <c r="C2304" s="2" t="s">
        <v>53</v>
      </c>
      <c r="D2304" s="2" t="s">
        <v>52</v>
      </c>
      <c r="E2304" s="2" t="s">
        <v>651</v>
      </c>
      <c r="F2304" s="2" t="s">
        <v>3547</v>
      </c>
      <c r="G2304" s="2" t="s">
        <v>4</v>
      </c>
      <c r="H2304" s="2" t="s">
        <v>3931</v>
      </c>
      <c r="I2304" s="1" t="s">
        <v>1</v>
      </c>
      <c r="J2304" s="1" t="s">
        <v>1</v>
      </c>
      <c r="K2304" s="1" t="s">
        <v>1</v>
      </c>
      <c r="L2304" s="1" t="s">
        <v>1</v>
      </c>
      <c r="M2304" s="1">
        <v>0</v>
      </c>
      <c r="N2304" s="2" t="s">
        <v>1</v>
      </c>
      <c r="O2304" s="2" t="s">
        <v>2</v>
      </c>
      <c r="P2304" s="2" t="s">
        <v>1</v>
      </c>
      <c r="Q2304" s="1">
        <v>39226578.650399998</v>
      </c>
      <c r="R2304" s="1">
        <v>0</v>
      </c>
      <c r="S2304" s="1">
        <v>25613408.579999994</v>
      </c>
      <c r="T2304" s="1">
        <v>0</v>
      </c>
      <c r="U2304" s="2" t="s">
        <v>0</v>
      </c>
      <c r="V2304" s="1">
        <v>0</v>
      </c>
      <c r="W2304" s="1">
        <v>11735491.440000001</v>
      </c>
      <c r="X2304" s="2" t="s">
        <v>13</v>
      </c>
      <c r="Y2304" s="1">
        <v>1877678.6304000001</v>
      </c>
      <c r="Z2304" s="1">
        <v>0</v>
      </c>
      <c r="AA2304" s="2" t="s">
        <v>0</v>
      </c>
      <c r="AB2304" s="1">
        <v>0</v>
      </c>
      <c r="AC2304" s="1">
        <v>0</v>
      </c>
      <c r="AD2304" s="2" t="s">
        <v>0</v>
      </c>
      <c r="AE2304" s="1">
        <v>0</v>
      </c>
      <c r="AF2304" s="2">
        <v>0</v>
      </c>
    </row>
    <row r="2305" spans="1:32" hidden="1" x14ac:dyDescent="0.25">
      <c r="A2305" s="2" t="s">
        <v>45</v>
      </c>
      <c r="B2305" s="52">
        <v>44003</v>
      </c>
      <c r="C2305" s="2" t="s">
        <v>8</v>
      </c>
      <c r="D2305" s="2" t="s">
        <v>48</v>
      </c>
      <c r="E2305" s="2" t="s">
        <v>520</v>
      </c>
      <c r="F2305" s="2" t="s">
        <v>217</v>
      </c>
      <c r="G2305" s="2" t="s">
        <v>4</v>
      </c>
      <c r="H2305" s="2" t="s">
        <v>3932</v>
      </c>
      <c r="I2305" s="1"/>
      <c r="J2305" s="1"/>
      <c r="K2305" s="1"/>
      <c r="L2305" s="1"/>
      <c r="M2305" s="1">
        <v>0</v>
      </c>
      <c r="N2305" s="2"/>
      <c r="O2305" s="2" t="s">
        <v>2</v>
      </c>
      <c r="P2305" s="2"/>
      <c r="Q2305" s="1">
        <v>102325216.5376</v>
      </c>
      <c r="R2305" s="1">
        <v>0</v>
      </c>
      <c r="S2305" s="1">
        <v>79924412.909999996</v>
      </c>
      <c r="T2305" s="1">
        <v>0</v>
      </c>
      <c r="U2305" s="2"/>
      <c r="V2305" s="1">
        <v>0</v>
      </c>
      <c r="W2305" s="1">
        <v>19311037.609999999</v>
      </c>
      <c r="X2305" s="2"/>
      <c r="Y2305" s="1">
        <v>3089766.0175999999</v>
      </c>
      <c r="Z2305" s="1"/>
      <c r="AA2305" s="2"/>
      <c r="AB2305" s="1"/>
      <c r="AC2305" s="1"/>
      <c r="AD2305" s="2"/>
      <c r="AE2305" s="1"/>
      <c r="AF2305" s="2"/>
    </row>
    <row r="2306" spans="1:32" hidden="1" x14ac:dyDescent="0.25">
      <c r="A2306" s="2" t="s">
        <v>41</v>
      </c>
      <c r="B2306" s="52">
        <v>44003</v>
      </c>
      <c r="C2306" s="2" t="s">
        <v>53</v>
      </c>
      <c r="D2306" s="2" t="s">
        <v>48</v>
      </c>
      <c r="E2306" s="2" t="s">
        <v>1830</v>
      </c>
      <c r="F2306" s="2" t="s">
        <v>2708</v>
      </c>
      <c r="G2306" s="2" t="s">
        <v>4</v>
      </c>
      <c r="H2306" s="2" t="s">
        <v>3874</v>
      </c>
      <c r="I2306" s="1"/>
      <c r="J2306" s="1"/>
      <c r="K2306" s="1"/>
      <c r="L2306" s="1"/>
      <c r="M2306" s="1"/>
      <c r="N2306" s="2"/>
      <c r="O2306" s="2" t="s">
        <v>249</v>
      </c>
      <c r="P2306" s="2"/>
      <c r="Q2306" s="1">
        <v>0</v>
      </c>
      <c r="R2306" s="1">
        <v>0</v>
      </c>
      <c r="S2306" s="1">
        <v>0</v>
      </c>
      <c r="T2306" s="1">
        <v>0</v>
      </c>
      <c r="U2306" s="2"/>
      <c r="V2306" s="1">
        <v>0</v>
      </c>
      <c r="W2306" s="1">
        <v>0</v>
      </c>
      <c r="X2306" s="1">
        <v>0</v>
      </c>
      <c r="Y2306" s="1">
        <v>0</v>
      </c>
      <c r="Z2306" s="1">
        <v>0</v>
      </c>
      <c r="AA2306" s="1">
        <v>0</v>
      </c>
      <c r="AB2306" s="1">
        <v>0</v>
      </c>
      <c r="AC2306" s="1">
        <v>0</v>
      </c>
      <c r="AD2306" s="1">
        <v>0</v>
      </c>
      <c r="AE2306" s="1">
        <v>0</v>
      </c>
      <c r="AF2306" s="2"/>
    </row>
    <row r="2307" spans="1:32" hidden="1" x14ac:dyDescent="0.25">
      <c r="A2307" s="2" t="s">
        <v>37</v>
      </c>
      <c r="B2307" s="52">
        <v>44003</v>
      </c>
      <c r="C2307" s="2" t="s">
        <v>8</v>
      </c>
      <c r="D2307" s="2" t="s">
        <v>44</v>
      </c>
      <c r="E2307" s="2" t="s">
        <v>516</v>
      </c>
      <c r="F2307" s="2" t="s">
        <v>2154</v>
      </c>
      <c r="G2307" s="2" t="s">
        <v>4</v>
      </c>
      <c r="H2307" s="2" t="s">
        <v>3933</v>
      </c>
      <c r="I2307" s="1"/>
      <c r="J2307" s="1"/>
      <c r="K2307" s="1"/>
      <c r="L2307" s="1"/>
      <c r="M2307" s="1"/>
      <c r="N2307" s="2"/>
      <c r="O2307" s="2" t="s">
        <v>2</v>
      </c>
      <c r="P2307" s="2"/>
      <c r="Q2307" s="1">
        <v>108741424.6996</v>
      </c>
      <c r="R2307" s="1">
        <v>0</v>
      </c>
      <c r="S2307" s="1">
        <v>79148238.329999998</v>
      </c>
      <c r="T2307" s="1">
        <v>0</v>
      </c>
      <c r="U2307" s="2"/>
      <c r="V2307" s="1">
        <v>0</v>
      </c>
      <c r="W2307" s="1">
        <v>25511367.559999999</v>
      </c>
      <c r="X2307" s="2"/>
      <c r="Y2307" s="1">
        <v>4081818.8095999998</v>
      </c>
      <c r="Z2307" s="1">
        <v>0</v>
      </c>
      <c r="AA2307" s="2"/>
      <c r="AB2307" s="1">
        <v>0</v>
      </c>
      <c r="AC2307" s="1">
        <v>0</v>
      </c>
      <c r="AD2307" s="2"/>
      <c r="AE2307" s="1"/>
      <c r="AF2307" s="2"/>
    </row>
    <row r="2308" spans="1:32" hidden="1" x14ac:dyDescent="0.25">
      <c r="A2308" s="2" t="s">
        <v>33</v>
      </c>
      <c r="B2308" s="52">
        <v>44003</v>
      </c>
      <c r="C2308" s="2" t="s">
        <v>8</v>
      </c>
      <c r="D2308" s="2" t="s">
        <v>40</v>
      </c>
      <c r="E2308" s="2" t="s">
        <v>500</v>
      </c>
      <c r="F2308" s="2" t="s">
        <v>2067</v>
      </c>
      <c r="G2308" s="2" t="s">
        <v>4</v>
      </c>
      <c r="H2308" s="2" t="s">
        <v>3934</v>
      </c>
      <c r="I2308" s="1"/>
      <c r="J2308" s="1"/>
      <c r="K2308" s="1"/>
      <c r="L2308" s="1"/>
      <c r="M2308" s="1">
        <v>0</v>
      </c>
      <c r="N2308" s="2"/>
      <c r="O2308" s="2" t="s">
        <v>2</v>
      </c>
      <c r="P2308" s="2"/>
      <c r="Q2308" s="1">
        <v>163891416.3028</v>
      </c>
      <c r="R2308" s="1">
        <v>0</v>
      </c>
      <c r="S2308" s="1">
        <v>104560820.52</v>
      </c>
      <c r="T2308" s="1">
        <v>0</v>
      </c>
      <c r="U2308" s="2"/>
      <c r="V2308" s="1">
        <v>0</v>
      </c>
      <c r="W2308" s="1">
        <v>51147065.329999998</v>
      </c>
      <c r="X2308" s="2"/>
      <c r="Y2308" s="1">
        <v>8183530.4528000001</v>
      </c>
      <c r="Z2308" s="1">
        <v>0</v>
      </c>
      <c r="AA2308" s="2"/>
      <c r="AB2308" s="1">
        <v>0</v>
      </c>
      <c r="AC2308" s="1">
        <v>0</v>
      </c>
      <c r="AD2308" s="2" t="s">
        <v>0</v>
      </c>
      <c r="AE2308" s="1">
        <v>0</v>
      </c>
      <c r="AF2308" s="2"/>
    </row>
    <row r="2309" spans="1:32" hidden="1" x14ac:dyDescent="0.25">
      <c r="A2309" s="2" t="s">
        <v>29</v>
      </c>
      <c r="B2309" s="52">
        <v>44003</v>
      </c>
      <c r="C2309" s="2" t="s">
        <v>8</v>
      </c>
      <c r="D2309" s="2" t="s">
        <v>36</v>
      </c>
      <c r="E2309" s="2" t="s">
        <v>497</v>
      </c>
      <c r="F2309" s="2" t="s">
        <v>1901</v>
      </c>
      <c r="G2309" s="2" t="s">
        <v>4</v>
      </c>
      <c r="H2309" s="2" t="s">
        <v>3935</v>
      </c>
      <c r="I2309" s="1"/>
      <c r="J2309" s="1"/>
      <c r="K2309" s="1"/>
      <c r="L2309" s="1"/>
      <c r="M2309" s="1"/>
      <c r="N2309" s="2"/>
      <c r="O2309" s="2" t="s">
        <v>2</v>
      </c>
      <c r="P2309" s="2"/>
      <c r="Q2309" s="1">
        <v>123829626.03279999</v>
      </c>
      <c r="R2309" s="1">
        <v>0</v>
      </c>
      <c r="S2309" s="1">
        <v>89463633.269999996</v>
      </c>
      <c r="T2309" s="1">
        <v>0</v>
      </c>
      <c r="U2309" s="2" t="s">
        <v>0</v>
      </c>
      <c r="V2309" s="1">
        <v>0</v>
      </c>
      <c r="W2309" s="1">
        <v>29625855.829999998</v>
      </c>
      <c r="X2309" s="2"/>
      <c r="Y2309" s="1">
        <v>4740136.9327999996</v>
      </c>
      <c r="Z2309" s="1"/>
      <c r="AA2309" s="2"/>
      <c r="AB2309" s="1"/>
      <c r="AC2309" s="1"/>
      <c r="AD2309" s="2"/>
      <c r="AE2309" s="1"/>
      <c r="AF2309" s="2"/>
    </row>
    <row r="2310" spans="1:32" hidden="1" x14ac:dyDescent="0.25">
      <c r="A2310" s="2" t="s">
        <v>27</v>
      </c>
      <c r="B2310" s="52">
        <v>44003</v>
      </c>
      <c r="C2310" s="2" t="s">
        <v>8</v>
      </c>
      <c r="D2310" s="2" t="s">
        <v>32</v>
      </c>
      <c r="E2310" s="2" t="s">
        <v>493</v>
      </c>
      <c r="F2310" s="2" t="s">
        <v>3936</v>
      </c>
      <c r="G2310" s="2" t="s">
        <v>4</v>
      </c>
      <c r="H2310" s="2" t="s">
        <v>3937</v>
      </c>
      <c r="I2310" s="1"/>
      <c r="J2310" s="1"/>
      <c r="K2310" s="1"/>
      <c r="L2310" s="1"/>
      <c r="M2310" s="1">
        <v>0</v>
      </c>
      <c r="N2310" s="2"/>
      <c r="O2310" s="2" t="s">
        <v>2</v>
      </c>
      <c r="P2310" s="2"/>
      <c r="Q2310" s="1">
        <v>104930975.77680001</v>
      </c>
      <c r="R2310" s="1">
        <v>0</v>
      </c>
      <c r="S2310" s="1">
        <v>75773940.799999997</v>
      </c>
      <c r="T2310" s="1">
        <v>0</v>
      </c>
      <c r="U2310" s="2" t="s">
        <v>0</v>
      </c>
      <c r="V2310" s="1">
        <v>0</v>
      </c>
      <c r="W2310" s="1">
        <v>25135374.98</v>
      </c>
      <c r="X2310" s="2"/>
      <c r="Y2310" s="1">
        <v>4021659.9968000003</v>
      </c>
      <c r="Z2310" s="1"/>
      <c r="AA2310" s="2"/>
      <c r="AB2310" s="1"/>
      <c r="AC2310" s="1"/>
      <c r="AD2310" s="2"/>
      <c r="AE2310" s="1"/>
      <c r="AF2310" s="2"/>
    </row>
    <row r="2311" spans="1:32" hidden="1" x14ac:dyDescent="0.25">
      <c r="A2311" s="2" t="s">
        <v>17</v>
      </c>
      <c r="B2311" s="52">
        <v>44003</v>
      </c>
      <c r="C2311" s="2" t="s">
        <v>8</v>
      </c>
      <c r="D2311" s="2" t="s">
        <v>26</v>
      </c>
      <c r="E2311" s="2" t="s">
        <v>489</v>
      </c>
      <c r="F2311" s="2" t="s">
        <v>3938</v>
      </c>
      <c r="G2311" s="2" t="s">
        <v>4</v>
      </c>
      <c r="H2311" s="2" t="s">
        <v>3939</v>
      </c>
      <c r="I2311" s="1" t="s">
        <v>1</v>
      </c>
      <c r="J2311" s="1" t="s">
        <v>1</v>
      </c>
      <c r="K2311" s="1" t="s">
        <v>1</v>
      </c>
      <c r="L2311" s="1" t="s">
        <v>1</v>
      </c>
      <c r="M2311" s="1">
        <v>0</v>
      </c>
      <c r="N2311" s="2" t="s">
        <v>1</v>
      </c>
      <c r="O2311" s="2" t="s">
        <v>2</v>
      </c>
      <c r="P2311" s="2" t="s">
        <v>1</v>
      </c>
      <c r="Q2311" s="1">
        <v>54320952.047199994</v>
      </c>
      <c r="R2311" s="1">
        <v>0</v>
      </c>
      <c r="S2311" s="1">
        <v>46398480.709999993</v>
      </c>
      <c r="T2311" s="1">
        <v>0</v>
      </c>
      <c r="U2311" s="2" t="s">
        <v>0</v>
      </c>
      <c r="V2311" s="1">
        <v>0</v>
      </c>
      <c r="W2311" s="1">
        <v>6829716.6699999999</v>
      </c>
      <c r="X2311" s="2" t="s">
        <v>13</v>
      </c>
      <c r="Y2311" s="1">
        <v>1092754.6672</v>
      </c>
      <c r="Z2311" s="1">
        <v>0</v>
      </c>
      <c r="AA2311" s="2" t="s">
        <v>0</v>
      </c>
      <c r="AB2311" s="1">
        <v>0</v>
      </c>
      <c r="AC2311" s="1">
        <v>0</v>
      </c>
      <c r="AD2311" s="2" t="s">
        <v>0</v>
      </c>
      <c r="AE2311" s="1">
        <v>0</v>
      </c>
      <c r="AF2311" s="2">
        <v>0</v>
      </c>
    </row>
    <row r="2312" spans="1:32" hidden="1" x14ac:dyDescent="0.25">
      <c r="A2312" s="2" t="s">
        <v>12</v>
      </c>
      <c r="B2312" s="52">
        <v>44003</v>
      </c>
      <c r="C2312" s="2" t="s">
        <v>8</v>
      </c>
      <c r="D2312" s="2" t="s">
        <v>16</v>
      </c>
      <c r="E2312" s="2" t="s">
        <v>483</v>
      </c>
      <c r="F2312" s="2" t="s">
        <v>3940</v>
      </c>
      <c r="G2312" s="2" t="s">
        <v>4</v>
      </c>
      <c r="H2312" s="2" t="s">
        <v>3941</v>
      </c>
      <c r="I2312" s="1"/>
      <c r="J2312" s="1"/>
      <c r="K2312" s="1"/>
      <c r="L2312" s="1"/>
      <c r="M2312" s="1">
        <v>0</v>
      </c>
      <c r="N2312" s="2"/>
      <c r="O2312" s="2" t="s">
        <v>2</v>
      </c>
      <c r="P2312" s="2"/>
      <c r="Q2312" s="1">
        <v>24948317.9296</v>
      </c>
      <c r="R2312" s="1">
        <v>0</v>
      </c>
      <c r="S2312" s="1">
        <v>17967602</v>
      </c>
      <c r="T2312" s="1">
        <v>0</v>
      </c>
      <c r="U2312" s="2"/>
      <c r="V2312" s="1">
        <v>0</v>
      </c>
      <c r="W2312" s="1">
        <v>6017858.5599999996</v>
      </c>
      <c r="X2312" s="2"/>
      <c r="Y2312" s="1">
        <v>962857.36959999998</v>
      </c>
      <c r="Z2312" s="1"/>
      <c r="AA2312" s="2"/>
      <c r="AB2312" s="1"/>
      <c r="AC2312" s="1"/>
      <c r="AD2312" s="2"/>
      <c r="AE2312" s="1"/>
      <c r="AF2312" s="2"/>
    </row>
    <row r="2313" spans="1:32" hidden="1" x14ac:dyDescent="0.25">
      <c r="A2313" s="2" t="s">
        <v>2171</v>
      </c>
      <c r="B2313" s="52">
        <v>44003</v>
      </c>
      <c r="C2313" s="2" t="s">
        <v>8</v>
      </c>
      <c r="D2313" s="2" t="s">
        <v>1048</v>
      </c>
      <c r="E2313" s="2" t="s">
        <v>538</v>
      </c>
      <c r="F2313" s="2" t="s">
        <v>2217</v>
      </c>
      <c r="G2313" s="2" t="s">
        <v>4</v>
      </c>
      <c r="H2313" s="2" t="s">
        <v>3942</v>
      </c>
      <c r="I2313" s="1" t="s">
        <v>1</v>
      </c>
      <c r="J2313" s="1" t="s">
        <v>1</v>
      </c>
      <c r="K2313" s="1" t="s">
        <v>1</v>
      </c>
      <c r="L2313" s="1" t="s">
        <v>1</v>
      </c>
      <c r="M2313" s="1">
        <v>0</v>
      </c>
      <c r="N2313" s="2" t="s">
        <v>1</v>
      </c>
      <c r="O2313" s="2" t="s">
        <v>2</v>
      </c>
      <c r="P2313" s="2" t="s">
        <v>1</v>
      </c>
      <c r="Q2313" s="1">
        <v>29209379.102200005</v>
      </c>
      <c r="R2313" s="1">
        <v>0</v>
      </c>
      <c r="S2313" s="1">
        <v>24832970.925000004</v>
      </c>
      <c r="T2313" s="1">
        <v>0</v>
      </c>
      <c r="U2313" s="2" t="s">
        <v>0</v>
      </c>
      <c r="V2313" s="1">
        <v>0</v>
      </c>
      <c r="W2313" s="1">
        <v>3772765.67</v>
      </c>
      <c r="X2313" s="2" t="s">
        <v>13</v>
      </c>
      <c r="Y2313" s="1">
        <v>603642.50719999999</v>
      </c>
      <c r="Z2313" s="1">
        <v>0</v>
      </c>
      <c r="AA2313" s="2" t="s">
        <v>0</v>
      </c>
      <c r="AB2313" s="1">
        <v>0</v>
      </c>
      <c r="AC2313" s="1">
        <v>0</v>
      </c>
      <c r="AD2313" s="2" t="s">
        <v>0</v>
      </c>
      <c r="AE2313" s="1">
        <v>0</v>
      </c>
      <c r="AF2313" s="2">
        <v>0</v>
      </c>
    </row>
    <row r="2314" spans="1:32" hidden="1" x14ac:dyDescent="0.25">
      <c r="A2314" s="2" t="s">
        <v>2173</v>
      </c>
      <c r="B2314" s="52">
        <v>44003</v>
      </c>
      <c r="C2314" s="2" t="s">
        <v>8</v>
      </c>
      <c r="D2314" s="2" t="s">
        <v>11</v>
      </c>
      <c r="E2314" s="2" t="s">
        <v>476</v>
      </c>
      <c r="F2314" s="2" t="s">
        <v>3943</v>
      </c>
      <c r="G2314" s="2" t="s">
        <v>4</v>
      </c>
      <c r="H2314" s="2" t="s">
        <v>3944</v>
      </c>
      <c r="I2314" s="1"/>
      <c r="J2314" s="1"/>
      <c r="K2314" s="1"/>
      <c r="L2314" s="1"/>
      <c r="M2314" s="1">
        <v>0</v>
      </c>
      <c r="N2314" s="2"/>
      <c r="O2314" s="2" t="s">
        <v>2</v>
      </c>
      <c r="P2314" s="2"/>
      <c r="Q2314" s="1">
        <v>2879714.7379999999</v>
      </c>
      <c r="R2314" s="1">
        <v>0</v>
      </c>
      <c r="S2314" s="1">
        <v>241500</v>
      </c>
      <c r="T2314" s="1">
        <v>0</v>
      </c>
      <c r="U2314" s="1">
        <v>0</v>
      </c>
      <c r="V2314" s="1">
        <v>0</v>
      </c>
      <c r="W2314" s="1">
        <v>2274323.0499999998</v>
      </c>
      <c r="X2314" s="1">
        <v>0</v>
      </c>
      <c r="Y2314" s="1">
        <v>363891.68799999997</v>
      </c>
      <c r="Z2314" s="1">
        <v>0</v>
      </c>
      <c r="AA2314" s="1">
        <v>0</v>
      </c>
      <c r="AB2314" s="1">
        <v>0</v>
      </c>
      <c r="AC2314" s="1">
        <v>0</v>
      </c>
      <c r="AD2314" s="1">
        <v>0</v>
      </c>
      <c r="AE2314" s="1">
        <v>0</v>
      </c>
      <c r="AF2314" s="2"/>
    </row>
    <row r="2315" spans="1:32" hidden="1" x14ac:dyDescent="0.25">
      <c r="A2315" s="2" t="s">
        <v>2175</v>
      </c>
      <c r="B2315" s="52">
        <v>44003</v>
      </c>
      <c r="C2315" s="2" t="s">
        <v>8</v>
      </c>
      <c r="D2315" s="2" t="s">
        <v>7</v>
      </c>
      <c r="E2315" s="2" t="s">
        <v>471</v>
      </c>
      <c r="F2315" s="2" t="s">
        <v>2746</v>
      </c>
      <c r="G2315" s="2" t="s">
        <v>4</v>
      </c>
      <c r="H2315" s="2" t="s">
        <v>3945</v>
      </c>
      <c r="I2315" s="1"/>
      <c r="J2315" s="1"/>
      <c r="K2315" s="1"/>
      <c r="L2315" s="1"/>
      <c r="M2315" s="1">
        <v>0</v>
      </c>
      <c r="N2315" s="2"/>
      <c r="O2315" s="2" t="s">
        <v>2</v>
      </c>
      <c r="P2315" s="2"/>
      <c r="Q2315" s="1">
        <v>107759055.0484</v>
      </c>
      <c r="R2315" s="1">
        <v>0</v>
      </c>
      <c r="S2315" s="1">
        <v>88544923.810000002</v>
      </c>
      <c r="T2315" s="1">
        <v>0</v>
      </c>
      <c r="U2315" s="2"/>
      <c r="V2315" s="1">
        <v>0</v>
      </c>
      <c r="W2315" s="1">
        <v>16563906.24</v>
      </c>
      <c r="X2315" s="2"/>
      <c r="Y2315" s="1">
        <v>2650224.9983999999</v>
      </c>
      <c r="Z2315" s="1">
        <v>0</v>
      </c>
      <c r="AA2315" s="1">
        <v>0</v>
      </c>
      <c r="AB2315" s="1">
        <v>0</v>
      </c>
      <c r="AC2315" s="1">
        <v>0</v>
      </c>
      <c r="AD2315" s="1">
        <v>0</v>
      </c>
      <c r="AE2315" s="1">
        <v>0</v>
      </c>
      <c r="AF2315" s="2"/>
    </row>
    <row r="2316" spans="1:32" hidden="1" x14ac:dyDescent="0.25">
      <c r="A2316" s="2" t="s">
        <v>719</v>
      </c>
      <c r="B2316" s="52">
        <v>44004</v>
      </c>
      <c r="C2316" s="2" t="s">
        <v>8</v>
      </c>
      <c r="D2316" s="2" t="s">
        <v>107</v>
      </c>
      <c r="E2316" s="2" t="s">
        <v>596</v>
      </c>
      <c r="F2316" s="2" t="s">
        <v>2865</v>
      </c>
      <c r="G2316" s="2" t="s">
        <v>4</v>
      </c>
      <c r="H2316" s="2" t="s">
        <v>4328</v>
      </c>
      <c r="I2316" s="1" t="s">
        <v>1</v>
      </c>
      <c r="J2316" s="1" t="s">
        <v>1</v>
      </c>
      <c r="K2316" s="1" t="s">
        <v>1</v>
      </c>
      <c r="L2316" s="1" t="s">
        <v>1</v>
      </c>
      <c r="M2316" s="1">
        <v>0</v>
      </c>
      <c r="N2316" s="2" t="s">
        <v>1</v>
      </c>
      <c r="O2316" s="2" t="s">
        <v>2</v>
      </c>
      <c r="P2316" s="2" t="s">
        <v>1</v>
      </c>
      <c r="Q2316" s="1">
        <v>52578160.068549998</v>
      </c>
      <c r="R2316" s="1">
        <v>0</v>
      </c>
      <c r="S2316" s="1">
        <v>40896711.248549998</v>
      </c>
      <c r="T2316" s="1">
        <v>0</v>
      </c>
      <c r="U2316" s="2" t="s">
        <v>0</v>
      </c>
      <c r="V2316" s="1">
        <v>0</v>
      </c>
      <c r="W2316" s="1">
        <v>10070214.5</v>
      </c>
      <c r="X2316" s="2" t="s">
        <v>13</v>
      </c>
      <c r="Y2316" s="1">
        <v>1611234.32</v>
      </c>
      <c r="Z2316" s="1"/>
      <c r="AA2316" s="2"/>
      <c r="AB2316" s="1"/>
      <c r="AC2316" s="1"/>
      <c r="AD2316" s="2"/>
      <c r="AE2316" s="1"/>
      <c r="AF2316" s="2"/>
    </row>
    <row r="2317" spans="1:32" hidden="1" x14ac:dyDescent="0.25">
      <c r="A2317" s="2" t="s">
        <v>717</v>
      </c>
      <c r="B2317" s="52">
        <v>44004</v>
      </c>
      <c r="C2317" s="2" t="s">
        <v>53</v>
      </c>
      <c r="D2317" s="2" t="s">
        <v>107</v>
      </c>
      <c r="E2317" s="2" t="s">
        <v>572</v>
      </c>
      <c r="F2317" s="2" t="s">
        <v>3901</v>
      </c>
      <c r="G2317" s="2" t="s">
        <v>4</v>
      </c>
      <c r="H2317" s="2" t="s">
        <v>4329</v>
      </c>
      <c r="I2317" s="1" t="s">
        <v>1</v>
      </c>
      <c r="J2317" s="1" t="s">
        <v>1</v>
      </c>
      <c r="K2317" s="1" t="s">
        <v>1</v>
      </c>
      <c r="L2317" s="1" t="s">
        <v>1</v>
      </c>
      <c r="M2317" s="1">
        <v>0</v>
      </c>
      <c r="N2317" s="2" t="s">
        <v>1</v>
      </c>
      <c r="O2317" s="2" t="s">
        <v>2</v>
      </c>
      <c r="P2317" s="2" t="s">
        <v>1</v>
      </c>
      <c r="Q2317" s="1">
        <v>64641334.283200003</v>
      </c>
      <c r="R2317" s="1">
        <v>0</v>
      </c>
      <c r="S2317" s="1">
        <v>43090461.600000009</v>
      </c>
      <c r="T2317" s="1">
        <v>0</v>
      </c>
      <c r="U2317" s="2" t="s">
        <v>0</v>
      </c>
      <c r="V2317" s="1">
        <v>0</v>
      </c>
      <c r="W2317" s="1">
        <v>18578338.52</v>
      </c>
      <c r="X2317" s="2" t="s">
        <v>13</v>
      </c>
      <c r="Y2317" s="1">
        <v>2972534.1632000008</v>
      </c>
      <c r="Z2317" s="1"/>
      <c r="AA2317" s="2"/>
      <c r="AB2317" s="1"/>
      <c r="AC2317" s="1"/>
      <c r="AD2317" s="2"/>
      <c r="AE2317" s="1"/>
      <c r="AF2317" s="2"/>
    </row>
    <row r="2318" spans="1:32" hidden="1" x14ac:dyDescent="0.25">
      <c r="A2318" s="2" t="s">
        <v>713</v>
      </c>
      <c r="B2318" s="52">
        <v>44004</v>
      </c>
      <c r="C2318" s="2" t="s">
        <v>8</v>
      </c>
      <c r="D2318" s="2" t="s">
        <v>88</v>
      </c>
      <c r="E2318" s="2" t="s">
        <v>563</v>
      </c>
      <c r="F2318" s="2" t="s">
        <v>143</v>
      </c>
      <c r="G2318" s="2" t="s">
        <v>4</v>
      </c>
      <c r="H2318" s="2" t="s">
        <v>4336</v>
      </c>
      <c r="I2318" s="1" t="s">
        <v>1</v>
      </c>
      <c r="J2318" s="1" t="s">
        <v>1</v>
      </c>
      <c r="K2318" s="1" t="s">
        <v>1</v>
      </c>
      <c r="L2318" s="1" t="s">
        <v>1</v>
      </c>
      <c r="M2318" s="1">
        <v>0</v>
      </c>
      <c r="N2318" s="2" t="s">
        <v>1</v>
      </c>
      <c r="O2318" s="2" t="s">
        <v>2</v>
      </c>
      <c r="P2318" s="2" t="s">
        <v>1</v>
      </c>
      <c r="Q2318" s="1">
        <v>16690160.73</v>
      </c>
      <c r="R2318" s="1">
        <v>0</v>
      </c>
      <c r="S2318" s="1">
        <v>16690160.73</v>
      </c>
      <c r="T2318" s="1">
        <v>0</v>
      </c>
      <c r="U2318" s="2" t="s">
        <v>0</v>
      </c>
      <c r="V2318" s="1">
        <v>0</v>
      </c>
      <c r="W2318" s="1">
        <v>0</v>
      </c>
      <c r="X2318" s="2" t="s">
        <v>13</v>
      </c>
      <c r="Y2318" s="1">
        <v>0</v>
      </c>
      <c r="Z2318" s="1"/>
      <c r="AA2318" s="2"/>
      <c r="AB2318" s="1"/>
      <c r="AC2318" s="1"/>
      <c r="AD2318" s="2"/>
      <c r="AE2318" s="1"/>
      <c r="AF2318" s="2"/>
    </row>
    <row r="2319" spans="1:32" hidden="1" x14ac:dyDescent="0.25">
      <c r="A2319" s="2" t="s">
        <v>710</v>
      </c>
      <c r="B2319" s="52">
        <v>44004</v>
      </c>
      <c r="C2319" s="2" t="s">
        <v>8</v>
      </c>
      <c r="D2319" s="2" t="s">
        <v>88</v>
      </c>
      <c r="E2319" s="2" t="s">
        <v>569</v>
      </c>
      <c r="F2319" s="2" t="s">
        <v>2125</v>
      </c>
      <c r="G2319" s="2" t="s">
        <v>4</v>
      </c>
      <c r="H2319" s="2" t="s">
        <v>4333</v>
      </c>
      <c r="I2319" s="1" t="s">
        <v>1</v>
      </c>
      <c r="J2319" s="1" t="s">
        <v>1</v>
      </c>
      <c r="K2319" s="1" t="s">
        <v>1</v>
      </c>
      <c r="L2319" s="1" t="s">
        <v>1</v>
      </c>
      <c r="M2319" s="1">
        <v>0</v>
      </c>
      <c r="N2319" s="2" t="s">
        <v>1</v>
      </c>
      <c r="O2319" s="2" t="s">
        <v>4334</v>
      </c>
      <c r="P2319" s="2" t="s">
        <v>4335</v>
      </c>
      <c r="Q2319" s="1">
        <v>1668722.96</v>
      </c>
      <c r="R2319" s="1">
        <v>0</v>
      </c>
      <c r="S2319" s="1">
        <v>1573718.96</v>
      </c>
      <c r="T2319" s="1">
        <v>0</v>
      </c>
      <c r="U2319" s="2" t="s">
        <v>0</v>
      </c>
      <c r="V2319" s="1">
        <v>0</v>
      </c>
      <c r="W2319" s="1">
        <v>81900</v>
      </c>
      <c r="X2319" s="2" t="s">
        <v>13</v>
      </c>
      <c r="Y2319" s="1">
        <v>13104</v>
      </c>
      <c r="Z2319" s="1"/>
      <c r="AA2319" s="2"/>
      <c r="AB2319" s="1"/>
      <c r="AC2319" s="1"/>
      <c r="AD2319" s="2"/>
      <c r="AE2319" s="1"/>
      <c r="AF2319" s="2"/>
    </row>
    <row r="2320" spans="1:32" hidden="1" x14ac:dyDescent="0.25">
      <c r="A2320" s="2" t="s">
        <v>708</v>
      </c>
      <c r="B2320" s="52">
        <v>44004</v>
      </c>
      <c r="C2320" s="2" t="s">
        <v>8</v>
      </c>
      <c r="D2320" s="2" t="s">
        <v>88</v>
      </c>
      <c r="E2320" s="2" t="s">
        <v>569</v>
      </c>
      <c r="F2320" s="2" t="s">
        <v>2125</v>
      </c>
      <c r="G2320" s="2" t="s">
        <v>4</v>
      </c>
      <c r="H2320" s="2" t="s">
        <v>4330</v>
      </c>
      <c r="I2320" s="1" t="s">
        <v>1</v>
      </c>
      <c r="J2320" s="1" t="s">
        <v>1</v>
      </c>
      <c r="K2320" s="1" t="s">
        <v>1</v>
      </c>
      <c r="L2320" s="1" t="s">
        <v>1</v>
      </c>
      <c r="M2320" s="1">
        <v>0</v>
      </c>
      <c r="N2320" s="2" t="s">
        <v>1</v>
      </c>
      <c r="O2320" s="2" t="s">
        <v>4331</v>
      </c>
      <c r="P2320" s="2" t="s">
        <v>4332</v>
      </c>
      <c r="Q2320" s="1">
        <v>1245775.835</v>
      </c>
      <c r="R2320" s="1">
        <v>0</v>
      </c>
      <c r="S2320" s="1">
        <v>929095.83499999996</v>
      </c>
      <c r="T2320" s="1">
        <v>273000</v>
      </c>
      <c r="U2320" s="2" t="s">
        <v>13</v>
      </c>
      <c r="V2320" s="1">
        <v>43680</v>
      </c>
      <c r="W2320" s="1">
        <v>0</v>
      </c>
      <c r="X2320" s="2" t="s">
        <v>0</v>
      </c>
      <c r="Y2320" s="1">
        <v>0</v>
      </c>
      <c r="Z2320" s="1"/>
      <c r="AA2320" s="2"/>
      <c r="AB2320" s="1"/>
      <c r="AC2320" s="1"/>
      <c r="AD2320" s="2"/>
      <c r="AE2320" s="1"/>
      <c r="AF2320" s="2"/>
    </row>
    <row r="2321" spans="1:32" hidden="1" x14ac:dyDescent="0.25">
      <c r="A2321" s="2" t="s">
        <v>705</v>
      </c>
      <c r="B2321" s="52">
        <v>44004</v>
      </c>
      <c r="C2321" s="2" t="s">
        <v>8</v>
      </c>
      <c r="D2321" s="2" t="s">
        <v>88</v>
      </c>
      <c r="E2321" s="2" t="s">
        <v>569</v>
      </c>
      <c r="F2321" s="2" t="s">
        <v>2125</v>
      </c>
      <c r="G2321" s="2" t="s">
        <v>4</v>
      </c>
      <c r="H2321" s="2" t="s">
        <v>4340</v>
      </c>
      <c r="I2321" s="1" t="s">
        <v>1</v>
      </c>
      <c r="J2321" s="1" t="s">
        <v>1</v>
      </c>
      <c r="K2321" s="1" t="s">
        <v>1</v>
      </c>
      <c r="L2321" s="1" t="s">
        <v>1</v>
      </c>
      <c r="M2321" s="1">
        <v>0</v>
      </c>
      <c r="N2321" s="2" t="s">
        <v>1</v>
      </c>
      <c r="O2321" s="2" t="s">
        <v>2</v>
      </c>
      <c r="P2321" s="2" t="s">
        <v>1</v>
      </c>
      <c r="Q2321" s="1">
        <v>39328051.552300006</v>
      </c>
      <c r="R2321" s="1">
        <v>0</v>
      </c>
      <c r="S2321" s="1">
        <v>32725812.859500006</v>
      </c>
      <c r="T2321" s="1">
        <v>0</v>
      </c>
      <c r="U2321" s="2" t="s">
        <v>0</v>
      </c>
      <c r="V2321" s="1">
        <v>0</v>
      </c>
      <c r="W2321" s="1">
        <v>5691585.0800000001</v>
      </c>
      <c r="X2321" s="2" t="s">
        <v>0</v>
      </c>
      <c r="Y2321" s="1">
        <v>910653.6128</v>
      </c>
      <c r="Z2321" s="1"/>
      <c r="AA2321" s="2"/>
      <c r="AB2321" s="1"/>
      <c r="AC2321" s="1"/>
      <c r="AD2321" s="2"/>
      <c r="AE2321" s="1"/>
      <c r="AF2321" s="2"/>
    </row>
    <row r="2322" spans="1:32" hidden="1" x14ac:dyDescent="0.25">
      <c r="A2322" s="2" t="s">
        <v>701</v>
      </c>
      <c r="B2322" s="52">
        <v>44004</v>
      </c>
      <c r="C2322" s="2" t="s">
        <v>71</v>
      </c>
      <c r="D2322" s="2" t="s">
        <v>88</v>
      </c>
      <c r="E2322" s="2" t="s">
        <v>566</v>
      </c>
      <c r="F2322" s="2" t="s">
        <v>4020</v>
      </c>
      <c r="G2322" s="2" t="s">
        <v>4</v>
      </c>
      <c r="H2322" s="2" t="s">
        <v>4338</v>
      </c>
      <c r="I2322" s="1" t="s">
        <v>1</v>
      </c>
      <c r="J2322" s="1" t="s">
        <v>1</v>
      </c>
      <c r="K2322" s="1" t="s">
        <v>1</v>
      </c>
      <c r="L2322" s="1" t="s">
        <v>1</v>
      </c>
      <c r="M2322" s="1">
        <v>0</v>
      </c>
      <c r="N2322" s="2" t="s">
        <v>1</v>
      </c>
      <c r="O2322" s="2" t="s">
        <v>2</v>
      </c>
      <c r="P2322" s="2" t="s">
        <v>1</v>
      </c>
      <c r="Q2322" s="1">
        <v>35371262.889199987</v>
      </c>
      <c r="R2322" s="1">
        <v>0</v>
      </c>
      <c r="S2322" s="1">
        <v>32062999.879999984</v>
      </c>
      <c r="T2322" s="1">
        <v>0</v>
      </c>
      <c r="U2322" s="2" t="s">
        <v>0</v>
      </c>
      <c r="V2322" s="1">
        <v>0</v>
      </c>
      <c r="W2322" s="1">
        <v>2851950.87</v>
      </c>
      <c r="X2322" s="2" t="s">
        <v>0</v>
      </c>
      <c r="Y2322" s="1">
        <v>456312.13919999998</v>
      </c>
      <c r="Z2322" s="1"/>
      <c r="AA2322" s="2"/>
      <c r="AB2322" s="1"/>
      <c r="AC2322" s="1"/>
      <c r="AD2322" s="2"/>
      <c r="AE2322" s="1"/>
      <c r="AF2322" s="2"/>
    </row>
    <row r="2323" spans="1:32" hidden="1" x14ac:dyDescent="0.25">
      <c r="A2323" s="2" t="s">
        <v>699</v>
      </c>
      <c r="B2323" s="52">
        <v>44004</v>
      </c>
      <c r="C2323" s="2" t="s">
        <v>53</v>
      </c>
      <c r="D2323" s="2" t="s">
        <v>88</v>
      </c>
      <c r="E2323" s="2" t="s">
        <v>558</v>
      </c>
      <c r="F2323" s="2" t="s">
        <v>4250</v>
      </c>
      <c r="G2323" s="2"/>
      <c r="H2323" s="2" t="s">
        <v>4266</v>
      </c>
      <c r="I2323" s="1"/>
      <c r="J2323" s="1"/>
      <c r="K2323" s="1"/>
      <c r="L2323" s="1"/>
      <c r="M2323" s="1"/>
      <c r="N2323" s="2"/>
      <c r="O2323" s="2" t="s">
        <v>2</v>
      </c>
      <c r="P2323" s="2"/>
      <c r="Q2323" s="1">
        <v>-537294.44890002895</v>
      </c>
      <c r="R2323" s="1">
        <v>0</v>
      </c>
      <c r="S2323" s="1">
        <v>-537294.44890002895</v>
      </c>
      <c r="T2323" s="1">
        <v>0</v>
      </c>
      <c r="U2323" s="2"/>
      <c r="V2323" s="1">
        <v>0</v>
      </c>
      <c r="W2323" s="1">
        <v>0</v>
      </c>
      <c r="X2323" s="2" t="s">
        <v>2140</v>
      </c>
      <c r="Y2323" s="1">
        <v>0</v>
      </c>
      <c r="Z2323" s="1"/>
      <c r="AA2323" s="2"/>
      <c r="AB2323" s="1"/>
      <c r="AC2323" s="1"/>
      <c r="AD2323" s="2"/>
      <c r="AE2323" s="1"/>
      <c r="AF2323" s="2"/>
    </row>
    <row r="2324" spans="1:32" hidden="1" x14ac:dyDescent="0.25">
      <c r="A2324" s="2" t="s">
        <v>697</v>
      </c>
      <c r="B2324" s="52">
        <v>44004</v>
      </c>
      <c r="C2324" s="2" t="s">
        <v>8</v>
      </c>
      <c r="D2324" s="2" t="s">
        <v>78</v>
      </c>
      <c r="E2324" s="2" t="s">
        <v>555</v>
      </c>
      <c r="F2324" s="2" t="s">
        <v>4347</v>
      </c>
      <c r="G2324" s="2" t="s">
        <v>4</v>
      </c>
      <c r="H2324" s="2" t="s">
        <v>4348</v>
      </c>
      <c r="I2324" s="1" t="s">
        <v>1</v>
      </c>
      <c r="J2324" s="1" t="s">
        <v>1</v>
      </c>
      <c r="K2324" s="1" t="s">
        <v>1</v>
      </c>
      <c r="L2324" s="1" t="s">
        <v>1</v>
      </c>
      <c r="M2324" s="1">
        <v>0</v>
      </c>
      <c r="N2324" s="2" t="s">
        <v>1</v>
      </c>
      <c r="O2324" s="2" t="s">
        <v>2</v>
      </c>
      <c r="P2324" s="2" t="s">
        <v>1</v>
      </c>
      <c r="Q2324" s="1">
        <v>16577370.110000001</v>
      </c>
      <c r="R2324" s="1">
        <v>0</v>
      </c>
      <c r="S2324" s="1">
        <v>11656406.510000002</v>
      </c>
      <c r="T2324" s="1">
        <v>0</v>
      </c>
      <c r="U2324" s="2" t="s">
        <v>0</v>
      </c>
      <c r="V2324" s="1">
        <v>0</v>
      </c>
      <c r="W2324" s="1">
        <v>4242210</v>
      </c>
      <c r="X2324" s="2" t="s">
        <v>0</v>
      </c>
      <c r="Y2324" s="1">
        <v>678753.6</v>
      </c>
      <c r="Z2324" s="1"/>
      <c r="AA2324" s="2"/>
      <c r="AB2324" s="1"/>
      <c r="AC2324" s="1"/>
      <c r="AD2324" s="2"/>
      <c r="AE2324" s="1"/>
      <c r="AF2324" s="2"/>
    </row>
    <row r="2325" spans="1:32" hidden="1" x14ac:dyDescent="0.25">
      <c r="A2325" s="2" t="s">
        <v>695</v>
      </c>
      <c r="B2325" s="52">
        <v>44004</v>
      </c>
      <c r="C2325" s="2" t="s">
        <v>71</v>
      </c>
      <c r="D2325" s="2" t="s">
        <v>78</v>
      </c>
      <c r="E2325" s="2" t="s">
        <v>551</v>
      </c>
      <c r="F2325" s="2" t="s">
        <v>3703</v>
      </c>
      <c r="G2325" s="2" t="s">
        <v>4</v>
      </c>
      <c r="H2325" s="2" t="s">
        <v>4343</v>
      </c>
      <c r="I2325" s="1" t="s">
        <v>1</v>
      </c>
      <c r="J2325" s="1" t="s">
        <v>1</v>
      </c>
      <c r="K2325" s="1" t="s">
        <v>1</v>
      </c>
      <c r="L2325" s="1" t="s">
        <v>1</v>
      </c>
      <c r="M2325" s="1">
        <v>0</v>
      </c>
      <c r="N2325" s="2" t="s">
        <v>1</v>
      </c>
      <c r="O2325" s="2" t="s">
        <v>2</v>
      </c>
      <c r="P2325" s="2" t="s">
        <v>1</v>
      </c>
      <c r="Q2325" s="1">
        <v>36737054.115999997</v>
      </c>
      <c r="R2325" s="1">
        <v>0</v>
      </c>
      <c r="S2325" s="1">
        <v>35163373.929999992</v>
      </c>
      <c r="T2325" s="1">
        <v>0</v>
      </c>
      <c r="U2325" s="2" t="s">
        <v>0</v>
      </c>
      <c r="V2325" s="1">
        <v>0</v>
      </c>
      <c r="W2325" s="1">
        <v>1356620.85</v>
      </c>
      <c r="X2325" s="2" t="s">
        <v>0</v>
      </c>
      <c r="Y2325" s="1">
        <v>217059.33600000001</v>
      </c>
      <c r="Z2325" s="1"/>
      <c r="AA2325" s="2"/>
      <c r="AB2325" s="1"/>
      <c r="AC2325" s="1"/>
      <c r="AD2325" s="2"/>
      <c r="AE2325" s="1"/>
      <c r="AF2325" s="2"/>
    </row>
    <row r="2326" spans="1:32" hidden="1" x14ac:dyDescent="0.25">
      <c r="A2326" s="2" t="s">
        <v>691</v>
      </c>
      <c r="B2326" s="52">
        <v>44004</v>
      </c>
      <c r="C2326" s="2" t="s">
        <v>53</v>
      </c>
      <c r="D2326" s="2" t="s">
        <v>78</v>
      </c>
      <c r="E2326" s="2" t="s">
        <v>6</v>
      </c>
      <c r="F2326" s="2" t="s">
        <v>3901</v>
      </c>
      <c r="G2326" s="2" t="s">
        <v>4</v>
      </c>
      <c r="H2326" s="2" t="s">
        <v>4345</v>
      </c>
      <c r="I2326" s="1" t="s">
        <v>1</v>
      </c>
      <c r="J2326" s="1" t="s">
        <v>1</v>
      </c>
      <c r="K2326" s="1" t="s">
        <v>1</v>
      </c>
      <c r="L2326" s="1" t="s">
        <v>1</v>
      </c>
      <c r="M2326" s="1">
        <v>0</v>
      </c>
      <c r="N2326" s="2" t="s">
        <v>1</v>
      </c>
      <c r="O2326" s="2" t="s">
        <v>2</v>
      </c>
      <c r="P2326" s="2" t="s">
        <v>1</v>
      </c>
      <c r="Q2326" s="1">
        <v>21356328.1239</v>
      </c>
      <c r="R2326" s="1">
        <v>0</v>
      </c>
      <c r="S2326" s="1">
        <v>17558817.227499999</v>
      </c>
      <c r="T2326" s="1">
        <v>0</v>
      </c>
      <c r="U2326" s="2" t="s">
        <v>0</v>
      </c>
      <c r="V2326" s="1">
        <v>0</v>
      </c>
      <c r="W2326" s="1">
        <v>3273716.29</v>
      </c>
      <c r="X2326" s="2" t="s">
        <v>13</v>
      </c>
      <c r="Y2326" s="1">
        <v>523794.60639999999</v>
      </c>
      <c r="Z2326" s="1"/>
      <c r="AA2326" s="2"/>
      <c r="AB2326" s="1"/>
      <c r="AC2326" s="1"/>
      <c r="AD2326" s="2"/>
      <c r="AE2326" s="1"/>
      <c r="AF2326" s="2"/>
    </row>
    <row r="2327" spans="1:32" hidden="1" x14ac:dyDescent="0.25">
      <c r="A2327" s="2" t="s">
        <v>689</v>
      </c>
      <c r="B2327" s="52">
        <v>44004</v>
      </c>
      <c r="C2327" s="2" t="s">
        <v>8</v>
      </c>
      <c r="D2327" s="2" t="s">
        <v>67</v>
      </c>
      <c r="E2327" s="2" t="s">
        <v>542</v>
      </c>
      <c r="F2327" s="2" t="s">
        <v>419</v>
      </c>
      <c r="G2327" s="2" t="s">
        <v>4</v>
      </c>
      <c r="H2327" s="2" t="s">
        <v>4352</v>
      </c>
      <c r="I2327" s="1" t="s">
        <v>1</v>
      </c>
      <c r="J2327" s="1" t="s">
        <v>1</v>
      </c>
      <c r="K2327" s="1" t="s">
        <v>1</v>
      </c>
      <c r="L2327" s="1" t="s">
        <v>1</v>
      </c>
      <c r="M2327" s="1">
        <v>0</v>
      </c>
      <c r="N2327" s="2" t="s">
        <v>1</v>
      </c>
      <c r="O2327" s="2" t="s">
        <v>2</v>
      </c>
      <c r="P2327" s="2" t="s">
        <v>1</v>
      </c>
      <c r="Q2327" s="1">
        <v>70353899.837899998</v>
      </c>
      <c r="R2327" s="1">
        <v>0</v>
      </c>
      <c r="S2327" s="1">
        <v>57929252.404299997</v>
      </c>
      <c r="T2327" s="1">
        <v>0</v>
      </c>
      <c r="U2327" s="2" t="s">
        <v>0</v>
      </c>
      <c r="V2327" s="1">
        <v>0</v>
      </c>
      <c r="W2327" s="1">
        <v>10710902.960000001</v>
      </c>
      <c r="X2327" s="2" t="s">
        <v>0</v>
      </c>
      <c r="Y2327" s="1">
        <v>1713744.4735999999</v>
      </c>
      <c r="Z2327" s="1"/>
      <c r="AA2327" s="2"/>
      <c r="AB2327" s="1"/>
      <c r="AC2327" s="1"/>
      <c r="AD2327" s="2"/>
      <c r="AE2327" s="1"/>
      <c r="AF2327" s="2"/>
    </row>
    <row r="2328" spans="1:32" hidden="1" x14ac:dyDescent="0.25">
      <c r="A2328" s="2" t="s">
        <v>687</v>
      </c>
      <c r="B2328" s="52">
        <v>44004</v>
      </c>
      <c r="C2328" s="2" t="s">
        <v>53</v>
      </c>
      <c r="D2328" s="2" t="s">
        <v>67</v>
      </c>
      <c r="E2328" s="2" t="s">
        <v>66</v>
      </c>
      <c r="F2328" s="2" t="s">
        <v>3813</v>
      </c>
      <c r="G2328" s="2" t="s">
        <v>4</v>
      </c>
      <c r="H2328" s="2" t="s">
        <v>4350</v>
      </c>
      <c r="I2328" s="1" t="s">
        <v>1</v>
      </c>
      <c r="J2328" s="1" t="s">
        <v>1</v>
      </c>
      <c r="K2328" s="1" t="s">
        <v>1</v>
      </c>
      <c r="L2328" s="1" t="s">
        <v>1</v>
      </c>
      <c r="M2328" s="1">
        <v>0</v>
      </c>
      <c r="N2328" s="2" t="s">
        <v>1</v>
      </c>
      <c r="O2328" s="2" t="s">
        <v>2</v>
      </c>
      <c r="P2328" s="2" t="s">
        <v>1</v>
      </c>
      <c r="Q2328" s="1">
        <v>1046572.9473999999</v>
      </c>
      <c r="R2328" s="1">
        <v>0</v>
      </c>
      <c r="S2328" s="1">
        <v>986572.94499999995</v>
      </c>
      <c r="T2328" s="1">
        <v>0</v>
      </c>
      <c r="U2328" s="2" t="s">
        <v>0</v>
      </c>
      <c r="V2328" s="1">
        <v>0</v>
      </c>
      <c r="W2328" s="1">
        <v>51724.14</v>
      </c>
      <c r="X2328" s="2" t="s">
        <v>0</v>
      </c>
      <c r="Y2328" s="1">
        <v>8275.8624</v>
      </c>
      <c r="Z2328" s="1"/>
      <c r="AA2328" s="2"/>
      <c r="AB2328" s="1"/>
      <c r="AC2328" s="1"/>
      <c r="AD2328" s="2"/>
      <c r="AE2328" s="1"/>
      <c r="AF2328" s="2"/>
    </row>
    <row r="2329" spans="1:32" hidden="1" x14ac:dyDescent="0.25">
      <c r="A2329" s="2" t="s">
        <v>685</v>
      </c>
      <c r="B2329" s="52">
        <v>44004</v>
      </c>
      <c r="C2329" s="2" t="s">
        <v>8</v>
      </c>
      <c r="D2329" s="2" t="s">
        <v>52</v>
      </c>
      <c r="E2329" s="2" t="s">
        <v>530</v>
      </c>
      <c r="F2329" s="2" t="s">
        <v>3561</v>
      </c>
      <c r="G2329" s="2" t="s">
        <v>4</v>
      </c>
      <c r="H2329" s="2" t="s">
        <v>4354</v>
      </c>
      <c r="I2329" s="1" t="s">
        <v>1</v>
      </c>
      <c r="J2329" s="1" t="s">
        <v>1</v>
      </c>
      <c r="K2329" s="1" t="s">
        <v>1</v>
      </c>
      <c r="L2329" s="1" t="s">
        <v>1</v>
      </c>
      <c r="M2329" s="1">
        <v>0</v>
      </c>
      <c r="N2329" s="2" t="s">
        <v>1</v>
      </c>
      <c r="O2329" s="2" t="s">
        <v>2</v>
      </c>
      <c r="P2329" s="2" t="s">
        <v>1</v>
      </c>
      <c r="Q2329" s="1">
        <v>46373988.888099998</v>
      </c>
      <c r="R2329" s="1">
        <v>0</v>
      </c>
      <c r="S2329" s="1">
        <v>31632949.216899998</v>
      </c>
      <c r="T2329" s="1">
        <v>0</v>
      </c>
      <c r="U2329" s="2" t="s">
        <v>0</v>
      </c>
      <c r="V2329" s="1">
        <v>0</v>
      </c>
      <c r="W2329" s="1">
        <v>12707792.82</v>
      </c>
      <c r="X2329" s="2" t="s">
        <v>13</v>
      </c>
      <c r="Y2329" s="1">
        <v>2033246.8511999999</v>
      </c>
      <c r="Z2329" s="1"/>
      <c r="AA2329" s="2"/>
      <c r="AB2329" s="1"/>
      <c r="AC2329" s="1"/>
      <c r="AD2329" s="2"/>
      <c r="AE2329" s="1"/>
      <c r="AF2329" s="2"/>
    </row>
    <row r="2330" spans="1:32" hidden="1" x14ac:dyDescent="0.25">
      <c r="A2330" s="2" t="s">
        <v>683</v>
      </c>
      <c r="B2330" s="52">
        <v>44004</v>
      </c>
      <c r="C2330" s="2" t="s">
        <v>53</v>
      </c>
      <c r="D2330" s="2" t="s">
        <v>52</v>
      </c>
      <c r="E2330" s="2" t="s">
        <v>651</v>
      </c>
      <c r="F2330" s="2" t="s">
        <v>3600</v>
      </c>
      <c r="G2330" s="2" t="s">
        <v>4</v>
      </c>
      <c r="H2330" s="2" t="s">
        <v>4165</v>
      </c>
      <c r="I2330" s="1"/>
      <c r="J2330" s="1"/>
      <c r="K2330" s="1"/>
      <c r="L2330" s="1"/>
      <c r="M2330" s="1"/>
      <c r="N2330" s="2"/>
      <c r="O2330" s="2" t="s">
        <v>249</v>
      </c>
      <c r="P2330" s="2"/>
      <c r="Q2330" s="1">
        <v>0</v>
      </c>
      <c r="R2330" s="1">
        <v>0</v>
      </c>
      <c r="S2330" s="1">
        <v>0</v>
      </c>
      <c r="T2330" s="1">
        <v>0</v>
      </c>
      <c r="U2330" s="2"/>
      <c r="V2330" s="1">
        <v>0</v>
      </c>
      <c r="W2330" s="1">
        <v>0</v>
      </c>
      <c r="X2330" s="2"/>
      <c r="Y2330" s="1">
        <v>0</v>
      </c>
      <c r="Z2330" s="1"/>
      <c r="AA2330" s="2"/>
      <c r="AB2330" s="1"/>
      <c r="AC2330" s="1"/>
      <c r="AD2330" s="2"/>
      <c r="AE2330" s="1"/>
      <c r="AF2330" s="2"/>
    </row>
    <row r="2331" spans="1:32" hidden="1" x14ac:dyDescent="0.25">
      <c r="A2331" s="2" t="s">
        <v>13</v>
      </c>
      <c r="B2331" s="52">
        <v>44004</v>
      </c>
      <c r="C2331" s="2" t="s">
        <v>8</v>
      </c>
      <c r="D2331" s="2" t="s">
        <v>48</v>
      </c>
      <c r="E2331" s="2" t="s">
        <v>520</v>
      </c>
      <c r="F2331" s="2" t="s">
        <v>140</v>
      </c>
      <c r="G2331" s="2" t="s">
        <v>4</v>
      </c>
      <c r="H2331" s="2" t="s">
        <v>4357</v>
      </c>
      <c r="I2331" s="1" t="s">
        <v>1</v>
      </c>
      <c r="J2331" s="1" t="s">
        <v>1</v>
      </c>
      <c r="K2331" s="1" t="s">
        <v>1</v>
      </c>
      <c r="L2331" s="1" t="s">
        <v>1</v>
      </c>
      <c r="M2331" s="1">
        <v>0</v>
      </c>
      <c r="N2331" s="2" t="s">
        <v>1</v>
      </c>
      <c r="O2331" s="2" t="s">
        <v>2</v>
      </c>
      <c r="P2331" s="2" t="s">
        <v>1</v>
      </c>
      <c r="Q2331" s="1">
        <v>47333452.312299997</v>
      </c>
      <c r="R2331" s="1">
        <v>0</v>
      </c>
      <c r="S2331" s="1">
        <v>37269261.189499997</v>
      </c>
      <c r="T2331" s="1">
        <v>0</v>
      </c>
      <c r="U2331" s="2" t="s">
        <v>0</v>
      </c>
      <c r="V2331" s="1">
        <v>0</v>
      </c>
      <c r="W2331" s="1">
        <v>8676026.8300000001</v>
      </c>
      <c r="X2331" s="2" t="s">
        <v>13</v>
      </c>
      <c r="Y2331" s="1">
        <v>1388164.2928000002</v>
      </c>
      <c r="Z2331" s="1"/>
      <c r="AA2331" s="2"/>
      <c r="AB2331" s="1"/>
      <c r="AC2331" s="1"/>
      <c r="AD2331" s="2"/>
      <c r="AE2331" s="1"/>
      <c r="AF2331" s="2"/>
    </row>
    <row r="2332" spans="1:32" hidden="1" x14ac:dyDescent="0.25">
      <c r="A2332" s="2" t="s">
        <v>678</v>
      </c>
      <c r="B2332" s="52">
        <v>44004</v>
      </c>
      <c r="C2332" s="2" t="s">
        <v>53</v>
      </c>
      <c r="D2332" s="2" t="s">
        <v>48</v>
      </c>
      <c r="E2332" s="2" t="s">
        <v>1830</v>
      </c>
      <c r="F2332" s="2" t="s">
        <v>2955</v>
      </c>
      <c r="G2332" s="2" t="s">
        <v>4</v>
      </c>
      <c r="H2332" s="2" t="s">
        <v>4290</v>
      </c>
      <c r="I2332" s="1"/>
      <c r="J2332" s="1"/>
      <c r="K2332" s="1"/>
      <c r="L2332" s="1"/>
      <c r="M2332" s="1"/>
      <c r="N2332" s="2"/>
      <c r="O2332" s="2" t="s">
        <v>249</v>
      </c>
      <c r="P2332" s="2"/>
      <c r="Q2332" s="1">
        <v>0</v>
      </c>
      <c r="R2332" s="1">
        <v>0</v>
      </c>
      <c r="S2332" s="1">
        <v>0</v>
      </c>
      <c r="T2332" s="1">
        <v>0</v>
      </c>
      <c r="U2332" s="2"/>
      <c r="V2332" s="1">
        <v>0</v>
      </c>
      <c r="W2332" s="1">
        <v>0</v>
      </c>
      <c r="X2332" s="2"/>
      <c r="Y2332" s="1">
        <v>0</v>
      </c>
      <c r="Z2332" s="1"/>
      <c r="AA2332" s="2"/>
      <c r="AB2332" s="1"/>
      <c r="AC2332" s="1"/>
      <c r="AD2332" s="2"/>
      <c r="AE2332" s="1"/>
      <c r="AF2332" s="2"/>
    </row>
    <row r="2333" spans="1:32" hidden="1" x14ac:dyDescent="0.25">
      <c r="A2333" s="2" t="s">
        <v>676</v>
      </c>
      <c r="B2333" s="52">
        <v>44004</v>
      </c>
      <c r="C2333" s="2" t="s">
        <v>8</v>
      </c>
      <c r="D2333" s="2" t="s">
        <v>40</v>
      </c>
      <c r="E2333" s="2" t="s">
        <v>500</v>
      </c>
      <c r="F2333" s="2" t="s">
        <v>2125</v>
      </c>
      <c r="G2333" s="2" t="s">
        <v>4</v>
      </c>
      <c r="H2333" s="2" t="s">
        <v>4360</v>
      </c>
      <c r="I2333" s="1" t="s">
        <v>1</v>
      </c>
      <c r="J2333" s="1" t="s">
        <v>1</v>
      </c>
      <c r="K2333" s="1" t="s">
        <v>1</v>
      </c>
      <c r="L2333" s="1" t="s">
        <v>1</v>
      </c>
      <c r="M2333" s="1">
        <v>0</v>
      </c>
      <c r="N2333" s="2" t="s">
        <v>1</v>
      </c>
      <c r="O2333" s="2" t="s">
        <v>2</v>
      </c>
      <c r="P2333" s="2" t="s">
        <v>1</v>
      </c>
      <c r="Q2333" s="1">
        <v>59282523.506900005</v>
      </c>
      <c r="R2333" s="1">
        <v>0</v>
      </c>
      <c r="S2333" s="1">
        <v>45090866.424500003</v>
      </c>
      <c r="T2333" s="1">
        <v>0</v>
      </c>
      <c r="U2333" s="2" t="s">
        <v>0</v>
      </c>
      <c r="V2333" s="1">
        <v>0</v>
      </c>
      <c r="W2333" s="1">
        <v>12234187.140000001</v>
      </c>
      <c r="X2333" s="2" t="s">
        <v>13</v>
      </c>
      <c r="Y2333" s="1">
        <v>1957469.9423999998</v>
      </c>
      <c r="Z2333" s="1"/>
      <c r="AA2333" s="2"/>
      <c r="AB2333" s="1"/>
      <c r="AC2333" s="1"/>
      <c r="AD2333" s="2"/>
      <c r="AE2333" s="1"/>
      <c r="AF2333" s="2"/>
    </row>
    <row r="2334" spans="1:32" hidden="1" x14ac:dyDescent="0.25">
      <c r="A2334" s="2" t="s">
        <v>673</v>
      </c>
      <c r="B2334" s="52">
        <v>44004</v>
      </c>
      <c r="C2334" s="2" t="s">
        <v>8</v>
      </c>
      <c r="D2334" s="2" t="s">
        <v>36</v>
      </c>
      <c r="E2334" s="2" t="s">
        <v>497</v>
      </c>
      <c r="F2334" s="2" t="s">
        <v>1940</v>
      </c>
      <c r="G2334" s="2" t="s">
        <v>4</v>
      </c>
      <c r="H2334" s="2" t="s">
        <v>4362</v>
      </c>
      <c r="I2334" s="1" t="s">
        <v>1</v>
      </c>
      <c r="J2334" s="1" t="s">
        <v>1</v>
      </c>
      <c r="K2334" s="1" t="s">
        <v>1</v>
      </c>
      <c r="L2334" s="1" t="s">
        <v>1</v>
      </c>
      <c r="M2334" s="1">
        <v>0</v>
      </c>
      <c r="N2334" s="2" t="s">
        <v>1</v>
      </c>
      <c r="O2334" s="2" t="s">
        <v>2</v>
      </c>
      <c r="P2334" s="2" t="s">
        <v>1</v>
      </c>
      <c r="Q2334" s="1">
        <v>48322634.7399</v>
      </c>
      <c r="R2334" s="1">
        <v>0</v>
      </c>
      <c r="S2334" s="1">
        <v>39630738.813099995</v>
      </c>
      <c r="T2334" s="1">
        <v>0</v>
      </c>
      <c r="U2334" s="2" t="s">
        <v>0</v>
      </c>
      <c r="V2334" s="1">
        <v>0</v>
      </c>
      <c r="W2334" s="1">
        <v>7493013.7300000004</v>
      </c>
      <c r="X2334" s="2" t="s">
        <v>13</v>
      </c>
      <c r="Y2334" s="1">
        <v>1198882.1968</v>
      </c>
      <c r="Z2334" s="1"/>
      <c r="AA2334" s="2"/>
      <c r="AB2334" s="1"/>
      <c r="AC2334" s="1"/>
      <c r="AD2334" s="2"/>
      <c r="AE2334" s="1"/>
      <c r="AF2334" s="2"/>
    </row>
    <row r="2335" spans="1:32" hidden="1" x14ac:dyDescent="0.25">
      <c r="A2335" s="2" t="s">
        <v>670</v>
      </c>
      <c r="B2335" s="52">
        <v>44004</v>
      </c>
      <c r="C2335" s="2" t="s">
        <v>8</v>
      </c>
      <c r="D2335" s="2" t="s">
        <v>32</v>
      </c>
      <c r="E2335" s="2" t="s">
        <v>493</v>
      </c>
      <c r="F2335" s="2" t="s">
        <v>4364</v>
      </c>
      <c r="G2335" s="2" t="s">
        <v>4</v>
      </c>
      <c r="H2335" s="2" t="s">
        <v>4370</v>
      </c>
      <c r="I2335" s="1" t="s">
        <v>1</v>
      </c>
      <c r="J2335" s="1" t="s">
        <v>1</v>
      </c>
      <c r="K2335" s="1" t="s">
        <v>1</v>
      </c>
      <c r="L2335" s="1" t="s">
        <v>1</v>
      </c>
      <c r="M2335" s="1">
        <v>0</v>
      </c>
      <c r="N2335" s="2" t="s">
        <v>1</v>
      </c>
      <c r="O2335" s="2" t="s">
        <v>2</v>
      </c>
      <c r="P2335" s="2" t="s">
        <v>1</v>
      </c>
      <c r="Q2335" s="1">
        <v>19962628.727250002</v>
      </c>
      <c r="R2335" s="1">
        <v>0</v>
      </c>
      <c r="S2335" s="1">
        <v>14168324.779650003</v>
      </c>
      <c r="T2335" s="1">
        <v>0</v>
      </c>
      <c r="U2335" s="2" t="s">
        <v>0</v>
      </c>
      <c r="V2335" s="1">
        <v>0</v>
      </c>
      <c r="W2335" s="1">
        <v>4995089.6099999994</v>
      </c>
      <c r="X2335" s="2" t="s">
        <v>0</v>
      </c>
      <c r="Y2335" s="1">
        <v>799214.33759999997</v>
      </c>
      <c r="Z2335" s="1"/>
      <c r="AA2335" s="2"/>
      <c r="AB2335" s="1"/>
      <c r="AC2335" s="1"/>
      <c r="AD2335" s="2"/>
      <c r="AE2335" s="1"/>
      <c r="AF2335" s="2"/>
    </row>
    <row r="2336" spans="1:32" hidden="1" x14ac:dyDescent="0.25">
      <c r="A2336" s="2" t="s">
        <v>667</v>
      </c>
      <c r="B2336" s="52">
        <v>44004</v>
      </c>
      <c r="C2336" s="2" t="s">
        <v>8</v>
      </c>
      <c r="D2336" s="2" t="s">
        <v>32</v>
      </c>
      <c r="E2336" s="2" t="s">
        <v>493</v>
      </c>
      <c r="F2336" s="2" t="s">
        <v>4364</v>
      </c>
      <c r="G2336" s="2" t="s">
        <v>24</v>
      </c>
      <c r="H2336" s="2" t="s">
        <v>1</v>
      </c>
      <c r="I2336" s="1" t="s">
        <v>4365</v>
      </c>
      <c r="J2336" s="1" t="s">
        <v>1</v>
      </c>
      <c r="K2336" s="1" t="s">
        <v>4366</v>
      </c>
      <c r="L2336" s="1" t="s">
        <v>3910</v>
      </c>
      <c r="M2336" s="1">
        <v>1931294.28</v>
      </c>
      <c r="N2336" s="2" t="s">
        <v>20</v>
      </c>
      <c r="O2336" s="2" t="s">
        <v>4367</v>
      </c>
      <c r="P2336" s="2" t="s">
        <v>4368</v>
      </c>
      <c r="Q2336" s="1">
        <v>-237300</v>
      </c>
      <c r="R2336" s="1">
        <v>0</v>
      </c>
      <c r="S2336" s="1">
        <v>-237300</v>
      </c>
      <c r="T2336" s="1">
        <v>0</v>
      </c>
      <c r="U2336" s="2" t="s">
        <v>0</v>
      </c>
      <c r="V2336" s="1">
        <v>0</v>
      </c>
      <c r="W2336" s="1">
        <v>0</v>
      </c>
      <c r="X2336" s="2" t="s">
        <v>0</v>
      </c>
      <c r="Y2336" s="1">
        <v>0</v>
      </c>
      <c r="Z2336" s="1"/>
      <c r="AA2336" s="2"/>
      <c r="AB2336" s="1"/>
      <c r="AC2336" s="1"/>
      <c r="AD2336" s="2"/>
      <c r="AE2336" s="1"/>
      <c r="AF2336" s="2"/>
    </row>
    <row r="2337" spans="1:32" hidden="1" x14ac:dyDescent="0.25">
      <c r="A2337" s="2" t="s">
        <v>665</v>
      </c>
      <c r="B2337" s="52">
        <v>44004</v>
      </c>
      <c r="C2337" s="2" t="s">
        <v>8</v>
      </c>
      <c r="D2337" s="2" t="s">
        <v>26</v>
      </c>
      <c r="E2337" s="2" t="s">
        <v>489</v>
      </c>
      <c r="F2337" s="2" t="s">
        <v>4372</v>
      </c>
      <c r="G2337" s="2" t="s">
        <v>4</v>
      </c>
      <c r="H2337" s="2" t="s">
        <v>4373</v>
      </c>
      <c r="I2337" s="1" t="s">
        <v>1</v>
      </c>
      <c r="J2337" s="1" t="s">
        <v>1</v>
      </c>
      <c r="K2337" s="1" t="s">
        <v>1</v>
      </c>
      <c r="L2337" s="1" t="s">
        <v>1</v>
      </c>
      <c r="M2337" s="1">
        <v>0</v>
      </c>
      <c r="N2337" s="2" t="s">
        <v>1</v>
      </c>
      <c r="O2337" s="2" t="s">
        <v>2</v>
      </c>
      <c r="P2337" s="2" t="s">
        <v>1</v>
      </c>
      <c r="Q2337" s="1">
        <v>30072589.159999993</v>
      </c>
      <c r="R2337" s="1">
        <v>0</v>
      </c>
      <c r="S2337" s="1">
        <v>28216357.159999993</v>
      </c>
      <c r="T2337" s="1">
        <v>0</v>
      </c>
      <c r="U2337" s="2" t="s">
        <v>0</v>
      </c>
      <c r="V2337" s="1">
        <v>0</v>
      </c>
      <c r="W2337" s="1">
        <v>1600200</v>
      </c>
      <c r="X2337" s="2" t="s">
        <v>0</v>
      </c>
      <c r="Y2337" s="1">
        <v>256032</v>
      </c>
      <c r="Z2337" s="1"/>
      <c r="AA2337" s="2"/>
      <c r="AB2337" s="1"/>
      <c r="AC2337" s="1"/>
      <c r="AD2337" s="2"/>
      <c r="AE2337" s="1"/>
      <c r="AF2337" s="2"/>
    </row>
    <row r="2338" spans="1:32" hidden="1" x14ac:dyDescent="0.25">
      <c r="A2338" s="2" t="s">
        <v>662</v>
      </c>
      <c r="B2338" s="52">
        <v>44004</v>
      </c>
      <c r="C2338" s="2" t="s">
        <v>8</v>
      </c>
      <c r="D2338" s="2" t="s">
        <v>16</v>
      </c>
      <c r="E2338" s="2" t="s">
        <v>483</v>
      </c>
      <c r="F2338" s="2" t="s">
        <v>4375</v>
      </c>
      <c r="G2338" s="2" t="s">
        <v>4</v>
      </c>
      <c r="H2338" s="2" t="s">
        <v>4376</v>
      </c>
      <c r="I2338" s="1" t="s">
        <v>1</v>
      </c>
      <c r="J2338" s="1" t="s">
        <v>1</v>
      </c>
      <c r="K2338" s="1" t="s">
        <v>1</v>
      </c>
      <c r="L2338" s="1" t="s">
        <v>1</v>
      </c>
      <c r="M2338" s="1">
        <v>0</v>
      </c>
      <c r="N2338" s="2" t="s">
        <v>1</v>
      </c>
      <c r="O2338" s="2" t="s">
        <v>2</v>
      </c>
      <c r="P2338" s="2" t="s">
        <v>1</v>
      </c>
      <c r="Q2338" s="1">
        <v>1163232</v>
      </c>
      <c r="R2338" s="1">
        <v>0</v>
      </c>
      <c r="S2338" s="1">
        <v>439740</v>
      </c>
      <c r="T2338" s="1">
        <v>0</v>
      </c>
      <c r="U2338" s="2" t="s">
        <v>0</v>
      </c>
      <c r="V2338" s="1">
        <v>0</v>
      </c>
      <c r="W2338" s="1">
        <v>623700</v>
      </c>
      <c r="X2338" s="2" t="s">
        <v>13</v>
      </c>
      <c r="Y2338" s="1">
        <v>99792</v>
      </c>
      <c r="Z2338" s="1"/>
      <c r="AA2338" s="2"/>
      <c r="AB2338" s="1"/>
      <c r="AC2338" s="1"/>
      <c r="AD2338" s="2"/>
      <c r="AE2338" s="1"/>
      <c r="AF2338" s="2"/>
    </row>
    <row r="2339" spans="1:32" hidden="1" x14ac:dyDescent="0.25">
      <c r="A2339" s="2" t="s">
        <v>660</v>
      </c>
      <c r="B2339" s="52">
        <v>44004</v>
      </c>
      <c r="C2339" s="2" t="s">
        <v>8</v>
      </c>
      <c r="D2339" s="2" t="s">
        <v>1048</v>
      </c>
      <c r="E2339" s="2" t="s">
        <v>538</v>
      </c>
      <c r="F2339" s="2" t="s">
        <v>2265</v>
      </c>
      <c r="G2339" s="2" t="s">
        <v>4</v>
      </c>
      <c r="H2339" s="2" t="s">
        <v>4378</v>
      </c>
      <c r="I2339" s="1" t="s">
        <v>1</v>
      </c>
      <c r="J2339" s="1" t="s">
        <v>1</v>
      </c>
      <c r="K2339" s="1" t="s">
        <v>1</v>
      </c>
      <c r="L2339" s="1" t="s">
        <v>1</v>
      </c>
      <c r="M2339" s="1">
        <v>0</v>
      </c>
      <c r="N2339" s="2" t="s">
        <v>1</v>
      </c>
      <c r="O2339" s="2" t="s">
        <v>2</v>
      </c>
      <c r="P2339" s="2" t="s">
        <v>1</v>
      </c>
      <c r="Q2339" s="1">
        <v>1745388.5044</v>
      </c>
      <c r="R2339" s="1">
        <v>0</v>
      </c>
      <c r="S2339" s="1">
        <v>750337.5</v>
      </c>
      <c r="T2339" s="1">
        <v>0</v>
      </c>
      <c r="U2339" s="2" t="s">
        <v>0</v>
      </c>
      <c r="V2339" s="1">
        <v>0</v>
      </c>
      <c r="W2339" s="1">
        <v>857802.59000000008</v>
      </c>
      <c r="X2339" s="2" t="s">
        <v>13</v>
      </c>
      <c r="Y2339" s="1">
        <v>137248.41440000001</v>
      </c>
      <c r="Z2339" s="1"/>
      <c r="AA2339" s="2"/>
      <c r="AB2339" s="1"/>
      <c r="AC2339" s="1"/>
      <c r="AD2339" s="2"/>
      <c r="AE2339" s="1"/>
      <c r="AF2339" s="2"/>
    </row>
    <row r="2340" spans="1:32" hidden="1" x14ac:dyDescent="0.25">
      <c r="A2340" s="2" t="s">
        <v>656</v>
      </c>
      <c r="B2340" s="52">
        <v>44004</v>
      </c>
      <c r="C2340" s="2" t="s">
        <v>8</v>
      </c>
      <c r="D2340" s="2" t="s">
        <v>11</v>
      </c>
      <c r="E2340" s="2" t="s">
        <v>476</v>
      </c>
      <c r="F2340" s="2" t="s">
        <v>4380</v>
      </c>
      <c r="G2340" s="2" t="s">
        <v>4</v>
      </c>
      <c r="H2340" s="2" t="s">
        <v>4381</v>
      </c>
      <c r="I2340" s="1"/>
      <c r="J2340" s="1"/>
      <c r="K2340" s="1"/>
      <c r="L2340" s="1"/>
      <c r="M2340" s="1"/>
      <c r="N2340" s="2"/>
      <c r="O2340" s="2" t="s">
        <v>249</v>
      </c>
      <c r="P2340" s="2"/>
      <c r="Q2340" s="1">
        <v>0</v>
      </c>
      <c r="R2340" s="1">
        <v>0</v>
      </c>
      <c r="S2340" s="1">
        <v>0</v>
      </c>
      <c r="T2340" s="1">
        <v>0</v>
      </c>
      <c r="U2340" s="2"/>
      <c r="V2340" s="1">
        <v>0</v>
      </c>
      <c r="W2340" s="1">
        <v>0</v>
      </c>
      <c r="X2340" s="2" t="s">
        <v>2140</v>
      </c>
      <c r="Y2340" s="1">
        <v>0</v>
      </c>
      <c r="Z2340" s="1"/>
      <c r="AA2340" s="2"/>
      <c r="AB2340" s="1"/>
      <c r="AC2340" s="1"/>
      <c r="AD2340" s="2"/>
      <c r="AE2340" s="1"/>
      <c r="AF2340" s="2"/>
    </row>
    <row r="2341" spans="1:32" hidden="1" x14ac:dyDescent="0.25">
      <c r="A2341" s="2" t="s">
        <v>654</v>
      </c>
      <c r="B2341" s="52">
        <v>44004</v>
      </c>
      <c r="C2341" s="2" t="s">
        <v>8</v>
      </c>
      <c r="D2341" s="2" t="s">
        <v>7</v>
      </c>
      <c r="E2341" s="2" t="s">
        <v>471</v>
      </c>
      <c r="F2341" s="2" t="s">
        <v>2773</v>
      </c>
      <c r="G2341" s="2" t="s">
        <v>4</v>
      </c>
      <c r="H2341" s="2" t="s">
        <v>4383</v>
      </c>
      <c r="I2341" s="1" t="s">
        <v>1</v>
      </c>
      <c r="J2341" s="1" t="s">
        <v>1</v>
      </c>
      <c r="K2341" s="1" t="s">
        <v>1</v>
      </c>
      <c r="L2341" s="1" t="s">
        <v>1</v>
      </c>
      <c r="M2341" s="1">
        <v>0</v>
      </c>
      <c r="N2341" s="2" t="s">
        <v>1</v>
      </c>
      <c r="O2341" s="2" t="s">
        <v>4384</v>
      </c>
      <c r="P2341" s="2" t="s">
        <v>4385</v>
      </c>
      <c r="Q2341" s="1">
        <v>337320.56</v>
      </c>
      <c r="R2341" s="1">
        <v>0</v>
      </c>
      <c r="S2341" s="1">
        <v>337320.56</v>
      </c>
      <c r="T2341" s="1">
        <v>0</v>
      </c>
      <c r="U2341" s="2" t="s">
        <v>0</v>
      </c>
      <c r="V2341" s="1">
        <v>0</v>
      </c>
      <c r="W2341" s="1">
        <v>0</v>
      </c>
      <c r="X2341" s="2" t="s">
        <v>0</v>
      </c>
      <c r="Y2341" s="1">
        <v>0</v>
      </c>
      <c r="Z2341" s="1"/>
      <c r="AA2341" s="2"/>
      <c r="AB2341" s="1"/>
      <c r="AC2341" s="1"/>
      <c r="AD2341" s="2"/>
      <c r="AE2341" s="1"/>
      <c r="AF2341" s="2"/>
    </row>
    <row r="2342" spans="1:32" hidden="1" x14ac:dyDescent="0.25">
      <c r="A2342" s="2" t="s">
        <v>652</v>
      </c>
      <c r="B2342" s="52">
        <v>44005</v>
      </c>
      <c r="C2342" s="2" t="s">
        <v>8</v>
      </c>
      <c r="D2342" s="2" t="s">
        <v>107</v>
      </c>
      <c r="E2342" s="2" t="s">
        <v>596</v>
      </c>
      <c r="F2342" s="2" t="s">
        <v>546</v>
      </c>
      <c r="G2342" s="2" t="s">
        <v>4</v>
      </c>
      <c r="H2342" s="2" t="s">
        <v>4257</v>
      </c>
      <c r="I2342" s="1" t="s">
        <v>1</v>
      </c>
      <c r="J2342" s="1" t="s">
        <v>1</v>
      </c>
      <c r="K2342" s="1" t="s">
        <v>1</v>
      </c>
      <c r="L2342" s="1" t="s">
        <v>1</v>
      </c>
      <c r="M2342" s="1">
        <v>0</v>
      </c>
      <c r="N2342" s="2" t="s">
        <v>1</v>
      </c>
      <c r="O2342" s="2" t="s">
        <v>2</v>
      </c>
      <c r="P2342" s="2" t="s">
        <v>1</v>
      </c>
      <c r="Q2342" s="1">
        <v>34096250.7478</v>
      </c>
      <c r="R2342" s="1">
        <v>0</v>
      </c>
      <c r="S2342" s="1">
        <v>28472440.0506</v>
      </c>
      <c r="T2342" s="1">
        <v>0</v>
      </c>
      <c r="U2342" s="2" t="s">
        <v>0</v>
      </c>
      <c r="V2342" s="1">
        <v>0</v>
      </c>
      <c r="W2342" s="1">
        <v>4848112.67</v>
      </c>
      <c r="X2342" s="2" t="s">
        <v>0</v>
      </c>
      <c r="Y2342" s="1">
        <v>775698.02720000013</v>
      </c>
      <c r="Z2342" s="1"/>
      <c r="AA2342" s="2"/>
      <c r="AB2342" s="1"/>
      <c r="AC2342" s="1"/>
      <c r="AD2342" s="2"/>
      <c r="AE2342" s="1"/>
      <c r="AF2342" s="2"/>
    </row>
    <row r="2343" spans="1:32" hidden="1" x14ac:dyDescent="0.25">
      <c r="A2343" s="2" t="s">
        <v>648</v>
      </c>
      <c r="B2343" s="52">
        <v>44005</v>
      </c>
      <c r="C2343" s="2" t="s">
        <v>53</v>
      </c>
      <c r="D2343" s="2" t="s">
        <v>107</v>
      </c>
      <c r="E2343" s="2" t="s">
        <v>572</v>
      </c>
      <c r="F2343" s="2" t="s">
        <v>4250</v>
      </c>
      <c r="G2343" s="2" t="s">
        <v>4</v>
      </c>
      <c r="H2343" s="2" t="s">
        <v>4256</v>
      </c>
      <c r="I2343" s="1" t="s">
        <v>1</v>
      </c>
      <c r="J2343" s="1" t="s">
        <v>1</v>
      </c>
      <c r="K2343" s="1" t="s">
        <v>1</v>
      </c>
      <c r="L2343" s="1" t="s">
        <v>1</v>
      </c>
      <c r="M2343" s="1">
        <v>0</v>
      </c>
      <c r="N2343" s="2" t="s">
        <v>1</v>
      </c>
      <c r="O2343" s="2" t="s">
        <v>2</v>
      </c>
      <c r="P2343" s="2" t="s">
        <v>1</v>
      </c>
      <c r="Q2343" s="1">
        <v>13201179.167149998</v>
      </c>
      <c r="R2343" s="1">
        <v>0</v>
      </c>
      <c r="S2343" s="1">
        <v>11007312.985149998</v>
      </c>
      <c r="T2343" s="1">
        <v>0</v>
      </c>
      <c r="U2343" s="2" t="s">
        <v>0</v>
      </c>
      <c r="V2343" s="1">
        <v>0</v>
      </c>
      <c r="W2343" s="1">
        <v>1891263.95</v>
      </c>
      <c r="X2343" s="2" t="s">
        <v>0</v>
      </c>
      <c r="Y2343" s="1">
        <v>302602.23199999996</v>
      </c>
      <c r="Z2343" s="1"/>
      <c r="AA2343" s="2"/>
      <c r="AB2343" s="1"/>
      <c r="AC2343" s="1"/>
      <c r="AD2343" s="2"/>
      <c r="AE2343" s="1"/>
      <c r="AF2343" s="2"/>
    </row>
    <row r="2344" spans="1:32" hidden="1" x14ac:dyDescent="0.25">
      <c r="A2344" s="2" t="s">
        <v>645</v>
      </c>
      <c r="B2344" s="52">
        <v>44005</v>
      </c>
      <c r="C2344" s="2" t="s">
        <v>53</v>
      </c>
      <c r="D2344" s="2" t="s">
        <v>107</v>
      </c>
      <c r="E2344" s="2" t="s">
        <v>572</v>
      </c>
      <c r="F2344" s="2" t="s">
        <v>4250</v>
      </c>
      <c r="G2344" s="2" t="s">
        <v>4</v>
      </c>
      <c r="H2344" s="2" t="s">
        <v>4255</v>
      </c>
      <c r="I2344" s="1" t="s">
        <v>1</v>
      </c>
      <c r="J2344" s="1" t="s">
        <v>1</v>
      </c>
      <c r="K2344" s="1" t="s">
        <v>1</v>
      </c>
      <c r="L2344" s="1" t="s">
        <v>1</v>
      </c>
      <c r="M2344" s="1">
        <v>0</v>
      </c>
      <c r="N2344" s="2" t="s">
        <v>1</v>
      </c>
      <c r="O2344" s="2" t="s">
        <v>1636</v>
      </c>
      <c r="P2344" s="2" t="s">
        <v>1637</v>
      </c>
      <c r="Q2344" s="1">
        <v>9051474.9849999994</v>
      </c>
      <c r="R2344" s="1">
        <v>0</v>
      </c>
      <c r="S2344" s="1">
        <v>9051474.9849999994</v>
      </c>
      <c r="T2344" s="1">
        <v>0</v>
      </c>
      <c r="U2344" s="2" t="s">
        <v>0</v>
      </c>
      <c r="V2344" s="1">
        <v>0</v>
      </c>
      <c r="W2344" s="1">
        <v>0</v>
      </c>
      <c r="X2344" s="2" t="s">
        <v>0</v>
      </c>
      <c r="Y2344" s="1">
        <v>0</v>
      </c>
      <c r="Z2344" s="1"/>
      <c r="AA2344" s="2"/>
      <c r="AB2344" s="1"/>
      <c r="AC2344" s="1"/>
      <c r="AD2344" s="2"/>
      <c r="AE2344" s="1"/>
      <c r="AF2344" s="2"/>
    </row>
    <row r="2345" spans="1:32" hidden="1" x14ac:dyDescent="0.25">
      <c r="A2345" s="2" t="s">
        <v>642</v>
      </c>
      <c r="B2345" s="52">
        <v>44005</v>
      </c>
      <c r="C2345" s="2" t="s">
        <v>53</v>
      </c>
      <c r="D2345" s="2" t="s">
        <v>107</v>
      </c>
      <c r="E2345" s="2" t="s">
        <v>572</v>
      </c>
      <c r="F2345" s="2" t="s">
        <v>4250</v>
      </c>
      <c r="G2345" s="2" t="s">
        <v>4</v>
      </c>
      <c r="H2345" s="2" t="s">
        <v>4254</v>
      </c>
      <c r="I2345" s="1" t="s">
        <v>1</v>
      </c>
      <c r="J2345" s="1" t="s">
        <v>1</v>
      </c>
      <c r="K2345" s="1" t="s">
        <v>1</v>
      </c>
      <c r="L2345" s="1" t="s">
        <v>1</v>
      </c>
      <c r="M2345" s="1">
        <v>0</v>
      </c>
      <c r="N2345" s="2" t="s">
        <v>1</v>
      </c>
      <c r="O2345" s="2" t="s">
        <v>2</v>
      </c>
      <c r="P2345" s="2" t="s">
        <v>1</v>
      </c>
      <c r="Q2345" s="1">
        <v>80394118.561300009</v>
      </c>
      <c r="R2345" s="1">
        <v>0</v>
      </c>
      <c r="S2345" s="1">
        <v>49596607.420100011</v>
      </c>
      <c r="T2345" s="1">
        <v>0</v>
      </c>
      <c r="U2345" s="2" t="s">
        <v>0</v>
      </c>
      <c r="V2345" s="1">
        <v>0</v>
      </c>
      <c r="W2345" s="1">
        <v>26549578.57</v>
      </c>
      <c r="X2345" s="2" t="s">
        <v>0</v>
      </c>
      <c r="Y2345" s="1">
        <v>4247932.5712000011</v>
      </c>
      <c r="Z2345" s="1"/>
      <c r="AA2345" s="2"/>
      <c r="AB2345" s="1"/>
      <c r="AC2345" s="1"/>
      <c r="AD2345" s="2"/>
      <c r="AE2345" s="1"/>
      <c r="AF2345" s="2"/>
    </row>
    <row r="2346" spans="1:32" hidden="1" x14ac:dyDescent="0.25">
      <c r="A2346" s="2" t="s">
        <v>640</v>
      </c>
      <c r="B2346" s="52">
        <v>44005</v>
      </c>
      <c r="C2346" s="2" t="s">
        <v>53</v>
      </c>
      <c r="D2346" s="2" t="s">
        <v>107</v>
      </c>
      <c r="E2346" s="2" t="s">
        <v>572</v>
      </c>
      <c r="F2346" s="2" t="s">
        <v>4250</v>
      </c>
      <c r="G2346" s="2" t="s">
        <v>24</v>
      </c>
      <c r="H2346" s="2" t="s">
        <v>1</v>
      </c>
      <c r="I2346" s="1" t="s">
        <v>1107</v>
      </c>
      <c r="J2346" s="1" t="s">
        <v>1</v>
      </c>
      <c r="K2346" s="1" t="s">
        <v>4251</v>
      </c>
      <c r="L2346" s="1" t="s">
        <v>3884</v>
      </c>
      <c r="M2346" s="1">
        <v>6265663.4000000004</v>
      </c>
      <c r="N2346" s="2" t="s">
        <v>20</v>
      </c>
      <c r="O2346" s="2" t="s">
        <v>4252</v>
      </c>
      <c r="P2346" s="2" t="s">
        <v>4253</v>
      </c>
      <c r="Q2346" s="1">
        <v>-262122.98</v>
      </c>
      <c r="R2346" s="1">
        <v>0</v>
      </c>
      <c r="S2346" s="1">
        <v>-262122.98</v>
      </c>
      <c r="T2346" s="1">
        <v>0</v>
      </c>
      <c r="U2346" s="2" t="s">
        <v>0</v>
      </c>
      <c r="V2346" s="1">
        <v>0</v>
      </c>
      <c r="W2346" s="1">
        <v>0</v>
      </c>
      <c r="X2346" s="2" t="s">
        <v>0</v>
      </c>
      <c r="Y2346" s="1">
        <v>0</v>
      </c>
      <c r="Z2346" s="1"/>
      <c r="AA2346" s="2"/>
      <c r="AB2346" s="1"/>
      <c r="AC2346" s="1"/>
      <c r="AD2346" s="2"/>
      <c r="AE2346" s="1"/>
      <c r="AF2346" s="2"/>
    </row>
    <row r="2347" spans="1:32" hidden="1" x14ac:dyDescent="0.25">
      <c r="A2347" s="2" t="s">
        <v>637</v>
      </c>
      <c r="B2347" s="52">
        <v>44005</v>
      </c>
      <c r="C2347" s="2" t="s">
        <v>8</v>
      </c>
      <c r="D2347" s="2" t="s">
        <v>88</v>
      </c>
      <c r="E2347" s="2" t="s">
        <v>563</v>
      </c>
      <c r="F2347" s="2" t="s">
        <v>47</v>
      </c>
      <c r="G2347" s="2" t="s">
        <v>4</v>
      </c>
      <c r="H2347" s="2" t="s">
        <v>4265</v>
      </c>
      <c r="I2347" s="1" t="s">
        <v>1</v>
      </c>
      <c r="J2347" s="1" t="s">
        <v>1</v>
      </c>
      <c r="K2347" s="1" t="s">
        <v>1</v>
      </c>
      <c r="L2347" s="1" t="s">
        <v>1</v>
      </c>
      <c r="M2347" s="1">
        <v>0</v>
      </c>
      <c r="N2347" s="2" t="s">
        <v>1</v>
      </c>
      <c r="O2347" s="2" t="s">
        <v>2</v>
      </c>
      <c r="P2347" s="2" t="s">
        <v>1</v>
      </c>
      <c r="Q2347" s="1">
        <v>21053561</v>
      </c>
      <c r="R2347" s="1">
        <v>0</v>
      </c>
      <c r="S2347" s="1">
        <v>21053561</v>
      </c>
      <c r="T2347" s="1">
        <v>0</v>
      </c>
      <c r="U2347" s="2" t="s">
        <v>0</v>
      </c>
      <c r="V2347" s="1">
        <v>0</v>
      </c>
      <c r="W2347" s="1">
        <v>0</v>
      </c>
      <c r="X2347" s="2" t="s">
        <v>0</v>
      </c>
      <c r="Y2347" s="1">
        <v>0</v>
      </c>
      <c r="Z2347" s="1"/>
      <c r="AA2347" s="2"/>
      <c r="AB2347" s="1"/>
      <c r="AC2347" s="1"/>
      <c r="AD2347" s="2"/>
      <c r="AE2347" s="1"/>
      <c r="AF2347" s="2"/>
    </row>
    <row r="2348" spans="1:32" hidden="1" x14ac:dyDescent="0.25">
      <c r="A2348" s="2" t="s">
        <v>635</v>
      </c>
      <c r="B2348" s="52">
        <v>44005</v>
      </c>
      <c r="C2348" s="2" t="s">
        <v>8</v>
      </c>
      <c r="D2348" s="2" t="s">
        <v>88</v>
      </c>
      <c r="E2348" s="2" t="s">
        <v>569</v>
      </c>
      <c r="F2348" s="2" t="s">
        <v>1356</v>
      </c>
      <c r="G2348" s="2" t="s">
        <v>4</v>
      </c>
      <c r="H2348" s="2" t="s">
        <v>4264</v>
      </c>
      <c r="I2348" s="1" t="s">
        <v>1</v>
      </c>
      <c r="J2348" s="1" t="s">
        <v>1</v>
      </c>
      <c r="K2348" s="1" t="s">
        <v>1</v>
      </c>
      <c r="L2348" s="1" t="s">
        <v>1</v>
      </c>
      <c r="M2348" s="1">
        <v>0</v>
      </c>
      <c r="N2348" s="2" t="s">
        <v>1</v>
      </c>
      <c r="O2348" s="2" t="s">
        <v>2</v>
      </c>
      <c r="P2348" s="2" t="s">
        <v>1</v>
      </c>
      <c r="Q2348" s="1">
        <v>19896396.090600003</v>
      </c>
      <c r="R2348" s="1">
        <v>0</v>
      </c>
      <c r="S2348" s="1">
        <v>16397751.793400003</v>
      </c>
      <c r="T2348" s="1">
        <v>0</v>
      </c>
      <c r="U2348" s="2" t="s">
        <v>0</v>
      </c>
      <c r="V2348" s="1">
        <v>0</v>
      </c>
      <c r="W2348" s="1">
        <v>3016072.67</v>
      </c>
      <c r="X2348" s="2" t="s">
        <v>0</v>
      </c>
      <c r="Y2348" s="1">
        <v>482571.62719999999</v>
      </c>
      <c r="Z2348" s="1"/>
      <c r="AA2348" s="2"/>
      <c r="AB2348" s="1"/>
      <c r="AC2348" s="1"/>
      <c r="AD2348" s="2"/>
      <c r="AE2348" s="1"/>
      <c r="AF2348" s="2"/>
    </row>
    <row r="2349" spans="1:32" hidden="1" x14ac:dyDescent="0.25">
      <c r="A2349" s="2" t="s">
        <v>633</v>
      </c>
      <c r="B2349" s="52">
        <v>44005</v>
      </c>
      <c r="C2349" s="2" t="s">
        <v>8</v>
      </c>
      <c r="D2349" s="2" t="s">
        <v>88</v>
      </c>
      <c r="E2349" s="2" t="s">
        <v>569</v>
      </c>
      <c r="F2349" s="2" t="s">
        <v>1356</v>
      </c>
      <c r="G2349" s="2" t="s">
        <v>4</v>
      </c>
      <c r="H2349" s="2" t="s">
        <v>4261</v>
      </c>
      <c r="I2349" s="1" t="s">
        <v>1</v>
      </c>
      <c r="J2349" s="1" t="s">
        <v>1</v>
      </c>
      <c r="K2349" s="1" t="s">
        <v>1</v>
      </c>
      <c r="L2349" s="1" t="s">
        <v>1</v>
      </c>
      <c r="M2349" s="1">
        <v>0</v>
      </c>
      <c r="N2349" s="2" t="s">
        <v>1</v>
      </c>
      <c r="O2349" s="2" t="s">
        <v>4262</v>
      </c>
      <c r="P2349" s="2" t="s">
        <v>4263</v>
      </c>
      <c r="Q2349" s="1">
        <v>9015622.0066500008</v>
      </c>
      <c r="R2349" s="1">
        <v>0</v>
      </c>
      <c r="S2349" s="1">
        <v>6138631.4882500004</v>
      </c>
      <c r="T2349" s="1">
        <v>2480164.2400000002</v>
      </c>
      <c r="U2349" s="2" t="s">
        <v>13</v>
      </c>
      <c r="V2349" s="1">
        <v>396826.27840000001</v>
      </c>
      <c r="W2349" s="1">
        <v>0</v>
      </c>
      <c r="X2349" s="2" t="s">
        <v>0</v>
      </c>
      <c r="Y2349" s="1">
        <v>0</v>
      </c>
      <c r="Z2349" s="1"/>
      <c r="AA2349" s="2"/>
      <c r="AB2349" s="1"/>
      <c r="AC2349" s="1"/>
      <c r="AD2349" s="2"/>
      <c r="AE2349" s="1"/>
      <c r="AF2349" s="2"/>
    </row>
    <row r="2350" spans="1:32" hidden="1" x14ac:dyDescent="0.25">
      <c r="A2350" s="2" t="s">
        <v>631</v>
      </c>
      <c r="B2350" s="52">
        <v>44005</v>
      </c>
      <c r="C2350" s="2" t="s">
        <v>8</v>
      </c>
      <c r="D2350" s="2" t="s">
        <v>88</v>
      </c>
      <c r="E2350" s="2" t="s">
        <v>569</v>
      </c>
      <c r="F2350" s="2" t="s">
        <v>1356</v>
      </c>
      <c r="G2350" s="2" t="s">
        <v>4</v>
      </c>
      <c r="H2350" s="2" t="s">
        <v>4260</v>
      </c>
      <c r="I2350" s="1" t="s">
        <v>1</v>
      </c>
      <c r="J2350" s="1" t="s">
        <v>1</v>
      </c>
      <c r="K2350" s="1" t="s">
        <v>1</v>
      </c>
      <c r="L2350" s="1" t="s">
        <v>1</v>
      </c>
      <c r="M2350" s="1">
        <v>0</v>
      </c>
      <c r="N2350" s="2" t="s">
        <v>1</v>
      </c>
      <c r="O2350" s="2" t="s">
        <v>2</v>
      </c>
      <c r="P2350" s="2" t="s">
        <v>1</v>
      </c>
      <c r="Q2350" s="1">
        <v>30443066.612500001</v>
      </c>
      <c r="R2350" s="1">
        <v>0</v>
      </c>
      <c r="S2350" s="1">
        <v>21440535.364500001</v>
      </c>
      <c r="T2350" s="1">
        <v>0</v>
      </c>
      <c r="U2350" s="2" t="s">
        <v>0</v>
      </c>
      <c r="V2350" s="1">
        <v>0</v>
      </c>
      <c r="W2350" s="1">
        <v>7760802.7999999998</v>
      </c>
      <c r="X2350" s="2" t="s">
        <v>13</v>
      </c>
      <c r="Y2350" s="1">
        <v>1241728.4479999999</v>
      </c>
      <c r="Z2350" s="1"/>
      <c r="AA2350" s="2"/>
      <c r="AB2350" s="1"/>
      <c r="AC2350" s="1"/>
      <c r="AD2350" s="2"/>
      <c r="AE2350" s="1"/>
      <c r="AF2350" s="2"/>
    </row>
    <row r="2351" spans="1:32" hidden="1" x14ac:dyDescent="0.25">
      <c r="A2351" s="2" t="s">
        <v>627</v>
      </c>
      <c r="B2351" s="52">
        <v>44005</v>
      </c>
      <c r="C2351" s="2" t="s">
        <v>71</v>
      </c>
      <c r="D2351" s="2" t="s">
        <v>88</v>
      </c>
      <c r="E2351" s="2" t="s">
        <v>566</v>
      </c>
      <c r="F2351" s="2" t="s">
        <v>3962</v>
      </c>
      <c r="G2351" s="2" t="s">
        <v>4</v>
      </c>
      <c r="H2351" s="2" t="s">
        <v>4259</v>
      </c>
      <c r="I2351" s="1" t="s">
        <v>1</v>
      </c>
      <c r="J2351" s="1" t="s">
        <v>1</v>
      </c>
      <c r="K2351" s="1" t="s">
        <v>1</v>
      </c>
      <c r="L2351" s="1" t="s">
        <v>1</v>
      </c>
      <c r="M2351" s="1">
        <v>0</v>
      </c>
      <c r="N2351" s="2" t="s">
        <v>1</v>
      </c>
      <c r="O2351" s="2" t="s">
        <v>2</v>
      </c>
      <c r="P2351" s="2" t="s">
        <v>1</v>
      </c>
      <c r="Q2351" s="1">
        <v>41105315.857099995</v>
      </c>
      <c r="R2351" s="1">
        <v>0</v>
      </c>
      <c r="S2351" s="1">
        <v>38395186.675499998</v>
      </c>
      <c r="T2351" s="1">
        <v>0</v>
      </c>
      <c r="U2351" s="2" t="s">
        <v>0</v>
      </c>
      <c r="V2351" s="1">
        <v>0</v>
      </c>
      <c r="W2351" s="1">
        <v>2336318.2599999998</v>
      </c>
      <c r="X2351" s="2" t="s">
        <v>0</v>
      </c>
      <c r="Y2351" s="1">
        <v>373810.9216</v>
      </c>
      <c r="Z2351" s="1"/>
      <c r="AA2351" s="2"/>
      <c r="AB2351" s="1"/>
      <c r="AC2351" s="1"/>
      <c r="AD2351" s="2"/>
      <c r="AE2351" s="1"/>
      <c r="AF2351" s="2"/>
    </row>
    <row r="2352" spans="1:32" hidden="1" x14ac:dyDescent="0.25">
      <c r="A2352" s="2" t="s">
        <v>625</v>
      </c>
      <c r="B2352" s="52">
        <v>44005</v>
      </c>
      <c r="C2352" s="2" t="s">
        <v>53</v>
      </c>
      <c r="D2352" s="2" t="s">
        <v>88</v>
      </c>
      <c r="E2352" s="2" t="s">
        <v>558</v>
      </c>
      <c r="F2352" s="2" t="s">
        <v>4197</v>
      </c>
      <c r="G2352" s="2"/>
      <c r="H2352" s="2" t="s">
        <v>4266</v>
      </c>
      <c r="I2352" s="1"/>
      <c r="J2352" s="1"/>
      <c r="K2352" s="1"/>
      <c r="L2352" s="1"/>
      <c r="M2352" s="1"/>
      <c r="N2352" s="2"/>
      <c r="O2352" s="2" t="s">
        <v>249</v>
      </c>
      <c r="P2352" s="2"/>
      <c r="Q2352" s="1">
        <v>0</v>
      </c>
      <c r="R2352" s="1"/>
      <c r="S2352" s="1">
        <v>0</v>
      </c>
      <c r="T2352" s="1"/>
      <c r="U2352" s="2"/>
      <c r="V2352" s="1"/>
      <c r="W2352" s="1"/>
      <c r="X2352" s="2"/>
      <c r="Y2352" s="1"/>
      <c r="Z2352" s="1"/>
      <c r="AA2352" s="2"/>
      <c r="AB2352" s="1"/>
      <c r="AC2352" s="1"/>
      <c r="AD2352" s="2"/>
      <c r="AE2352" s="1"/>
      <c r="AF2352" s="2"/>
    </row>
    <row r="2353" spans="1:32" hidden="1" x14ac:dyDescent="0.25">
      <c r="A2353" s="2" t="s">
        <v>623</v>
      </c>
      <c r="B2353" s="52">
        <v>44005</v>
      </c>
      <c r="C2353" s="2" t="s">
        <v>53</v>
      </c>
      <c r="D2353" s="2" t="s">
        <v>88</v>
      </c>
      <c r="E2353" s="2" t="s">
        <v>558</v>
      </c>
      <c r="F2353" s="2" t="s">
        <v>4024</v>
      </c>
      <c r="G2353" s="2" t="s">
        <v>4</v>
      </c>
      <c r="H2353" s="2" t="s">
        <v>4258</v>
      </c>
      <c r="I2353" s="1" t="s">
        <v>1</v>
      </c>
      <c r="J2353" s="1" t="s">
        <v>1</v>
      </c>
      <c r="K2353" s="1" t="s">
        <v>1</v>
      </c>
      <c r="L2353" s="1" t="s">
        <v>1</v>
      </c>
      <c r="M2353" s="1">
        <v>0</v>
      </c>
      <c r="N2353" s="2" t="s">
        <v>1</v>
      </c>
      <c r="O2353" s="2" t="s">
        <v>2</v>
      </c>
      <c r="P2353" s="2" t="s">
        <v>1</v>
      </c>
      <c r="Q2353" s="1">
        <v>8301167.8708500005</v>
      </c>
      <c r="R2353" s="1">
        <v>0</v>
      </c>
      <c r="S2353" s="1">
        <v>4851933.54165</v>
      </c>
      <c r="T2353" s="1">
        <v>0</v>
      </c>
      <c r="U2353" s="2" t="s">
        <v>0</v>
      </c>
      <c r="V2353" s="1">
        <v>0</v>
      </c>
      <c r="W2353" s="1">
        <v>2973477.87</v>
      </c>
      <c r="X2353" s="2" t="s">
        <v>0</v>
      </c>
      <c r="Y2353" s="1">
        <v>475756.45919999998</v>
      </c>
      <c r="Z2353" s="1"/>
      <c r="AA2353" s="2"/>
      <c r="AB2353" s="1"/>
      <c r="AC2353" s="1"/>
      <c r="AD2353" s="2"/>
      <c r="AE2353" s="1"/>
      <c r="AF2353" s="2"/>
    </row>
    <row r="2354" spans="1:32" hidden="1" x14ac:dyDescent="0.25">
      <c r="A2354" s="2" t="s">
        <v>619</v>
      </c>
      <c r="B2354" s="52">
        <v>44005</v>
      </c>
      <c r="C2354" s="2" t="s">
        <v>8</v>
      </c>
      <c r="D2354" s="2" t="s">
        <v>78</v>
      </c>
      <c r="E2354" s="2" t="s">
        <v>555</v>
      </c>
      <c r="F2354" s="2" t="s">
        <v>4269</v>
      </c>
      <c r="G2354" s="2" t="s">
        <v>4</v>
      </c>
      <c r="H2354" s="2" t="s">
        <v>4274</v>
      </c>
      <c r="I2354" s="1" t="s">
        <v>1</v>
      </c>
      <c r="J2354" s="1" t="s">
        <v>1</v>
      </c>
      <c r="K2354" s="1" t="s">
        <v>1</v>
      </c>
      <c r="L2354" s="1" t="s">
        <v>1</v>
      </c>
      <c r="M2354" s="1">
        <v>0</v>
      </c>
      <c r="N2354" s="2" t="s">
        <v>1</v>
      </c>
      <c r="O2354" s="2" t="s">
        <v>2</v>
      </c>
      <c r="P2354" s="2" t="s">
        <v>1</v>
      </c>
      <c r="Q2354" s="1">
        <v>57397259.145749994</v>
      </c>
      <c r="R2354" s="1">
        <v>0</v>
      </c>
      <c r="S2354" s="1">
        <v>50027421.656949997</v>
      </c>
      <c r="T2354" s="1">
        <v>0</v>
      </c>
      <c r="U2354" s="2" t="s">
        <v>0</v>
      </c>
      <c r="V2354" s="1">
        <v>0</v>
      </c>
      <c r="W2354" s="1">
        <v>6353308.1799999997</v>
      </c>
      <c r="X2354" s="2" t="s">
        <v>13</v>
      </c>
      <c r="Y2354" s="1">
        <v>1016529.3088000001</v>
      </c>
      <c r="Z2354" s="1"/>
      <c r="AA2354" s="2"/>
      <c r="AB2354" s="1"/>
      <c r="AC2354" s="1"/>
      <c r="AD2354" s="2"/>
      <c r="AE2354" s="1"/>
      <c r="AF2354" s="2"/>
    </row>
    <row r="2355" spans="1:32" hidden="1" x14ac:dyDescent="0.25">
      <c r="A2355" s="2" t="s">
        <v>616</v>
      </c>
      <c r="B2355" s="52">
        <v>44005</v>
      </c>
      <c r="C2355" s="2" t="s">
        <v>8</v>
      </c>
      <c r="D2355" s="2" t="s">
        <v>78</v>
      </c>
      <c r="E2355" s="2" t="s">
        <v>555</v>
      </c>
      <c r="F2355" s="2" t="s">
        <v>4269</v>
      </c>
      <c r="G2355" s="2" t="s">
        <v>24</v>
      </c>
      <c r="H2355" s="2" t="s">
        <v>1</v>
      </c>
      <c r="I2355" s="1" t="s">
        <v>4270</v>
      </c>
      <c r="J2355" s="1" t="s">
        <v>1</v>
      </c>
      <c r="K2355" s="1" t="s">
        <v>4271</v>
      </c>
      <c r="L2355" s="1" t="s">
        <v>3977</v>
      </c>
      <c r="M2355" s="1">
        <v>2475441.5099999998</v>
      </c>
      <c r="N2355" s="2" t="s">
        <v>20</v>
      </c>
      <c r="O2355" s="2" t="s">
        <v>4272</v>
      </c>
      <c r="P2355" s="2" t="s">
        <v>4273</v>
      </c>
      <c r="Q2355" s="1">
        <v>-2475441.5135499998</v>
      </c>
      <c r="R2355" s="1">
        <v>0</v>
      </c>
      <c r="S2355" s="1">
        <v>-2475441.5135499998</v>
      </c>
      <c r="T2355" s="1">
        <v>0</v>
      </c>
      <c r="U2355" s="2" t="s">
        <v>0</v>
      </c>
      <c r="V2355" s="1">
        <v>0</v>
      </c>
      <c r="W2355" s="1">
        <v>0</v>
      </c>
      <c r="X2355" s="2" t="s">
        <v>0</v>
      </c>
      <c r="Y2355" s="1">
        <v>0</v>
      </c>
      <c r="Z2355" s="1"/>
      <c r="AA2355" s="2"/>
      <c r="AB2355" s="1"/>
      <c r="AC2355" s="1"/>
      <c r="AD2355" s="2"/>
      <c r="AE2355" s="1"/>
      <c r="AF2355" s="2"/>
    </row>
    <row r="2356" spans="1:32" hidden="1" x14ac:dyDescent="0.25">
      <c r="A2356" s="2" t="s">
        <v>614</v>
      </c>
      <c r="B2356" s="52">
        <v>44005</v>
      </c>
      <c r="C2356" s="2" t="s">
        <v>71</v>
      </c>
      <c r="D2356" s="2" t="s">
        <v>78</v>
      </c>
      <c r="E2356" s="2" t="s">
        <v>551</v>
      </c>
      <c r="F2356" s="2" t="s">
        <v>3759</v>
      </c>
      <c r="G2356" s="2" t="s">
        <v>4</v>
      </c>
      <c r="H2356" s="2" t="s">
        <v>4268</v>
      </c>
      <c r="I2356" s="1" t="s">
        <v>1</v>
      </c>
      <c r="J2356" s="1" t="s">
        <v>1</v>
      </c>
      <c r="K2356" s="1" t="s">
        <v>1</v>
      </c>
      <c r="L2356" s="1" t="s">
        <v>1</v>
      </c>
      <c r="M2356" s="1">
        <v>0</v>
      </c>
      <c r="N2356" s="2" t="s">
        <v>1</v>
      </c>
      <c r="O2356" s="2" t="s">
        <v>2</v>
      </c>
      <c r="P2356" s="2" t="s">
        <v>1</v>
      </c>
      <c r="Q2356" s="1">
        <v>27229934.328349996</v>
      </c>
      <c r="R2356" s="1">
        <v>0</v>
      </c>
      <c r="S2356" s="1">
        <v>26235912.151149996</v>
      </c>
      <c r="T2356" s="1">
        <v>0</v>
      </c>
      <c r="U2356" s="2" t="s">
        <v>0</v>
      </c>
      <c r="V2356" s="1">
        <v>0</v>
      </c>
      <c r="W2356" s="1">
        <v>856915.67</v>
      </c>
      <c r="X2356" s="2" t="s">
        <v>0</v>
      </c>
      <c r="Y2356" s="1">
        <v>137106.50719999999</v>
      </c>
      <c r="Z2356" s="1"/>
      <c r="AA2356" s="2"/>
      <c r="AB2356" s="1"/>
      <c r="AC2356" s="1"/>
      <c r="AD2356" s="2"/>
      <c r="AE2356" s="1"/>
      <c r="AF2356" s="2"/>
    </row>
    <row r="2357" spans="1:32" hidden="1" x14ac:dyDescent="0.25">
      <c r="A2357" s="2" t="s">
        <v>610</v>
      </c>
      <c r="B2357" s="52">
        <v>44005</v>
      </c>
      <c r="C2357" s="2" t="s">
        <v>53</v>
      </c>
      <c r="D2357" s="2" t="s">
        <v>78</v>
      </c>
      <c r="E2357" s="2" t="s">
        <v>6</v>
      </c>
      <c r="F2357" s="2" t="s">
        <v>4250</v>
      </c>
      <c r="G2357" s="2" t="s">
        <v>4</v>
      </c>
      <c r="H2357" s="2" t="s">
        <v>4267</v>
      </c>
      <c r="I2357" s="1" t="s">
        <v>1</v>
      </c>
      <c r="J2357" s="1" t="s">
        <v>1</v>
      </c>
      <c r="K2357" s="1" t="s">
        <v>1</v>
      </c>
      <c r="L2357" s="1" t="s">
        <v>1</v>
      </c>
      <c r="M2357" s="1">
        <v>0</v>
      </c>
      <c r="N2357" s="2" t="s">
        <v>1</v>
      </c>
      <c r="O2357" s="2" t="s">
        <v>2</v>
      </c>
      <c r="P2357" s="2" t="s">
        <v>1</v>
      </c>
      <c r="Q2357" s="1">
        <v>10735801.78215</v>
      </c>
      <c r="R2357" s="1">
        <v>0</v>
      </c>
      <c r="S2357" s="1">
        <v>8543342.7381500006</v>
      </c>
      <c r="T2357" s="1">
        <v>0</v>
      </c>
      <c r="U2357" s="2" t="s">
        <v>0</v>
      </c>
      <c r="V2357" s="1">
        <v>0</v>
      </c>
      <c r="W2357" s="1">
        <v>1890050.9</v>
      </c>
      <c r="X2357" s="2" t="s">
        <v>13</v>
      </c>
      <c r="Y2357" s="1">
        <v>302408.14399999997</v>
      </c>
      <c r="Z2357" s="1"/>
      <c r="AA2357" s="2"/>
      <c r="AB2357" s="1"/>
      <c r="AC2357" s="1"/>
      <c r="AD2357" s="2"/>
      <c r="AE2357" s="1"/>
      <c r="AF2357" s="2"/>
    </row>
    <row r="2358" spans="1:32" hidden="1" x14ac:dyDescent="0.25">
      <c r="A2358" s="2" t="s">
        <v>607</v>
      </c>
      <c r="B2358" s="52">
        <v>44005</v>
      </c>
      <c r="C2358" s="2" t="s">
        <v>53</v>
      </c>
      <c r="D2358" s="2" t="s">
        <v>78</v>
      </c>
      <c r="E2358" s="2" t="s">
        <v>6</v>
      </c>
      <c r="F2358" s="2" t="s">
        <v>4250</v>
      </c>
      <c r="G2358" s="2" t="s">
        <v>4</v>
      </c>
      <c r="H2358" s="2" t="s">
        <v>4276</v>
      </c>
      <c r="I2358" s="1" t="s">
        <v>1</v>
      </c>
      <c r="J2358" s="1" t="s">
        <v>1</v>
      </c>
      <c r="K2358" s="1" t="s">
        <v>1</v>
      </c>
      <c r="L2358" s="1" t="s">
        <v>1</v>
      </c>
      <c r="M2358" s="1">
        <v>0</v>
      </c>
      <c r="N2358" s="2" t="s">
        <v>1</v>
      </c>
      <c r="O2358" s="2" t="s">
        <v>3396</v>
      </c>
      <c r="P2358" s="2" t="s">
        <v>3397</v>
      </c>
      <c r="Q2358" s="1">
        <v>7980000</v>
      </c>
      <c r="R2358" s="1">
        <v>0</v>
      </c>
      <c r="S2358" s="1">
        <v>7980000</v>
      </c>
      <c r="T2358" s="1">
        <v>0</v>
      </c>
      <c r="U2358" s="2" t="s">
        <v>0</v>
      </c>
      <c r="V2358" s="1">
        <v>0</v>
      </c>
      <c r="W2358" s="1">
        <v>0</v>
      </c>
      <c r="X2358" s="2" t="s">
        <v>0</v>
      </c>
      <c r="Y2358" s="1">
        <v>0</v>
      </c>
      <c r="Z2358" s="1"/>
      <c r="AA2358" s="2"/>
      <c r="AB2358" s="1"/>
      <c r="AC2358" s="1"/>
      <c r="AD2358" s="2"/>
      <c r="AE2358" s="1"/>
      <c r="AF2358" s="2"/>
    </row>
    <row r="2359" spans="1:32" hidden="1" x14ac:dyDescent="0.25">
      <c r="A2359" s="2" t="s">
        <v>605</v>
      </c>
      <c r="B2359" s="52">
        <v>44005</v>
      </c>
      <c r="C2359" s="2" t="s">
        <v>53</v>
      </c>
      <c r="D2359" s="2" t="s">
        <v>78</v>
      </c>
      <c r="E2359" s="2" t="s">
        <v>6</v>
      </c>
      <c r="F2359" s="2" t="s">
        <v>4250</v>
      </c>
      <c r="G2359" s="2" t="s">
        <v>4</v>
      </c>
      <c r="H2359" s="2" t="s">
        <v>4275</v>
      </c>
      <c r="I2359" s="1" t="s">
        <v>1</v>
      </c>
      <c r="J2359" s="1" t="s">
        <v>1</v>
      </c>
      <c r="K2359" s="1" t="s">
        <v>1</v>
      </c>
      <c r="L2359" s="1" t="s">
        <v>1</v>
      </c>
      <c r="M2359" s="1">
        <v>0</v>
      </c>
      <c r="N2359" s="2" t="s">
        <v>1</v>
      </c>
      <c r="O2359" s="2" t="s">
        <v>2</v>
      </c>
      <c r="P2359" s="2" t="s">
        <v>1</v>
      </c>
      <c r="Q2359" s="1">
        <v>93690953.537750006</v>
      </c>
      <c r="R2359" s="1">
        <v>0</v>
      </c>
      <c r="S2359" s="1">
        <v>56705886.732950002</v>
      </c>
      <c r="T2359" s="1">
        <v>0</v>
      </c>
      <c r="U2359" s="2" t="s">
        <v>0</v>
      </c>
      <c r="V2359" s="1">
        <v>0</v>
      </c>
      <c r="W2359" s="1">
        <v>31883678.280000005</v>
      </c>
      <c r="X2359" s="2" t="s">
        <v>0</v>
      </c>
      <c r="Y2359" s="1">
        <v>5101388.5247999998</v>
      </c>
      <c r="Z2359" s="1"/>
      <c r="AA2359" s="2"/>
      <c r="AB2359" s="1"/>
      <c r="AC2359" s="1"/>
      <c r="AD2359" s="2"/>
      <c r="AE2359" s="1"/>
      <c r="AF2359" s="2"/>
    </row>
    <row r="2360" spans="1:32" hidden="1" x14ac:dyDescent="0.25">
      <c r="A2360" s="2" t="s">
        <v>603</v>
      </c>
      <c r="B2360" s="52">
        <v>44005</v>
      </c>
      <c r="C2360" s="2" t="s">
        <v>8</v>
      </c>
      <c r="D2360" s="2" t="s">
        <v>67</v>
      </c>
      <c r="E2360" s="2" t="s">
        <v>542</v>
      </c>
      <c r="F2360" s="2" t="s">
        <v>308</v>
      </c>
      <c r="G2360" s="2" t="s">
        <v>4</v>
      </c>
      <c r="H2360" s="2" t="s">
        <v>4277</v>
      </c>
      <c r="I2360" s="1" t="s">
        <v>1</v>
      </c>
      <c r="J2360" s="1" t="s">
        <v>1</v>
      </c>
      <c r="K2360" s="1" t="s">
        <v>1</v>
      </c>
      <c r="L2360" s="1" t="s">
        <v>1</v>
      </c>
      <c r="M2360" s="1">
        <v>0</v>
      </c>
      <c r="N2360" s="2" t="s">
        <v>1</v>
      </c>
      <c r="O2360" s="2" t="s">
        <v>2</v>
      </c>
      <c r="P2360" s="2" t="s">
        <v>1</v>
      </c>
      <c r="Q2360" s="1">
        <v>85866453.121000022</v>
      </c>
      <c r="R2360" s="1">
        <v>0</v>
      </c>
      <c r="S2360" s="1">
        <v>61808877.463400021</v>
      </c>
      <c r="T2360" s="1">
        <v>0</v>
      </c>
      <c r="U2360" s="2" t="s">
        <v>0</v>
      </c>
      <c r="V2360" s="1">
        <v>0</v>
      </c>
      <c r="W2360" s="1">
        <v>20739289.359999999</v>
      </c>
      <c r="X2360" s="2" t="s">
        <v>0</v>
      </c>
      <c r="Y2360" s="1">
        <v>3318286.2975999992</v>
      </c>
      <c r="Z2360" s="1"/>
      <c r="AA2360" s="2"/>
      <c r="AB2360" s="1"/>
      <c r="AC2360" s="1"/>
      <c r="AD2360" s="2"/>
      <c r="AE2360" s="1"/>
      <c r="AF2360" s="2"/>
    </row>
    <row r="2361" spans="1:32" hidden="1" x14ac:dyDescent="0.25">
      <c r="A2361" s="2" t="s">
        <v>600</v>
      </c>
      <c r="B2361" s="52">
        <v>44005</v>
      </c>
      <c r="C2361" s="2" t="s">
        <v>53</v>
      </c>
      <c r="D2361" s="2" t="s">
        <v>67</v>
      </c>
      <c r="E2361" s="2" t="s">
        <v>66</v>
      </c>
      <c r="F2361" s="2" t="s">
        <v>3852</v>
      </c>
      <c r="G2361" s="2" t="s">
        <v>4</v>
      </c>
      <c r="H2361" s="2" t="s">
        <v>4280</v>
      </c>
      <c r="I2361" s="1" t="s">
        <v>1</v>
      </c>
      <c r="J2361" s="1" t="s">
        <v>1</v>
      </c>
      <c r="K2361" s="1" t="s">
        <v>1</v>
      </c>
      <c r="L2361" s="1" t="s">
        <v>1</v>
      </c>
      <c r="M2361" s="1">
        <v>0</v>
      </c>
      <c r="N2361" s="2" t="s">
        <v>1</v>
      </c>
      <c r="O2361" s="2" t="s">
        <v>2</v>
      </c>
      <c r="P2361" s="2" t="s">
        <v>1</v>
      </c>
      <c r="Q2361" s="1">
        <v>30043095.118949998</v>
      </c>
      <c r="R2361" s="1">
        <v>0</v>
      </c>
      <c r="S2361" s="1">
        <v>24933769.744549997</v>
      </c>
      <c r="T2361" s="1">
        <v>0</v>
      </c>
      <c r="U2361" s="2" t="s">
        <v>0</v>
      </c>
      <c r="V2361" s="1">
        <v>0</v>
      </c>
      <c r="W2361" s="1">
        <v>4404590.84</v>
      </c>
      <c r="X2361" s="2" t="s">
        <v>0</v>
      </c>
      <c r="Y2361" s="1">
        <v>704734.5344</v>
      </c>
      <c r="Z2361" s="1"/>
      <c r="AA2361" s="2"/>
      <c r="AB2361" s="1"/>
      <c r="AC2361" s="1"/>
      <c r="AD2361" s="2"/>
      <c r="AE2361" s="1"/>
      <c r="AF2361" s="2"/>
    </row>
    <row r="2362" spans="1:32" hidden="1" x14ac:dyDescent="0.25">
      <c r="A2362" s="2" t="s">
        <v>597</v>
      </c>
      <c r="B2362" s="52">
        <v>44005</v>
      </c>
      <c r="C2362" s="2" t="s">
        <v>53</v>
      </c>
      <c r="D2362" s="2" t="s">
        <v>67</v>
      </c>
      <c r="E2362" s="2" t="s">
        <v>66</v>
      </c>
      <c r="F2362" s="2" t="s">
        <v>3852</v>
      </c>
      <c r="G2362" s="2" t="s">
        <v>4</v>
      </c>
      <c r="H2362" s="2" t="s">
        <v>4279</v>
      </c>
      <c r="I2362" s="1" t="s">
        <v>1</v>
      </c>
      <c r="J2362" s="1" t="s">
        <v>1</v>
      </c>
      <c r="K2362" s="1" t="s">
        <v>1</v>
      </c>
      <c r="L2362" s="1" t="s">
        <v>1</v>
      </c>
      <c r="M2362" s="1">
        <v>0</v>
      </c>
      <c r="N2362" s="2" t="s">
        <v>1</v>
      </c>
      <c r="O2362" s="2" t="s">
        <v>1709</v>
      </c>
      <c r="P2362" s="2" t="s">
        <v>1710</v>
      </c>
      <c r="Q2362" s="1">
        <v>214368</v>
      </c>
      <c r="R2362" s="1">
        <v>0</v>
      </c>
      <c r="S2362" s="1">
        <v>0</v>
      </c>
      <c r="T2362" s="1">
        <v>184800</v>
      </c>
      <c r="U2362" s="2" t="s">
        <v>13</v>
      </c>
      <c r="V2362" s="1">
        <v>29568</v>
      </c>
      <c r="W2362" s="1">
        <v>0</v>
      </c>
      <c r="X2362" s="2" t="s">
        <v>0</v>
      </c>
      <c r="Y2362" s="1">
        <v>0</v>
      </c>
      <c r="Z2362" s="1"/>
      <c r="AA2362" s="2"/>
      <c r="AB2362" s="1"/>
      <c r="AC2362" s="1"/>
      <c r="AD2362" s="2"/>
      <c r="AE2362" s="1"/>
      <c r="AF2362" s="2"/>
    </row>
    <row r="2363" spans="1:32" hidden="1" x14ac:dyDescent="0.25">
      <c r="A2363" s="2" t="s">
        <v>593</v>
      </c>
      <c r="B2363" s="52">
        <v>44005</v>
      </c>
      <c r="C2363" s="2" t="s">
        <v>53</v>
      </c>
      <c r="D2363" s="2" t="s">
        <v>67</v>
      </c>
      <c r="E2363" s="2" t="s">
        <v>66</v>
      </c>
      <c r="F2363" s="2" t="s">
        <v>3852</v>
      </c>
      <c r="G2363" s="2" t="s">
        <v>4</v>
      </c>
      <c r="H2363" s="2" t="s">
        <v>4278</v>
      </c>
      <c r="I2363" s="1" t="s">
        <v>1</v>
      </c>
      <c r="J2363" s="1" t="s">
        <v>1</v>
      </c>
      <c r="K2363" s="1" t="s">
        <v>1</v>
      </c>
      <c r="L2363" s="1" t="s">
        <v>1</v>
      </c>
      <c r="M2363" s="1">
        <v>0</v>
      </c>
      <c r="N2363" s="2" t="s">
        <v>1</v>
      </c>
      <c r="O2363" s="2" t="s">
        <v>2</v>
      </c>
      <c r="P2363" s="2" t="s">
        <v>1</v>
      </c>
      <c r="Q2363" s="1">
        <v>30103142.739150003</v>
      </c>
      <c r="R2363" s="1">
        <v>0</v>
      </c>
      <c r="S2363" s="1">
        <v>19378492.70555</v>
      </c>
      <c r="T2363" s="1">
        <v>0</v>
      </c>
      <c r="U2363" s="2" t="s">
        <v>0</v>
      </c>
      <c r="V2363" s="1">
        <v>0</v>
      </c>
      <c r="W2363" s="1">
        <v>9245387.9600000009</v>
      </c>
      <c r="X2363" s="2" t="s">
        <v>13</v>
      </c>
      <c r="Y2363" s="1">
        <v>1479262.0736</v>
      </c>
      <c r="Z2363" s="1"/>
      <c r="AA2363" s="2"/>
      <c r="AB2363" s="1"/>
      <c r="AC2363" s="1"/>
      <c r="AD2363" s="2"/>
      <c r="AE2363" s="1"/>
      <c r="AF2363" s="2"/>
    </row>
    <row r="2364" spans="1:32" hidden="1" x14ac:dyDescent="0.25">
      <c r="A2364" s="2" t="s">
        <v>591</v>
      </c>
      <c r="B2364" s="52">
        <v>44005</v>
      </c>
      <c r="C2364" s="2" t="s">
        <v>8</v>
      </c>
      <c r="D2364" s="2" t="s">
        <v>52</v>
      </c>
      <c r="E2364" s="2" t="s">
        <v>530</v>
      </c>
      <c r="F2364" s="2" t="s">
        <v>3609</v>
      </c>
      <c r="G2364" s="2" t="s">
        <v>4</v>
      </c>
      <c r="H2364" s="2" t="s">
        <v>4287</v>
      </c>
      <c r="I2364" s="1" t="s">
        <v>1</v>
      </c>
      <c r="J2364" s="1" t="s">
        <v>1</v>
      </c>
      <c r="K2364" s="1" t="s">
        <v>1</v>
      </c>
      <c r="L2364" s="1" t="s">
        <v>1</v>
      </c>
      <c r="M2364" s="1">
        <v>0</v>
      </c>
      <c r="N2364" s="2" t="s">
        <v>1</v>
      </c>
      <c r="O2364" s="2" t="s">
        <v>2</v>
      </c>
      <c r="P2364" s="2" t="s">
        <v>1</v>
      </c>
      <c r="Q2364" s="1">
        <v>53462806.093200013</v>
      </c>
      <c r="R2364" s="1">
        <v>0</v>
      </c>
      <c r="S2364" s="1">
        <v>37600982.808800012</v>
      </c>
      <c r="T2364" s="1">
        <v>0</v>
      </c>
      <c r="U2364" s="2" t="s">
        <v>0</v>
      </c>
      <c r="V2364" s="1">
        <v>0</v>
      </c>
      <c r="W2364" s="1">
        <v>13673985.59</v>
      </c>
      <c r="X2364" s="2" t="s">
        <v>0</v>
      </c>
      <c r="Y2364" s="1">
        <v>2187837.6943999999</v>
      </c>
      <c r="Z2364" s="1"/>
      <c r="AA2364" s="2"/>
      <c r="AB2364" s="1"/>
      <c r="AC2364" s="1"/>
      <c r="AD2364" s="2"/>
      <c r="AE2364" s="1"/>
      <c r="AF2364" s="2"/>
    </row>
    <row r="2365" spans="1:32" hidden="1" x14ac:dyDescent="0.25">
      <c r="A2365" s="2" t="s">
        <v>587</v>
      </c>
      <c r="B2365" s="52">
        <v>44005</v>
      </c>
      <c r="C2365" s="2" t="s">
        <v>8</v>
      </c>
      <c r="D2365" s="2" t="s">
        <v>52</v>
      </c>
      <c r="E2365" s="2" t="s">
        <v>530</v>
      </c>
      <c r="F2365" s="2" t="s">
        <v>3609</v>
      </c>
      <c r="G2365" s="2" t="s">
        <v>4</v>
      </c>
      <c r="H2365" s="2" t="s">
        <v>4284</v>
      </c>
      <c r="I2365" s="1" t="s">
        <v>1</v>
      </c>
      <c r="J2365" s="1" t="s">
        <v>1</v>
      </c>
      <c r="K2365" s="1" t="s">
        <v>1</v>
      </c>
      <c r="L2365" s="1" t="s">
        <v>1</v>
      </c>
      <c r="M2365" s="1">
        <v>0</v>
      </c>
      <c r="N2365" s="2" t="s">
        <v>1</v>
      </c>
      <c r="O2365" s="2" t="s">
        <v>4285</v>
      </c>
      <c r="P2365" s="2" t="s">
        <v>4286</v>
      </c>
      <c r="Q2365" s="1">
        <v>9502473.2406500001</v>
      </c>
      <c r="R2365" s="1">
        <v>0</v>
      </c>
      <c r="S2365" s="1">
        <v>6142182.3406499997</v>
      </c>
      <c r="T2365" s="1">
        <v>2896802.5</v>
      </c>
      <c r="U2365" s="2" t="s">
        <v>13</v>
      </c>
      <c r="V2365" s="1">
        <v>463488.4</v>
      </c>
      <c r="W2365" s="1">
        <v>0</v>
      </c>
      <c r="X2365" s="2" t="s">
        <v>0</v>
      </c>
      <c r="Y2365" s="1">
        <v>0</v>
      </c>
      <c r="Z2365" s="1"/>
      <c r="AA2365" s="2"/>
      <c r="AB2365" s="1"/>
      <c r="AC2365" s="1"/>
      <c r="AD2365" s="2"/>
      <c r="AE2365" s="1"/>
      <c r="AF2365" s="2"/>
    </row>
    <row r="2366" spans="1:32" hidden="1" x14ac:dyDescent="0.25">
      <c r="A2366" s="2" t="s">
        <v>585</v>
      </c>
      <c r="B2366" s="52">
        <v>44005</v>
      </c>
      <c r="C2366" s="2" t="s">
        <v>8</v>
      </c>
      <c r="D2366" s="2" t="s">
        <v>52</v>
      </c>
      <c r="E2366" s="2" t="s">
        <v>530</v>
      </c>
      <c r="F2366" s="2" t="s">
        <v>3609</v>
      </c>
      <c r="G2366" s="2" t="s">
        <v>4</v>
      </c>
      <c r="H2366" s="2" t="s">
        <v>4283</v>
      </c>
      <c r="I2366" s="1" t="s">
        <v>1</v>
      </c>
      <c r="J2366" s="1" t="s">
        <v>1</v>
      </c>
      <c r="K2366" s="1" t="s">
        <v>1</v>
      </c>
      <c r="L2366" s="1" t="s">
        <v>1</v>
      </c>
      <c r="M2366" s="1">
        <v>0</v>
      </c>
      <c r="N2366" s="2" t="s">
        <v>1</v>
      </c>
      <c r="O2366" s="2" t="s">
        <v>2</v>
      </c>
      <c r="P2366" s="2" t="s">
        <v>1</v>
      </c>
      <c r="Q2366" s="1">
        <v>8579798.00715</v>
      </c>
      <c r="R2366" s="1">
        <v>0</v>
      </c>
      <c r="S2366" s="1">
        <v>5260479.3047500011</v>
      </c>
      <c r="T2366" s="1">
        <v>0</v>
      </c>
      <c r="U2366" s="2" t="s">
        <v>0</v>
      </c>
      <c r="V2366" s="1">
        <v>0</v>
      </c>
      <c r="W2366" s="1">
        <v>2861481.6399999997</v>
      </c>
      <c r="X2366" s="2" t="s">
        <v>13</v>
      </c>
      <c r="Y2366" s="1">
        <v>457837.06240000005</v>
      </c>
      <c r="Z2366" s="1"/>
      <c r="AA2366" s="2"/>
      <c r="AB2366" s="1"/>
      <c r="AC2366" s="1"/>
      <c r="AD2366" s="2"/>
      <c r="AE2366" s="1"/>
      <c r="AF2366" s="2"/>
    </row>
    <row r="2367" spans="1:32" hidden="1" x14ac:dyDescent="0.25">
      <c r="A2367" s="2" t="s">
        <v>581</v>
      </c>
      <c r="B2367" s="52">
        <v>44005</v>
      </c>
      <c r="C2367" s="2" t="s">
        <v>8</v>
      </c>
      <c r="D2367" s="2" t="s">
        <v>52</v>
      </c>
      <c r="E2367" s="2" t="s">
        <v>530</v>
      </c>
      <c r="F2367" s="2" t="s">
        <v>3609</v>
      </c>
      <c r="G2367" s="2" t="s">
        <v>4</v>
      </c>
      <c r="H2367" s="2" t="s">
        <v>4282</v>
      </c>
      <c r="I2367" s="1" t="s">
        <v>1</v>
      </c>
      <c r="J2367" s="1" t="s">
        <v>1</v>
      </c>
      <c r="K2367" s="1" t="s">
        <v>1</v>
      </c>
      <c r="L2367" s="1" t="s">
        <v>1</v>
      </c>
      <c r="M2367" s="1">
        <v>0</v>
      </c>
      <c r="N2367" s="2" t="s">
        <v>1</v>
      </c>
      <c r="O2367" s="2" t="s">
        <v>693</v>
      </c>
      <c r="P2367" s="2" t="s">
        <v>692</v>
      </c>
      <c r="Q2367" s="1">
        <v>744413.08695000003</v>
      </c>
      <c r="R2367" s="1">
        <v>0</v>
      </c>
      <c r="S2367" s="1">
        <v>744413.08695000003</v>
      </c>
      <c r="T2367" s="1">
        <v>0</v>
      </c>
      <c r="U2367" s="2" t="s">
        <v>0</v>
      </c>
      <c r="V2367" s="1">
        <v>0</v>
      </c>
      <c r="W2367" s="1">
        <v>0</v>
      </c>
      <c r="X2367" s="2" t="s">
        <v>0</v>
      </c>
      <c r="Y2367" s="1">
        <v>0</v>
      </c>
      <c r="Z2367" s="1"/>
      <c r="AA2367" s="2"/>
      <c r="AB2367" s="1"/>
      <c r="AC2367" s="1"/>
      <c r="AD2367" s="2"/>
      <c r="AE2367" s="1"/>
      <c r="AF2367" s="2"/>
    </row>
    <row r="2368" spans="1:32" hidden="1" x14ac:dyDescent="0.25">
      <c r="A2368" s="2" t="s">
        <v>579</v>
      </c>
      <c r="B2368" s="52">
        <v>44005</v>
      </c>
      <c r="C2368" s="2" t="s">
        <v>8</v>
      </c>
      <c r="D2368" s="2" t="s">
        <v>52</v>
      </c>
      <c r="E2368" s="2" t="s">
        <v>530</v>
      </c>
      <c r="F2368" s="2" t="s">
        <v>3609</v>
      </c>
      <c r="G2368" s="2" t="s">
        <v>4</v>
      </c>
      <c r="H2368" s="2" t="s">
        <v>4281</v>
      </c>
      <c r="I2368" s="1" t="s">
        <v>1</v>
      </c>
      <c r="J2368" s="1" t="s">
        <v>1</v>
      </c>
      <c r="K2368" s="1" t="s">
        <v>1</v>
      </c>
      <c r="L2368" s="1" t="s">
        <v>1</v>
      </c>
      <c r="M2368" s="1">
        <v>0</v>
      </c>
      <c r="N2368" s="2" t="s">
        <v>1</v>
      </c>
      <c r="O2368" s="2" t="s">
        <v>2</v>
      </c>
      <c r="P2368" s="2" t="s">
        <v>1</v>
      </c>
      <c r="Q2368" s="1">
        <v>13943544.812100003</v>
      </c>
      <c r="R2368" s="1">
        <v>0</v>
      </c>
      <c r="S2368" s="1">
        <v>11667520.412100002</v>
      </c>
      <c r="T2368" s="1">
        <v>0</v>
      </c>
      <c r="U2368" s="2" t="s">
        <v>0</v>
      </c>
      <c r="V2368" s="1">
        <v>0</v>
      </c>
      <c r="W2368" s="1">
        <v>1962090</v>
      </c>
      <c r="X2368" s="2" t="s">
        <v>13</v>
      </c>
      <c r="Y2368" s="1">
        <v>313934.40000000002</v>
      </c>
      <c r="Z2368" s="1"/>
      <c r="AA2368" s="2"/>
      <c r="AB2368" s="1"/>
      <c r="AC2368" s="1"/>
      <c r="AD2368" s="2"/>
      <c r="AE2368" s="1"/>
      <c r="AF2368" s="2"/>
    </row>
    <row r="2369" spans="1:32" hidden="1" x14ac:dyDescent="0.25">
      <c r="A2369" s="2" t="s">
        <v>577</v>
      </c>
      <c r="B2369" s="52">
        <v>44005</v>
      </c>
      <c r="C2369" s="2" t="s">
        <v>53</v>
      </c>
      <c r="D2369" s="2" t="s">
        <v>52</v>
      </c>
      <c r="E2369" s="2" t="s">
        <v>651</v>
      </c>
      <c r="F2369" s="2" t="s">
        <v>3650</v>
      </c>
      <c r="G2369" s="2" t="s">
        <v>4</v>
      </c>
      <c r="H2369" s="2" t="s">
        <v>4165</v>
      </c>
      <c r="I2369" s="1"/>
      <c r="J2369" s="1"/>
      <c r="K2369" s="1"/>
      <c r="L2369" s="1"/>
      <c r="M2369" s="1"/>
      <c r="N2369" s="2"/>
      <c r="O2369" s="2" t="s">
        <v>249</v>
      </c>
      <c r="P2369" s="2"/>
      <c r="Q2369" s="1">
        <v>0</v>
      </c>
      <c r="R2369" s="1">
        <v>0</v>
      </c>
      <c r="S2369" s="1">
        <v>0</v>
      </c>
      <c r="T2369" s="1">
        <v>0</v>
      </c>
      <c r="U2369" s="2"/>
      <c r="V2369" s="1">
        <v>0</v>
      </c>
      <c r="W2369" s="1">
        <v>0</v>
      </c>
      <c r="X2369" s="2"/>
      <c r="Y2369" s="1">
        <v>0</v>
      </c>
      <c r="Z2369" s="1"/>
      <c r="AA2369" s="2"/>
      <c r="AB2369" s="1"/>
      <c r="AC2369" s="1"/>
      <c r="AD2369" s="2"/>
      <c r="AE2369" s="1"/>
      <c r="AF2369" s="2"/>
    </row>
    <row r="2370" spans="1:32" hidden="1" x14ac:dyDescent="0.25">
      <c r="A2370" s="2" t="s">
        <v>573</v>
      </c>
      <c r="B2370" s="52">
        <v>44005</v>
      </c>
      <c r="C2370" s="2" t="s">
        <v>8</v>
      </c>
      <c r="D2370" s="2" t="s">
        <v>48</v>
      </c>
      <c r="E2370" s="2" t="s">
        <v>520</v>
      </c>
      <c r="F2370" s="2" t="s">
        <v>43</v>
      </c>
      <c r="G2370" s="2" t="s">
        <v>4</v>
      </c>
      <c r="H2370" s="2" t="s">
        <v>4288</v>
      </c>
      <c r="I2370" s="1" t="s">
        <v>1</v>
      </c>
      <c r="J2370" s="1" t="s">
        <v>1</v>
      </c>
      <c r="K2370" s="1" t="s">
        <v>1</v>
      </c>
      <c r="L2370" s="1" t="s">
        <v>1</v>
      </c>
      <c r="M2370" s="1">
        <v>0</v>
      </c>
      <c r="N2370" s="2" t="s">
        <v>1</v>
      </c>
      <c r="O2370" s="2" t="s">
        <v>2</v>
      </c>
      <c r="P2370" s="2" t="s">
        <v>1</v>
      </c>
      <c r="Q2370" s="1">
        <v>79646219.24105002</v>
      </c>
      <c r="R2370" s="1">
        <v>0</v>
      </c>
      <c r="S2370" s="1">
        <v>54521373.832650013</v>
      </c>
      <c r="T2370" s="1">
        <v>0</v>
      </c>
      <c r="U2370" s="2" t="s">
        <v>0</v>
      </c>
      <c r="V2370" s="1">
        <v>0</v>
      </c>
      <c r="W2370" s="1">
        <v>21659349.490000002</v>
      </c>
      <c r="X2370" s="2" t="s">
        <v>13</v>
      </c>
      <c r="Y2370" s="1">
        <v>3465495.9183999998</v>
      </c>
      <c r="Z2370" s="1"/>
      <c r="AA2370" s="2"/>
      <c r="AB2370" s="1"/>
      <c r="AC2370" s="1"/>
      <c r="AD2370" s="2"/>
      <c r="AE2370" s="1"/>
      <c r="AF2370" s="2"/>
    </row>
    <row r="2371" spans="1:32" hidden="1" x14ac:dyDescent="0.25">
      <c r="A2371" s="2" t="s">
        <v>570</v>
      </c>
      <c r="B2371" s="52">
        <v>44005</v>
      </c>
      <c r="C2371" s="2" t="s">
        <v>53</v>
      </c>
      <c r="D2371" s="2" t="s">
        <v>48</v>
      </c>
      <c r="E2371" s="2" t="s">
        <v>1830</v>
      </c>
      <c r="F2371" s="2" t="s">
        <v>2970</v>
      </c>
      <c r="G2371" s="2" t="s">
        <v>4289</v>
      </c>
      <c r="H2371" s="2" t="s">
        <v>4290</v>
      </c>
      <c r="I2371" s="1"/>
      <c r="J2371" s="1"/>
      <c r="K2371" s="1"/>
      <c r="L2371" s="1"/>
      <c r="M2371" s="1"/>
      <c r="N2371" s="2"/>
      <c r="O2371" s="2" t="s">
        <v>249</v>
      </c>
      <c r="P2371" s="2"/>
      <c r="Q2371" s="1">
        <v>0</v>
      </c>
      <c r="R2371" s="1">
        <v>0</v>
      </c>
      <c r="S2371" s="1">
        <v>0</v>
      </c>
      <c r="T2371" s="1">
        <v>0</v>
      </c>
      <c r="U2371" s="2"/>
      <c r="V2371" s="1">
        <v>0</v>
      </c>
      <c r="W2371" s="1">
        <v>0</v>
      </c>
      <c r="X2371" s="2"/>
      <c r="Y2371" s="1">
        <v>0</v>
      </c>
      <c r="Z2371" s="1"/>
      <c r="AA2371" s="2"/>
      <c r="AB2371" s="1"/>
      <c r="AC2371" s="1"/>
      <c r="AD2371" s="2"/>
      <c r="AE2371" s="1"/>
      <c r="AF2371" s="2"/>
    </row>
    <row r="2372" spans="1:32" hidden="1" x14ac:dyDescent="0.25">
      <c r="A2372" s="2" t="s">
        <v>567</v>
      </c>
      <c r="B2372" s="52">
        <v>44005</v>
      </c>
      <c r="C2372" s="2" t="s">
        <v>8</v>
      </c>
      <c r="D2372" s="2" t="s">
        <v>44</v>
      </c>
      <c r="E2372" s="2" t="s">
        <v>516</v>
      </c>
      <c r="F2372" s="2" t="s">
        <v>2202</v>
      </c>
      <c r="G2372" s="2" t="s">
        <v>4</v>
      </c>
      <c r="H2372" s="2" t="s">
        <v>4299</v>
      </c>
      <c r="I2372" s="1" t="s">
        <v>1</v>
      </c>
      <c r="J2372" s="1" t="s">
        <v>1</v>
      </c>
      <c r="K2372" s="1" t="s">
        <v>1</v>
      </c>
      <c r="L2372" s="1" t="s">
        <v>1</v>
      </c>
      <c r="M2372" s="1">
        <v>0</v>
      </c>
      <c r="N2372" s="2" t="s">
        <v>1</v>
      </c>
      <c r="O2372" s="2" t="s">
        <v>2</v>
      </c>
      <c r="P2372" s="2" t="s">
        <v>1</v>
      </c>
      <c r="Q2372" s="1">
        <v>47870640.988899998</v>
      </c>
      <c r="R2372" s="1">
        <v>0</v>
      </c>
      <c r="S2372" s="1">
        <v>35555270.717299998</v>
      </c>
      <c r="T2372" s="1">
        <v>0</v>
      </c>
      <c r="U2372" s="2" t="s">
        <v>0</v>
      </c>
      <c r="V2372" s="1">
        <v>0</v>
      </c>
      <c r="W2372" s="1">
        <v>10616698.51</v>
      </c>
      <c r="X2372" s="2" t="s">
        <v>13</v>
      </c>
      <c r="Y2372" s="1">
        <v>1698671.7615999999</v>
      </c>
      <c r="Z2372" s="1"/>
      <c r="AA2372" s="2"/>
      <c r="AB2372" s="1"/>
      <c r="AC2372" s="1"/>
      <c r="AD2372" s="2"/>
      <c r="AE2372" s="1"/>
      <c r="AF2372" s="2"/>
    </row>
    <row r="2373" spans="1:32" hidden="1" x14ac:dyDescent="0.25">
      <c r="A2373" s="2" t="s">
        <v>564</v>
      </c>
      <c r="B2373" s="52">
        <v>44005</v>
      </c>
      <c r="C2373" s="2" t="s">
        <v>8</v>
      </c>
      <c r="D2373" s="2" t="s">
        <v>44</v>
      </c>
      <c r="E2373" s="2" t="s">
        <v>516</v>
      </c>
      <c r="F2373" s="2" t="s">
        <v>2202</v>
      </c>
      <c r="G2373" s="2" t="s">
        <v>4</v>
      </c>
      <c r="H2373" s="2" t="s">
        <v>4298</v>
      </c>
      <c r="I2373" s="1" t="s">
        <v>1</v>
      </c>
      <c r="J2373" s="1" t="s">
        <v>1</v>
      </c>
      <c r="K2373" s="1" t="s">
        <v>1</v>
      </c>
      <c r="L2373" s="1" t="s">
        <v>1</v>
      </c>
      <c r="M2373" s="1">
        <v>0</v>
      </c>
      <c r="N2373" s="2" t="s">
        <v>1</v>
      </c>
      <c r="O2373" s="2" t="s">
        <v>509</v>
      </c>
      <c r="P2373" s="2" t="s">
        <v>508</v>
      </c>
      <c r="Q2373" s="1">
        <v>944816.005</v>
      </c>
      <c r="R2373" s="1">
        <v>0</v>
      </c>
      <c r="S2373" s="1">
        <v>944816.005</v>
      </c>
      <c r="T2373" s="1">
        <v>0</v>
      </c>
      <c r="U2373" s="2" t="s">
        <v>0</v>
      </c>
      <c r="V2373" s="1">
        <v>0</v>
      </c>
      <c r="W2373" s="1">
        <v>0</v>
      </c>
      <c r="X2373" s="2" t="s">
        <v>0</v>
      </c>
      <c r="Y2373" s="1">
        <v>0</v>
      </c>
      <c r="Z2373" s="1"/>
      <c r="AA2373" s="2"/>
      <c r="AB2373" s="1"/>
      <c r="AC2373" s="1"/>
      <c r="AD2373" s="2"/>
      <c r="AE2373" s="1"/>
      <c r="AF2373" s="2"/>
    </row>
    <row r="2374" spans="1:32" hidden="1" x14ac:dyDescent="0.25">
      <c r="A2374" s="2" t="s">
        <v>561</v>
      </c>
      <c r="B2374" s="52">
        <v>44005</v>
      </c>
      <c r="C2374" s="2" t="s">
        <v>8</v>
      </c>
      <c r="D2374" s="2" t="s">
        <v>44</v>
      </c>
      <c r="E2374" s="2" t="s">
        <v>516</v>
      </c>
      <c r="F2374" s="2" t="s">
        <v>2202</v>
      </c>
      <c r="G2374" s="2" t="s">
        <v>4</v>
      </c>
      <c r="H2374" s="2" t="s">
        <v>4297</v>
      </c>
      <c r="I2374" s="1" t="s">
        <v>1</v>
      </c>
      <c r="J2374" s="1" t="s">
        <v>1</v>
      </c>
      <c r="K2374" s="1" t="s">
        <v>1</v>
      </c>
      <c r="L2374" s="1" t="s">
        <v>1</v>
      </c>
      <c r="M2374" s="1">
        <v>0</v>
      </c>
      <c r="N2374" s="2" t="s">
        <v>1</v>
      </c>
      <c r="O2374" s="2" t="s">
        <v>2</v>
      </c>
      <c r="P2374" s="2" t="s">
        <v>1</v>
      </c>
      <c r="Q2374" s="1">
        <v>40378058.224399999</v>
      </c>
      <c r="R2374" s="1">
        <v>0</v>
      </c>
      <c r="S2374" s="1">
        <v>34706980.624399997</v>
      </c>
      <c r="T2374" s="1">
        <v>0</v>
      </c>
      <c r="U2374" s="2" t="s">
        <v>0</v>
      </c>
      <c r="V2374" s="1">
        <v>0</v>
      </c>
      <c r="W2374" s="1">
        <v>4888860</v>
      </c>
      <c r="X2374" s="2" t="s">
        <v>0</v>
      </c>
      <c r="Y2374" s="1">
        <v>782217.59999999986</v>
      </c>
      <c r="Z2374" s="1"/>
      <c r="AA2374" s="2"/>
      <c r="AB2374" s="1"/>
      <c r="AC2374" s="1"/>
      <c r="AD2374" s="2"/>
      <c r="AE2374" s="1"/>
      <c r="AF2374" s="2"/>
    </row>
    <row r="2375" spans="1:32" hidden="1" x14ac:dyDescent="0.25">
      <c r="A2375" s="2" t="s">
        <v>559</v>
      </c>
      <c r="B2375" s="52">
        <v>44005</v>
      </c>
      <c r="C2375" s="2" t="s">
        <v>8</v>
      </c>
      <c r="D2375" s="2" t="s">
        <v>44</v>
      </c>
      <c r="E2375" s="2" t="s">
        <v>516</v>
      </c>
      <c r="F2375" s="2" t="s">
        <v>2202</v>
      </c>
      <c r="G2375" s="2" t="s">
        <v>4</v>
      </c>
      <c r="H2375" s="2" t="s">
        <v>4294</v>
      </c>
      <c r="I2375" s="1" t="s">
        <v>1</v>
      </c>
      <c r="J2375" s="1" t="s">
        <v>1</v>
      </c>
      <c r="K2375" s="1" t="s">
        <v>1</v>
      </c>
      <c r="L2375" s="1" t="s">
        <v>1</v>
      </c>
      <c r="M2375" s="1">
        <v>0</v>
      </c>
      <c r="N2375" s="2" t="s">
        <v>1</v>
      </c>
      <c r="O2375" s="2" t="s">
        <v>4295</v>
      </c>
      <c r="P2375" s="2" t="s">
        <v>4296</v>
      </c>
      <c r="Q2375" s="1">
        <v>520650</v>
      </c>
      <c r="R2375" s="1">
        <v>0</v>
      </c>
      <c r="S2375" s="1">
        <v>520650</v>
      </c>
      <c r="T2375" s="1">
        <v>0</v>
      </c>
      <c r="U2375" s="2" t="s">
        <v>0</v>
      </c>
      <c r="V2375" s="1">
        <v>0</v>
      </c>
      <c r="W2375" s="1">
        <v>0</v>
      </c>
      <c r="X2375" s="2" t="s">
        <v>0</v>
      </c>
      <c r="Y2375" s="1">
        <v>0</v>
      </c>
      <c r="Z2375" s="1"/>
      <c r="AA2375" s="2"/>
      <c r="AB2375" s="1"/>
      <c r="AC2375" s="1"/>
      <c r="AD2375" s="2"/>
      <c r="AE2375" s="1"/>
      <c r="AF2375" s="2"/>
    </row>
    <row r="2376" spans="1:32" hidden="1" x14ac:dyDescent="0.25">
      <c r="A2376" s="2" t="s">
        <v>556</v>
      </c>
      <c r="B2376" s="52">
        <v>44005</v>
      </c>
      <c r="C2376" s="2" t="s">
        <v>8</v>
      </c>
      <c r="D2376" s="2" t="s">
        <v>44</v>
      </c>
      <c r="E2376" s="2" t="s">
        <v>516</v>
      </c>
      <c r="F2376" s="2" t="s">
        <v>2202</v>
      </c>
      <c r="G2376" s="2" t="s">
        <v>4</v>
      </c>
      <c r="H2376" s="2" t="s">
        <v>4291</v>
      </c>
      <c r="I2376" s="1" t="s">
        <v>1</v>
      </c>
      <c r="J2376" s="1" t="s">
        <v>1</v>
      </c>
      <c r="K2376" s="1" t="s">
        <v>1</v>
      </c>
      <c r="L2376" s="1" t="s">
        <v>1</v>
      </c>
      <c r="M2376" s="1">
        <v>0</v>
      </c>
      <c r="N2376" s="2" t="s">
        <v>1</v>
      </c>
      <c r="O2376" s="2" t="s">
        <v>4292</v>
      </c>
      <c r="P2376" s="2" t="s">
        <v>4293</v>
      </c>
      <c r="Q2376" s="1">
        <v>1021308.96</v>
      </c>
      <c r="R2376" s="1">
        <v>0</v>
      </c>
      <c r="S2376" s="1">
        <v>747600</v>
      </c>
      <c r="T2376" s="1">
        <v>0</v>
      </c>
      <c r="U2376" s="2" t="s">
        <v>0</v>
      </c>
      <c r="V2376" s="1">
        <v>0</v>
      </c>
      <c r="W2376" s="1">
        <v>235956</v>
      </c>
      <c r="X2376" s="2" t="s">
        <v>13</v>
      </c>
      <c r="Y2376" s="1">
        <v>37752.959999999999</v>
      </c>
      <c r="Z2376" s="1"/>
      <c r="AA2376" s="2"/>
      <c r="AB2376" s="1"/>
      <c r="AC2376" s="1"/>
      <c r="AD2376" s="2"/>
      <c r="AE2376" s="1"/>
      <c r="AF2376" s="2"/>
    </row>
    <row r="2377" spans="1:32" hidden="1" x14ac:dyDescent="0.25">
      <c r="A2377" s="2" t="s">
        <v>552</v>
      </c>
      <c r="B2377" s="52">
        <v>44005</v>
      </c>
      <c r="C2377" s="2" t="s">
        <v>8</v>
      </c>
      <c r="D2377" s="2" t="s">
        <v>40</v>
      </c>
      <c r="E2377" s="2" t="s">
        <v>500</v>
      </c>
      <c r="F2377" s="2" t="s">
        <v>1356</v>
      </c>
      <c r="G2377" s="2" t="s">
        <v>4</v>
      </c>
      <c r="H2377" s="2" t="s">
        <v>4306</v>
      </c>
      <c r="I2377" s="1" t="s">
        <v>1</v>
      </c>
      <c r="J2377" s="1" t="s">
        <v>1</v>
      </c>
      <c r="K2377" s="1" t="s">
        <v>1</v>
      </c>
      <c r="L2377" s="1" t="s">
        <v>1</v>
      </c>
      <c r="M2377" s="1">
        <v>0</v>
      </c>
      <c r="N2377" s="2" t="s">
        <v>1</v>
      </c>
      <c r="O2377" s="2" t="s">
        <v>2</v>
      </c>
      <c r="P2377" s="2" t="s">
        <v>1</v>
      </c>
      <c r="Q2377" s="1">
        <v>69698617.483950004</v>
      </c>
      <c r="R2377" s="1">
        <v>0</v>
      </c>
      <c r="S2377" s="1">
        <v>51376807.649950005</v>
      </c>
      <c r="T2377" s="1">
        <v>0</v>
      </c>
      <c r="U2377" s="2" t="s">
        <v>0</v>
      </c>
      <c r="V2377" s="1">
        <v>0</v>
      </c>
      <c r="W2377" s="1">
        <v>15794663.65</v>
      </c>
      <c r="X2377" s="2" t="s">
        <v>0</v>
      </c>
      <c r="Y2377" s="1">
        <v>2527146.1839999994</v>
      </c>
      <c r="Z2377" s="1"/>
      <c r="AA2377" s="2"/>
      <c r="AB2377" s="1"/>
      <c r="AC2377" s="1"/>
      <c r="AD2377" s="2"/>
      <c r="AE2377" s="1"/>
      <c r="AF2377" s="2"/>
    </row>
    <row r="2378" spans="1:32" hidden="1" x14ac:dyDescent="0.25">
      <c r="A2378" s="2" t="s">
        <v>548</v>
      </c>
      <c r="B2378" s="52">
        <v>44005</v>
      </c>
      <c r="C2378" s="2" t="s">
        <v>8</v>
      </c>
      <c r="D2378" s="2" t="s">
        <v>40</v>
      </c>
      <c r="E2378" s="2" t="s">
        <v>500</v>
      </c>
      <c r="F2378" s="2" t="s">
        <v>1356</v>
      </c>
      <c r="G2378" s="2" t="s">
        <v>4</v>
      </c>
      <c r="H2378" s="2" t="s">
        <v>4227</v>
      </c>
      <c r="I2378" s="1" t="s">
        <v>1</v>
      </c>
      <c r="J2378" s="1" t="s">
        <v>1</v>
      </c>
      <c r="K2378" s="1" t="s">
        <v>1</v>
      </c>
      <c r="L2378" s="1" t="s">
        <v>1</v>
      </c>
      <c r="M2378" s="1">
        <v>0</v>
      </c>
      <c r="N2378" s="2" t="s">
        <v>1</v>
      </c>
      <c r="O2378" s="2" t="s">
        <v>4228</v>
      </c>
      <c r="P2378" s="2" t="s">
        <v>4229</v>
      </c>
      <c r="Q2378" s="1">
        <v>12097750</v>
      </c>
      <c r="R2378" s="1">
        <v>0</v>
      </c>
      <c r="S2378" s="1">
        <v>12097750</v>
      </c>
      <c r="T2378" s="1">
        <v>0</v>
      </c>
      <c r="U2378" s="2" t="s">
        <v>0</v>
      </c>
      <c r="V2378" s="1">
        <v>0</v>
      </c>
      <c r="W2378" s="1">
        <v>0</v>
      </c>
      <c r="X2378" s="2" t="s">
        <v>0</v>
      </c>
      <c r="Y2378" s="1">
        <v>0</v>
      </c>
      <c r="Z2378" s="1"/>
      <c r="AA2378" s="2"/>
      <c r="AB2378" s="1"/>
      <c r="AC2378" s="1"/>
      <c r="AD2378" s="2"/>
      <c r="AE2378" s="1"/>
      <c r="AF2378" s="2"/>
    </row>
    <row r="2379" spans="1:32" hidden="1" x14ac:dyDescent="0.25">
      <c r="A2379" s="2" t="s">
        <v>545</v>
      </c>
      <c r="B2379" s="52">
        <v>44005</v>
      </c>
      <c r="C2379" s="2" t="s">
        <v>8</v>
      </c>
      <c r="D2379" s="2" t="s">
        <v>40</v>
      </c>
      <c r="E2379" s="2" t="s">
        <v>500</v>
      </c>
      <c r="F2379" s="2" t="s">
        <v>1356</v>
      </c>
      <c r="G2379" s="2" t="s">
        <v>4</v>
      </c>
      <c r="H2379" s="2" t="s">
        <v>4305</v>
      </c>
      <c r="I2379" s="1" t="s">
        <v>1</v>
      </c>
      <c r="J2379" s="1" t="s">
        <v>1</v>
      </c>
      <c r="K2379" s="1" t="s">
        <v>1</v>
      </c>
      <c r="L2379" s="1" t="s">
        <v>1</v>
      </c>
      <c r="M2379" s="1">
        <v>0</v>
      </c>
      <c r="N2379" s="2" t="s">
        <v>1</v>
      </c>
      <c r="O2379" s="2" t="s">
        <v>2</v>
      </c>
      <c r="P2379" s="2" t="s">
        <v>1</v>
      </c>
      <c r="Q2379" s="1">
        <v>6751757.2222999996</v>
      </c>
      <c r="R2379" s="1">
        <v>0</v>
      </c>
      <c r="S2379" s="1">
        <v>5250937.6222999999</v>
      </c>
      <c r="T2379" s="1">
        <v>0</v>
      </c>
      <c r="U2379" s="2" t="s">
        <v>0</v>
      </c>
      <c r="V2379" s="1">
        <v>0</v>
      </c>
      <c r="W2379" s="1">
        <v>1293810</v>
      </c>
      <c r="X2379" s="2" t="s">
        <v>13</v>
      </c>
      <c r="Y2379" s="1">
        <v>207009.6</v>
      </c>
      <c r="Z2379" s="1"/>
      <c r="AA2379" s="2"/>
      <c r="AB2379" s="1"/>
      <c r="AC2379" s="1"/>
      <c r="AD2379" s="2"/>
      <c r="AE2379" s="1"/>
      <c r="AF2379" s="2"/>
    </row>
    <row r="2380" spans="1:32" hidden="1" x14ac:dyDescent="0.25">
      <c r="A2380" s="2" t="s">
        <v>543</v>
      </c>
      <c r="B2380" s="52">
        <v>44005</v>
      </c>
      <c r="C2380" s="2" t="s">
        <v>8</v>
      </c>
      <c r="D2380" s="2" t="s">
        <v>40</v>
      </c>
      <c r="E2380" s="2" t="s">
        <v>500</v>
      </c>
      <c r="F2380" s="2" t="s">
        <v>1356</v>
      </c>
      <c r="G2380" s="2" t="s">
        <v>4</v>
      </c>
      <c r="H2380" s="2" t="s">
        <v>4302</v>
      </c>
      <c r="I2380" s="1" t="s">
        <v>1</v>
      </c>
      <c r="J2380" s="1" t="s">
        <v>1</v>
      </c>
      <c r="K2380" s="1" t="s">
        <v>1</v>
      </c>
      <c r="L2380" s="1" t="s">
        <v>1</v>
      </c>
      <c r="M2380" s="1">
        <v>0</v>
      </c>
      <c r="N2380" s="2" t="s">
        <v>1</v>
      </c>
      <c r="O2380" s="2" t="s">
        <v>4303</v>
      </c>
      <c r="P2380" s="2" t="s">
        <v>4304</v>
      </c>
      <c r="Q2380" s="1">
        <v>8811100.2018500008</v>
      </c>
      <c r="R2380" s="1">
        <v>0</v>
      </c>
      <c r="S2380" s="1">
        <v>7080412.9718500003</v>
      </c>
      <c r="T2380" s="1">
        <v>1491971.75</v>
      </c>
      <c r="U2380" s="2" t="s">
        <v>13</v>
      </c>
      <c r="V2380" s="1">
        <v>238715.48</v>
      </c>
      <c r="W2380" s="1">
        <v>0</v>
      </c>
      <c r="X2380" s="2" t="s">
        <v>0</v>
      </c>
      <c r="Y2380" s="1">
        <v>0</v>
      </c>
      <c r="Z2380" s="1"/>
      <c r="AA2380" s="2"/>
      <c r="AB2380" s="1"/>
      <c r="AC2380" s="1"/>
      <c r="AD2380" s="2"/>
      <c r="AE2380" s="1"/>
      <c r="AF2380" s="2"/>
    </row>
    <row r="2381" spans="1:32" hidden="1" x14ac:dyDescent="0.25">
      <c r="A2381" s="2" t="s">
        <v>539</v>
      </c>
      <c r="B2381" s="52">
        <v>44005</v>
      </c>
      <c r="C2381" s="2" t="s">
        <v>8</v>
      </c>
      <c r="D2381" s="2" t="s">
        <v>40</v>
      </c>
      <c r="E2381" s="2" t="s">
        <v>500</v>
      </c>
      <c r="F2381" s="2" t="s">
        <v>1356</v>
      </c>
      <c r="G2381" s="2" t="s">
        <v>4</v>
      </c>
      <c r="H2381" s="2" t="s">
        <v>4300</v>
      </c>
      <c r="I2381" s="1" t="s">
        <v>1</v>
      </c>
      <c r="J2381" s="1" t="s">
        <v>1</v>
      </c>
      <c r="K2381" s="1" t="s">
        <v>1</v>
      </c>
      <c r="L2381" s="1" t="s">
        <v>1</v>
      </c>
      <c r="M2381" s="1">
        <v>0</v>
      </c>
      <c r="N2381" s="2" t="s">
        <v>1</v>
      </c>
      <c r="O2381" s="2" t="s">
        <v>4301</v>
      </c>
      <c r="P2381" s="2" t="s">
        <v>4070</v>
      </c>
      <c r="Q2381" s="1">
        <v>722465.3567</v>
      </c>
      <c r="R2381" s="1">
        <v>0</v>
      </c>
      <c r="S2381" s="1">
        <v>722465.3567</v>
      </c>
      <c r="T2381" s="1">
        <v>0</v>
      </c>
      <c r="U2381" s="2" t="s">
        <v>0</v>
      </c>
      <c r="V2381" s="1">
        <v>0</v>
      </c>
      <c r="W2381" s="1">
        <v>0</v>
      </c>
      <c r="X2381" s="2" t="s">
        <v>0</v>
      </c>
      <c r="Y2381" s="1">
        <v>0</v>
      </c>
      <c r="Z2381" s="1"/>
      <c r="AA2381" s="2"/>
      <c r="AB2381" s="1"/>
      <c r="AC2381" s="1"/>
      <c r="AD2381" s="2"/>
      <c r="AE2381" s="1"/>
      <c r="AF2381" s="2"/>
    </row>
    <row r="2382" spans="1:32" hidden="1" x14ac:dyDescent="0.25">
      <c r="A2382" s="2" t="s">
        <v>535</v>
      </c>
      <c r="B2382" s="52">
        <v>44005</v>
      </c>
      <c r="C2382" s="2" t="s">
        <v>8</v>
      </c>
      <c r="D2382" s="2" t="s">
        <v>36</v>
      </c>
      <c r="E2382" s="2" t="s">
        <v>497</v>
      </c>
      <c r="F2382" s="2" t="s">
        <v>1991</v>
      </c>
      <c r="G2382" s="2" t="s">
        <v>4</v>
      </c>
      <c r="H2382" s="2" t="s">
        <v>4307</v>
      </c>
      <c r="I2382" s="1" t="s">
        <v>1</v>
      </c>
      <c r="J2382" s="1" t="s">
        <v>1</v>
      </c>
      <c r="K2382" s="1" t="s">
        <v>1</v>
      </c>
      <c r="L2382" s="1" t="s">
        <v>1</v>
      </c>
      <c r="M2382" s="1">
        <v>0</v>
      </c>
      <c r="N2382" s="2" t="s">
        <v>1</v>
      </c>
      <c r="O2382" s="2" t="s">
        <v>2</v>
      </c>
      <c r="P2382" s="2" t="s">
        <v>1</v>
      </c>
      <c r="Q2382" s="1">
        <v>46450793.295000002</v>
      </c>
      <c r="R2382" s="1">
        <v>0</v>
      </c>
      <c r="S2382" s="1">
        <v>36591306.072999999</v>
      </c>
      <c r="T2382" s="1">
        <v>0</v>
      </c>
      <c r="U2382" s="2" t="s">
        <v>0</v>
      </c>
      <c r="V2382" s="1">
        <v>0</v>
      </c>
      <c r="W2382" s="1">
        <v>8499557.9499999993</v>
      </c>
      <c r="X2382" s="2" t="s">
        <v>0</v>
      </c>
      <c r="Y2382" s="1">
        <v>1359929.2720000001</v>
      </c>
      <c r="Z2382" s="1"/>
      <c r="AA2382" s="2"/>
      <c r="AB2382" s="1"/>
      <c r="AC2382" s="1"/>
      <c r="AD2382" s="2"/>
      <c r="AE2382" s="1"/>
      <c r="AF2382" s="2"/>
    </row>
    <row r="2383" spans="1:32" hidden="1" x14ac:dyDescent="0.25">
      <c r="A2383" s="2" t="s">
        <v>533</v>
      </c>
      <c r="B2383" s="52">
        <v>44005</v>
      </c>
      <c r="C2383" s="2" t="s">
        <v>8</v>
      </c>
      <c r="D2383" s="2" t="s">
        <v>32</v>
      </c>
      <c r="E2383" s="2" t="s">
        <v>493</v>
      </c>
      <c r="F2383" s="2" t="s">
        <v>4308</v>
      </c>
      <c r="G2383" s="2" t="s">
        <v>4</v>
      </c>
      <c r="H2383" s="2" t="s">
        <v>4313</v>
      </c>
      <c r="I2383" s="1" t="s">
        <v>1</v>
      </c>
      <c r="J2383" s="1" t="s">
        <v>1</v>
      </c>
      <c r="K2383" s="1" t="s">
        <v>1</v>
      </c>
      <c r="L2383" s="1" t="s">
        <v>1</v>
      </c>
      <c r="M2383" s="1">
        <v>0</v>
      </c>
      <c r="N2383" s="2" t="s">
        <v>1</v>
      </c>
      <c r="O2383" s="2" t="s">
        <v>2</v>
      </c>
      <c r="P2383" s="2" t="s">
        <v>1</v>
      </c>
      <c r="Q2383" s="1">
        <v>20618869.53455</v>
      </c>
      <c r="R2383" s="1">
        <v>0</v>
      </c>
      <c r="S2383" s="1">
        <v>14949708.103750002</v>
      </c>
      <c r="T2383" s="1">
        <v>0</v>
      </c>
      <c r="U2383" s="2" t="s">
        <v>0</v>
      </c>
      <c r="V2383" s="1">
        <v>0</v>
      </c>
      <c r="W2383" s="1">
        <v>4887208.13</v>
      </c>
      <c r="X2383" s="2" t="s">
        <v>13</v>
      </c>
      <c r="Y2383" s="1">
        <v>781953.30080000008</v>
      </c>
      <c r="Z2383" s="1"/>
      <c r="AA2383" s="2"/>
      <c r="AB2383" s="1"/>
      <c r="AC2383" s="1"/>
      <c r="AD2383" s="2"/>
      <c r="AE2383" s="1"/>
      <c r="AF2383" s="2"/>
    </row>
    <row r="2384" spans="1:32" hidden="1" x14ac:dyDescent="0.25">
      <c r="A2384" s="2" t="s">
        <v>531</v>
      </c>
      <c r="B2384" s="52">
        <v>44005</v>
      </c>
      <c r="C2384" s="2" t="s">
        <v>8</v>
      </c>
      <c r="D2384" s="2" t="s">
        <v>32</v>
      </c>
      <c r="E2384" s="2" t="s">
        <v>493</v>
      </c>
      <c r="F2384" s="2" t="s">
        <v>4308</v>
      </c>
      <c r="G2384" s="2" t="s">
        <v>4</v>
      </c>
      <c r="H2384" s="2" t="s">
        <v>4310</v>
      </c>
      <c r="I2384" s="1" t="s">
        <v>1</v>
      </c>
      <c r="J2384" s="1" t="s">
        <v>1</v>
      </c>
      <c r="K2384" s="1" t="s">
        <v>1</v>
      </c>
      <c r="L2384" s="1" t="s">
        <v>1</v>
      </c>
      <c r="M2384" s="1">
        <v>0</v>
      </c>
      <c r="N2384" s="2" t="s">
        <v>1</v>
      </c>
      <c r="O2384" s="2" t="s">
        <v>4311</v>
      </c>
      <c r="P2384" s="2" t="s">
        <v>4312</v>
      </c>
      <c r="Q2384" s="1">
        <v>574896</v>
      </c>
      <c r="R2384" s="1">
        <v>0</v>
      </c>
      <c r="S2384" s="1">
        <v>0</v>
      </c>
      <c r="T2384" s="1">
        <v>495600</v>
      </c>
      <c r="U2384" s="2" t="s">
        <v>13</v>
      </c>
      <c r="V2384" s="1">
        <v>79296</v>
      </c>
      <c r="W2384" s="1">
        <v>0</v>
      </c>
      <c r="X2384" s="2" t="s">
        <v>0</v>
      </c>
      <c r="Y2384" s="1">
        <v>0</v>
      </c>
      <c r="Z2384" s="1"/>
      <c r="AA2384" s="2"/>
      <c r="AB2384" s="1"/>
      <c r="AC2384" s="1"/>
      <c r="AD2384" s="2"/>
      <c r="AE2384" s="1"/>
      <c r="AF2384" s="2"/>
    </row>
    <row r="2385" spans="1:32" hidden="1" x14ac:dyDescent="0.25">
      <c r="A2385" s="2" t="s">
        <v>527</v>
      </c>
      <c r="B2385" s="52">
        <v>44005</v>
      </c>
      <c r="C2385" s="2" t="s">
        <v>8</v>
      </c>
      <c r="D2385" s="2" t="s">
        <v>32</v>
      </c>
      <c r="E2385" s="2" t="s">
        <v>493</v>
      </c>
      <c r="F2385" s="2" t="s">
        <v>4308</v>
      </c>
      <c r="G2385" s="2" t="s">
        <v>4</v>
      </c>
      <c r="H2385" s="2" t="s">
        <v>4309</v>
      </c>
      <c r="I2385" s="1" t="s">
        <v>1</v>
      </c>
      <c r="J2385" s="1" t="s">
        <v>1</v>
      </c>
      <c r="K2385" s="1" t="s">
        <v>1</v>
      </c>
      <c r="L2385" s="1" t="s">
        <v>1</v>
      </c>
      <c r="M2385" s="1">
        <v>0</v>
      </c>
      <c r="N2385" s="2" t="s">
        <v>1</v>
      </c>
      <c r="O2385" s="2" t="s">
        <v>2</v>
      </c>
      <c r="P2385" s="2" t="s">
        <v>1</v>
      </c>
      <c r="Q2385" s="1">
        <v>31835907.852850005</v>
      </c>
      <c r="R2385" s="1">
        <v>0</v>
      </c>
      <c r="S2385" s="1">
        <v>25290624.522050004</v>
      </c>
      <c r="T2385" s="1">
        <v>0</v>
      </c>
      <c r="U2385" s="2" t="s">
        <v>0</v>
      </c>
      <c r="V2385" s="1">
        <v>0</v>
      </c>
      <c r="W2385" s="1">
        <v>5642485.6299999999</v>
      </c>
      <c r="X2385" s="2" t="s">
        <v>13</v>
      </c>
      <c r="Y2385" s="1">
        <v>902797.70080000011</v>
      </c>
      <c r="Z2385" s="1"/>
      <c r="AA2385" s="2"/>
      <c r="AB2385" s="1"/>
      <c r="AC2385" s="1"/>
      <c r="AD2385" s="2"/>
      <c r="AE2385" s="1"/>
      <c r="AF2385" s="2"/>
    </row>
    <row r="2386" spans="1:32" hidden="1" x14ac:dyDescent="0.25">
      <c r="A2386" s="2" t="s">
        <v>525</v>
      </c>
      <c r="B2386" s="52">
        <v>44005</v>
      </c>
      <c r="C2386" s="2" t="s">
        <v>8</v>
      </c>
      <c r="D2386" s="2" t="s">
        <v>26</v>
      </c>
      <c r="E2386" s="2" t="s">
        <v>489</v>
      </c>
      <c r="F2386" s="2" t="s">
        <v>4314</v>
      </c>
      <c r="G2386" s="2" t="s">
        <v>4</v>
      </c>
      <c r="H2386" s="2" t="s">
        <v>4315</v>
      </c>
      <c r="I2386" s="1" t="s">
        <v>1</v>
      </c>
      <c r="J2386" s="1" t="s">
        <v>1</v>
      </c>
      <c r="K2386" s="1" t="s">
        <v>1</v>
      </c>
      <c r="L2386" s="1" t="s">
        <v>1</v>
      </c>
      <c r="M2386" s="1">
        <v>0</v>
      </c>
      <c r="N2386" s="2" t="s">
        <v>1</v>
      </c>
      <c r="O2386" s="2" t="s">
        <v>2</v>
      </c>
      <c r="P2386" s="2" t="s">
        <v>1</v>
      </c>
      <c r="Q2386" s="1">
        <v>39491666.21284999</v>
      </c>
      <c r="R2386" s="1">
        <v>0</v>
      </c>
      <c r="S2386" s="1">
        <v>37236716.008449987</v>
      </c>
      <c r="T2386" s="1">
        <v>0</v>
      </c>
      <c r="U2386" s="2" t="s">
        <v>0</v>
      </c>
      <c r="V2386" s="1">
        <v>0</v>
      </c>
      <c r="W2386" s="1">
        <v>1943922.5899999999</v>
      </c>
      <c r="X2386" s="2" t="s">
        <v>0</v>
      </c>
      <c r="Y2386" s="1">
        <v>311027.61440000002</v>
      </c>
      <c r="Z2386" s="1"/>
      <c r="AA2386" s="2"/>
      <c r="AB2386" s="1"/>
      <c r="AC2386" s="1"/>
      <c r="AD2386" s="2"/>
      <c r="AE2386" s="1"/>
      <c r="AF2386" s="2"/>
    </row>
    <row r="2387" spans="1:32" hidden="1" x14ac:dyDescent="0.25">
      <c r="A2387" s="2" t="s">
        <v>521</v>
      </c>
      <c r="B2387" s="52">
        <v>44005</v>
      </c>
      <c r="C2387" s="2" t="s">
        <v>8</v>
      </c>
      <c r="D2387" s="2" t="s">
        <v>16</v>
      </c>
      <c r="E2387" s="2" t="s">
        <v>483</v>
      </c>
      <c r="F2387" s="2" t="s">
        <v>4316</v>
      </c>
      <c r="G2387" s="2" t="s">
        <v>4</v>
      </c>
      <c r="H2387" s="2" t="s">
        <v>4321</v>
      </c>
      <c r="I2387" s="1" t="s">
        <v>1</v>
      </c>
      <c r="J2387" s="1" t="s">
        <v>1</v>
      </c>
      <c r="K2387" s="1" t="s">
        <v>1</v>
      </c>
      <c r="L2387" s="1" t="s">
        <v>1</v>
      </c>
      <c r="M2387" s="1">
        <v>0</v>
      </c>
      <c r="N2387" s="2" t="s">
        <v>1</v>
      </c>
      <c r="O2387" s="2" t="s">
        <v>2</v>
      </c>
      <c r="P2387" s="2" t="s">
        <v>1</v>
      </c>
      <c r="Q2387" s="1">
        <v>3873391.8139999998</v>
      </c>
      <c r="R2387" s="1">
        <v>0</v>
      </c>
      <c r="S2387" s="1">
        <v>691130</v>
      </c>
      <c r="T2387" s="1">
        <v>0</v>
      </c>
      <c r="U2387" s="2" t="s">
        <v>0</v>
      </c>
      <c r="V2387" s="1">
        <v>0</v>
      </c>
      <c r="W2387" s="1">
        <v>2743329.15</v>
      </c>
      <c r="X2387" s="2" t="s">
        <v>13</v>
      </c>
      <c r="Y2387" s="1">
        <v>438932.66400000005</v>
      </c>
      <c r="Z2387" s="1"/>
      <c r="AA2387" s="2"/>
      <c r="AB2387" s="1"/>
      <c r="AC2387" s="1"/>
      <c r="AD2387" s="2"/>
      <c r="AE2387" s="1"/>
      <c r="AF2387" s="2"/>
    </row>
    <row r="2388" spans="1:32" hidden="1" x14ac:dyDescent="0.25">
      <c r="A2388" s="2" t="s">
        <v>517</v>
      </c>
      <c r="B2388" s="52">
        <v>44005</v>
      </c>
      <c r="C2388" s="2" t="s">
        <v>8</v>
      </c>
      <c r="D2388" s="2" t="s">
        <v>16</v>
      </c>
      <c r="E2388" s="2" t="s">
        <v>483</v>
      </c>
      <c r="F2388" s="2" t="s">
        <v>4316</v>
      </c>
      <c r="G2388" s="2" t="s">
        <v>24</v>
      </c>
      <c r="H2388" s="2" t="s">
        <v>1</v>
      </c>
      <c r="I2388" s="1" t="s">
        <v>4317</v>
      </c>
      <c r="J2388" s="1" t="s">
        <v>1</v>
      </c>
      <c r="K2388" s="1" t="s">
        <v>4318</v>
      </c>
      <c r="L2388" s="1" t="s">
        <v>3977</v>
      </c>
      <c r="M2388" s="1">
        <v>82824</v>
      </c>
      <c r="N2388" s="2" t="s">
        <v>20</v>
      </c>
      <c r="O2388" s="2" t="s">
        <v>4319</v>
      </c>
      <c r="P2388" s="2" t="s">
        <v>4320</v>
      </c>
      <c r="Q2388" s="1">
        <v>-82824</v>
      </c>
      <c r="R2388" s="1">
        <v>0</v>
      </c>
      <c r="S2388" s="1">
        <v>0</v>
      </c>
      <c r="T2388" s="1">
        <v>0</v>
      </c>
      <c r="U2388" s="2" t="s">
        <v>0</v>
      </c>
      <c r="V2388" s="1">
        <v>0</v>
      </c>
      <c r="W2388" s="1">
        <v>-71400</v>
      </c>
      <c r="X2388" s="2" t="s">
        <v>13</v>
      </c>
      <c r="Y2388" s="1">
        <v>-11424</v>
      </c>
      <c r="Z2388" s="1"/>
      <c r="AA2388" s="2"/>
      <c r="AB2388" s="1"/>
      <c r="AC2388" s="1"/>
      <c r="AD2388" s="2"/>
      <c r="AE2388" s="1"/>
      <c r="AF2388" s="2"/>
    </row>
    <row r="2389" spans="1:32" hidden="1" x14ac:dyDescent="0.25">
      <c r="A2389" s="2" t="s">
        <v>513</v>
      </c>
      <c r="B2389" s="52">
        <v>44005</v>
      </c>
      <c r="C2389" s="2" t="s">
        <v>8</v>
      </c>
      <c r="D2389" s="2" t="s">
        <v>1048</v>
      </c>
      <c r="E2389" s="2" t="s">
        <v>538</v>
      </c>
      <c r="F2389" s="2" t="s">
        <v>2300</v>
      </c>
      <c r="G2389" s="2" t="s">
        <v>4</v>
      </c>
      <c r="H2389" s="2" t="s">
        <v>4322</v>
      </c>
      <c r="I2389" s="1" t="s">
        <v>1</v>
      </c>
      <c r="J2389" s="1" t="s">
        <v>1</v>
      </c>
      <c r="K2389" s="1" t="s">
        <v>1</v>
      </c>
      <c r="L2389" s="1" t="s">
        <v>1</v>
      </c>
      <c r="M2389" s="1">
        <v>0</v>
      </c>
      <c r="N2389" s="2" t="s">
        <v>1</v>
      </c>
      <c r="O2389" s="2" t="s">
        <v>2</v>
      </c>
      <c r="P2389" s="2" t="s">
        <v>1</v>
      </c>
      <c r="Q2389" s="1">
        <v>27072505.528499991</v>
      </c>
      <c r="R2389" s="1">
        <v>0</v>
      </c>
      <c r="S2389" s="1">
        <v>24488218.622099992</v>
      </c>
      <c r="T2389" s="1">
        <v>0</v>
      </c>
      <c r="U2389" s="2" t="s">
        <v>0</v>
      </c>
      <c r="V2389" s="1">
        <v>0</v>
      </c>
      <c r="W2389" s="1">
        <v>2227833.54</v>
      </c>
      <c r="X2389" s="2" t="s">
        <v>13</v>
      </c>
      <c r="Y2389" s="1">
        <v>356453.3664</v>
      </c>
      <c r="Z2389" s="1"/>
      <c r="AA2389" s="2"/>
      <c r="AB2389" s="1"/>
      <c r="AC2389" s="1"/>
      <c r="AD2389" s="2"/>
      <c r="AE2389" s="1"/>
      <c r="AF2389" s="2"/>
    </row>
    <row r="2390" spans="1:32" hidden="1" x14ac:dyDescent="0.25">
      <c r="A2390" s="2" t="s">
        <v>511</v>
      </c>
      <c r="B2390" s="52">
        <v>44005</v>
      </c>
      <c r="C2390" s="2" t="s">
        <v>8</v>
      </c>
      <c r="D2390" s="2" t="s">
        <v>11</v>
      </c>
      <c r="E2390" s="2" t="s">
        <v>476</v>
      </c>
      <c r="F2390" s="2" t="s">
        <v>4323</v>
      </c>
      <c r="G2390" s="2" t="s">
        <v>4</v>
      </c>
      <c r="H2390" s="2" t="s">
        <v>4324</v>
      </c>
      <c r="I2390" s="1" t="s">
        <v>1</v>
      </c>
      <c r="J2390" s="1" t="s">
        <v>1</v>
      </c>
      <c r="K2390" s="1" t="s">
        <v>1</v>
      </c>
      <c r="L2390" s="1" t="s">
        <v>1</v>
      </c>
      <c r="M2390" s="1">
        <v>0</v>
      </c>
      <c r="N2390" s="2" t="s">
        <v>1</v>
      </c>
      <c r="O2390" s="2" t="s">
        <v>4325</v>
      </c>
      <c r="P2390" s="2" t="s">
        <v>4326</v>
      </c>
      <c r="Q2390" s="1">
        <v>421008</v>
      </c>
      <c r="R2390" s="1">
        <v>0</v>
      </c>
      <c r="S2390" s="1">
        <v>352800</v>
      </c>
      <c r="T2390" s="1">
        <v>0</v>
      </c>
      <c r="U2390" s="2" t="s">
        <v>0</v>
      </c>
      <c r="V2390" s="1">
        <v>0</v>
      </c>
      <c r="W2390" s="1">
        <v>58800</v>
      </c>
      <c r="X2390" s="2" t="s">
        <v>13</v>
      </c>
      <c r="Y2390" s="1">
        <v>9408</v>
      </c>
      <c r="Z2390" s="1"/>
      <c r="AA2390" s="2"/>
      <c r="AB2390" s="1"/>
      <c r="AC2390" s="1"/>
      <c r="AD2390" s="2"/>
      <c r="AE2390" s="1"/>
      <c r="AF2390" s="2"/>
    </row>
    <row r="2391" spans="1:32" hidden="1" x14ac:dyDescent="0.25">
      <c r="A2391" s="2" t="s">
        <v>507</v>
      </c>
      <c r="B2391" s="52">
        <v>44005</v>
      </c>
      <c r="C2391" s="2" t="s">
        <v>8</v>
      </c>
      <c r="D2391" s="2" t="s">
        <v>7</v>
      </c>
      <c r="E2391" s="2" t="s">
        <v>471</v>
      </c>
      <c r="F2391" s="2" t="s">
        <v>2795</v>
      </c>
      <c r="G2391" s="2" t="s">
        <v>4</v>
      </c>
      <c r="H2391" s="2" t="s">
        <v>4327</v>
      </c>
      <c r="I2391" s="1" t="s">
        <v>1</v>
      </c>
      <c r="J2391" s="1" t="s">
        <v>1</v>
      </c>
      <c r="K2391" s="1" t="s">
        <v>1</v>
      </c>
      <c r="L2391" s="1" t="s">
        <v>1</v>
      </c>
      <c r="M2391" s="1">
        <v>0</v>
      </c>
      <c r="N2391" s="2" t="s">
        <v>1</v>
      </c>
      <c r="O2391" s="2" t="s">
        <v>2</v>
      </c>
      <c r="P2391" s="2" t="s">
        <v>1</v>
      </c>
      <c r="Q2391" s="1">
        <v>59996912.531449996</v>
      </c>
      <c r="R2391" s="1">
        <v>0</v>
      </c>
      <c r="S2391" s="1">
        <v>44854195.414649993</v>
      </c>
      <c r="T2391" s="1">
        <v>0</v>
      </c>
      <c r="U2391" s="2" t="s">
        <v>0</v>
      </c>
      <c r="V2391" s="1">
        <v>0</v>
      </c>
      <c r="W2391" s="1">
        <v>13054066.48</v>
      </c>
      <c r="X2391" s="2" t="s">
        <v>13</v>
      </c>
      <c r="Y2391" s="1">
        <v>2088650.6368000002</v>
      </c>
      <c r="Z2391" s="1"/>
      <c r="AA2391" s="2"/>
      <c r="AB2391" s="1"/>
      <c r="AC2391" s="1"/>
      <c r="AD2391" s="2"/>
      <c r="AE2391" s="1"/>
      <c r="AF2391" s="2"/>
    </row>
    <row r="2392" spans="1:32" hidden="1" x14ac:dyDescent="0.25">
      <c r="A2392" s="2" t="s">
        <v>505</v>
      </c>
      <c r="B2392" s="52">
        <v>44006</v>
      </c>
      <c r="C2392" s="2" t="s">
        <v>8</v>
      </c>
      <c r="D2392" s="2" t="s">
        <v>107</v>
      </c>
      <c r="E2392" s="2" t="s">
        <v>596</v>
      </c>
      <c r="F2392" s="2" t="s">
        <v>344</v>
      </c>
      <c r="G2392" s="2" t="s">
        <v>4</v>
      </c>
      <c r="H2392" s="2" t="s">
        <v>4196</v>
      </c>
      <c r="I2392" s="1" t="s">
        <v>1</v>
      </c>
      <c r="J2392" s="1" t="s">
        <v>1</v>
      </c>
      <c r="K2392" s="1" t="s">
        <v>1</v>
      </c>
      <c r="L2392" s="1" t="s">
        <v>1</v>
      </c>
      <c r="M2392" s="1">
        <v>0</v>
      </c>
      <c r="N2392" s="2" t="s">
        <v>1</v>
      </c>
      <c r="O2392" s="2" t="s">
        <v>2</v>
      </c>
      <c r="P2392" s="2" t="s">
        <v>1</v>
      </c>
      <c r="Q2392" s="1">
        <v>73041185.573050007</v>
      </c>
      <c r="R2392" s="1">
        <v>0</v>
      </c>
      <c r="S2392" s="1">
        <v>62793956.983050004</v>
      </c>
      <c r="T2392" s="1">
        <v>0</v>
      </c>
      <c r="U2392" s="2" t="s">
        <v>0</v>
      </c>
      <c r="V2392" s="1">
        <v>0</v>
      </c>
      <c r="W2392" s="1">
        <v>8833817.75</v>
      </c>
      <c r="X2392" s="2" t="s">
        <v>0</v>
      </c>
      <c r="Y2392" s="1">
        <v>1413410.8399999999</v>
      </c>
      <c r="Z2392" s="1"/>
      <c r="AA2392" s="2"/>
      <c r="AB2392" s="1"/>
      <c r="AC2392" s="1"/>
      <c r="AD2392" s="2"/>
      <c r="AE2392" s="1"/>
      <c r="AF2392" s="2"/>
    </row>
    <row r="2393" spans="1:32" hidden="1" x14ac:dyDescent="0.25">
      <c r="A2393" s="2" t="s">
        <v>501</v>
      </c>
      <c r="B2393" s="52">
        <v>44006</v>
      </c>
      <c r="C2393" s="2" t="s">
        <v>53</v>
      </c>
      <c r="D2393" s="2" t="s">
        <v>107</v>
      </c>
      <c r="E2393" s="2" t="s">
        <v>572</v>
      </c>
      <c r="F2393" s="2" t="s">
        <v>4197</v>
      </c>
      <c r="G2393" s="2" t="s">
        <v>4</v>
      </c>
      <c r="H2393" s="2" t="s">
        <v>4198</v>
      </c>
      <c r="I2393" s="1" t="s">
        <v>1</v>
      </c>
      <c r="J2393" s="1" t="s">
        <v>1</v>
      </c>
      <c r="K2393" s="1" t="s">
        <v>1</v>
      </c>
      <c r="L2393" s="1" t="s">
        <v>1</v>
      </c>
      <c r="M2393" s="1">
        <v>0</v>
      </c>
      <c r="N2393" s="2" t="s">
        <v>1</v>
      </c>
      <c r="O2393" s="2" t="s">
        <v>2</v>
      </c>
      <c r="P2393" s="2" t="s">
        <v>1</v>
      </c>
      <c r="Q2393" s="1">
        <v>145094643.16949999</v>
      </c>
      <c r="R2393" s="1">
        <v>0</v>
      </c>
      <c r="S2393" s="1">
        <v>94099108.196700007</v>
      </c>
      <c r="T2393" s="1">
        <v>0</v>
      </c>
      <c r="U2393" s="2" t="s">
        <v>0</v>
      </c>
      <c r="V2393" s="1">
        <v>0</v>
      </c>
      <c r="W2393" s="1">
        <v>43961668.079999991</v>
      </c>
      <c r="X2393" s="2" t="s">
        <v>13</v>
      </c>
      <c r="Y2393" s="1">
        <v>7033866.8927999996</v>
      </c>
      <c r="Z2393" s="1"/>
      <c r="AA2393" s="2"/>
      <c r="AB2393" s="1"/>
      <c r="AC2393" s="1"/>
      <c r="AD2393" s="2"/>
      <c r="AE2393" s="1"/>
      <c r="AF2393" s="2"/>
    </row>
    <row r="2394" spans="1:32" hidden="1" x14ac:dyDescent="0.25">
      <c r="A2394" s="2" t="s">
        <v>498</v>
      </c>
      <c r="B2394" s="52">
        <v>44006</v>
      </c>
      <c r="C2394" s="2" t="s">
        <v>8</v>
      </c>
      <c r="D2394" s="2" t="s">
        <v>88</v>
      </c>
      <c r="E2394" s="2" t="s">
        <v>563</v>
      </c>
      <c r="F2394" s="2" t="s">
        <v>199</v>
      </c>
      <c r="G2394" s="2" t="s">
        <v>4</v>
      </c>
      <c r="H2394" s="2" t="s">
        <v>4202</v>
      </c>
      <c r="I2394" s="1" t="s">
        <v>1</v>
      </c>
      <c r="J2394" s="1" t="s">
        <v>1</v>
      </c>
      <c r="K2394" s="1" t="s">
        <v>1</v>
      </c>
      <c r="L2394" s="1" t="s">
        <v>1</v>
      </c>
      <c r="M2394" s="1">
        <v>0</v>
      </c>
      <c r="N2394" s="2" t="s">
        <v>1</v>
      </c>
      <c r="O2394" s="2" t="s">
        <v>2</v>
      </c>
      <c r="P2394" s="2" t="s">
        <v>1</v>
      </c>
      <c r="Q2394" s="1">
        <v>29090794.800000001</v>
      </c>
      <c r="R2394" s="1">
        <v>0</v>
      </c>
      <c r="S2394" s="1">
        <v>29090794.800000001</v>
      </c>
      <c r="T2394" s="1">
        <v>0</v>
      </c>
      <c r="U2394" s="2" t="s">
        <v>0</v>
      </c>
      <c r="V2394" s="1">
        <v>0</v>
      </c>
      <c r="W2394" s="1">
        <v>0</v>
      </c>
      <c r="X2394" s="2" t="s">
        <v>0</v>
      </c>
      <c r="Y2394" s="1">
        <v>0</v>
      </c>
      <c r="Z2394" s="1"/>
      <c r="AA2394" s="2"/>
      <c r="AB2394" s="1"/>
      <c r="AC2394" s="1"/>
      <c r="AD2394" s="2"/>
      <c r="AE2394" s="1"/>
      <c r="AF2394" s="2"/>
    </row>
    <row r="2395" spans="1:32" hidden="1" x14ac:dyDescent="0.25">
      <c r="A2395" s="2" t="s">
        <v>494</v>
      </c>
      <c r="B2395" s="52">
        <v>44006</v>
      </c>
      <c r="C2395" s="2" t="s">
        <v>8</v>
      </c>
      <c r="D2395" s="2" t="s">
        <v>88</v>
      </c>
      <c r="E2395" s="2" t="s">
        <v>569</v>
      </c>
      <c r="F2395" s="2" t="s">
        <v>1314</v>
      </c>
      <c r="G2395" s="2" t="s">
        <v>4</v>
      </c>
      <c r="H2395" s="2" t="s">
        <v>4201</v>
      </c>
      <c r="I2395" s="1" t="s">
        <v>1</v>
      </c>
      <c r="J2395" s="1" t="s">
        <v>1</v>
      </c>
      <c r="K2395" s="1" t="s">
        <v>1</v>
      </c>
      <c r="L2395" s="1" t="s">
        <v>1</v>
      </c>
      <c r="M2395" s="1">
        <v>0</v>
      </c>
      <c r="N2395" s="2" t="s">
        <v>1</v>
      </c>
      <c r="O2395" s="2" t="s">
        <v>2</v>
      </c>
      <c r="P2395" s="2" t="s">
        <v>1</v>
      </c>
      <c r="Q2395" s="1">
        <v>60787613.871150009</v>
      </c>
      <c r="R2395" s="1">
        <v>0</v>
      </c>
      <c r="S2395" s="1">
        <v>49223016.502750009</v>
      </c>
      <c r="T2395" s="1">
        <v>0</v>
      </c>
      <c r="U2395" s="2" t="s">
        <v>0</v>
      </c>
      <c r="V2395" s="1">
        <v>0</v>
      </c>
      <c r="W2395" s="1">
        <v>9969480.4900000002</v>
      </c>
      <c r="X2395" s="2" t="s">
        <v>0</v>
      </c>
      <c r="Y2395" s="1">
        <v>1595116.8784</v>
      </c>
      <c r="Z2395" s="1"/>
      <c r="AA2395" s="2"/>
      <c r="AB2395" s="1"/>
      <c r="AC2395" s="1"/>
      <c r="AD2395" s="2"/>
      <c r="AE2395" s="1"/>
      <c r="AF2395" s="2"/>
    </row>
    <row r="2396" spans="1:32" hidden="1" x14ac:dyDescent="0.25">
      <c r="A2396" s="2" t="s">
        <v>490</v>
      </c>
      <c r="B2396" s="52">
        <v>44006</v>
      </c>
      <c r="C2396" s="2" t="s">
        <v>8</v>
      </c>
      <c r="D2396" s="2" t="s">
        <v>88</v>
      </c>
      <c r="E2396" s="2" t="s">
        <v>569</v>
      </c>
      <c r="F2396" s="2" t="s">
        <v>1314</v>
      </c>
      <c r="G2396" s="2" t="s">
        <v>4</v>
      </c>
      <c r="H2396" s="2" t="s">
        <v>4200</v>
      </c>
      <c r="I2396" s="1" t="s">
        <v>1</v>
      </c>
      <c r="J2396" s="1" t="s">
        <v>1</v>
      </c>
      <c r="K2396" s="1" t="s">
        <v>1</v>
      </c>
      <c r="L2396" s="1" t="s">
        <v>1</v>
      </c>
      <c r="M2396" s="1">
        <v>0</v>
      </c>
      <c r="N2396" s="2" t="s">
        <v>1</v>
      </c>
      <c r="O2396" s="2" t="s">
        <v>4061</v>
      </c>
      <c r="P2396" s="2" t="s">
        <v>4062</v>
      </c>
      <c r="Q2396" s="1">
        <v>290303.59789999999</v>
      </c>
      <c r="R2396" s="1">
        <v>0</v>
      </c>
      <c r="S2396" s="1">
        <v>121950.9651</v>
      </c>
      <c r="T2396" s="1">
        <v>145131.57999999999</v>
      </c>
      <c r="U2396" s="2" t="s">
        <v>13</v>
      </c>
      <c r="V2396" s="1">
        <v>23221.052800000001</v>
      </c>
      <c r="W2396" s="1">
        <v>0</v>
      </c>
      <c r="X2396" s="2" t="s">
        <v>0</v>
      </c>
      <c r="Y2396" s="1">
        <v>0</v>
      </c>
      <c r="Z2396" s="1"/>
      <c r="AA2396" s="2"/>
      <c r="AB2396" s="1"/>
      <c r="AC2396" s="1"/>
      <c r="AD2396" s="2"/>
      <c r="AE2396" s="1"/>
      <c r="AF2396" s="2"/>
    </row>
    <row r="2397" spans="1:32" hidden="1" x14ac:dyDescent="0.25">
      <c r="A2397" s="2" t="s">
        <v>486</v>
      </c>
      <c r="B2397" s="52">
        <v>44006</v>
      </c>
      <c r="C2397" s="2" t="s">
        <v>8</v>
      </c>
      <c r="D2397" s="2" t="s">
        <v>88</v>
      </c>
      <c r="E2397" s="2" t="s">
        <v>569</v>
      </c>
      <c r="F2397" s="2" t="s">
        <v>1314</v>
      </c>
      <c r="G2397" s="2" t="s">
        <v>4</v>
      </c>
      <c r="H2397" s="2" t="s">
        <v>4199</v>
      </c>
      <c r="I2397" s="1" t="s">
        <v>1</v>
      </c>
      <c r="J2397" s="1" t="s">
        <v>1</v>
      </c>
      <c r="K2397" s="1" t="s">
        <v>1</v>
      </c>
      <c r="L2397" s="1" t="s">
        <v>1</v>
      </c>
      <c r="M2397" s="1">
        <v>0</v>
      </c>
      <c r="N2397" s="2" t="s">
        <v>1</v>
      </c>
      <c r="O2397" s="2" t="s">
        <v>2</v>
      </c>
      <c r="P2397" s="2" t="s">
        <v>1</v>
      </c>
      <c r="Q2397" s="1">
        <v>4192129.68</v>
      </c>
      <c r="R2397" s="1">
        <v>0</v>
      </c>
      <c r="S2397" s="1">
        <v>2366944.5</v>
      </c>
      <c r="T2397" s="1">
        <v>0</v>
      </c>
      <c r="U2397" s="2" t="s">
        <v>0</v>
      </c>
      <c r="V2397" s="1">
        <v>0</v>
      </c>
      <c r="W2397" s="1">
        <v>1573435.5</v>
      </c>
      <c r="X2397" s="2" t="s">
        <v>13</v>
      </c>
      <c r="Y2397" s="1">
        <v>251749.68</v>
      </c>
      <c r="Z2397" s="1"/>
      <c r="AA2397" s="2"/>
      <c r="AB2397" s="1"/>
      <c r="AC2397" s="1"/>
      <c r="AD2397" s="2"/>
      <c r="AE2397" s="1"/>
      <c r="AF2397" s="2"/>
    </row>
    <row r="2398" spans="1:32" hidden="1" x14ac:dyDescent="0.25">
      <c r="A2398" s="2" t="s">
        <v>484</v>
      </c>
      <c r="B2398" s="52">
        <v>44006</v>
      </c>
      <c r="C2398" s="2" t="s">
        <v>71</v>
      </c>
      <c r="D2398" s="2" t="s">
        <v>88</v>
      </c>
      <c r="E2398" s="2" t="s">
        <v>566</v>
      </c>
      <c r="F2398" s="2" t="s">
        <v>4203</v>
      </c>
      <c r="G2398" s="2" t="s">
        <v>4</v>
      </c>
      <c r="H2398" s="2" t="s">
        <v>4204</v>
      </c>
      <c r="I2398" s="1" t="s">
        <v>1</v>
      </c>
      <c r="J2398" s="1" t="s">
        <v>1</v>
      </c>
      <c r="K2398" s="1" t="s">
        <v>1</v>
      </c>
      <c r="L2398" s="1" t="s">
        <v>1</v>
      </c>
      <c r="M2398" s="1">
        <v>0</v>
      </c>
      <c r="N2398" s="2" t="s">
        <v>1</v>
      </c>
      <c r="O2398" s="2" t="s">
        <v>2</v>
      </c>
      <c r="P2398" s="2" t="s">
        <v>1</v>
      </c>
      <c r="Q2398" s="1">
        <v>41520985.401850007</v>
      </c>
      <c r="R2398" s="1">
        <v>0</v>
      </c>
      <c r="S2398" s="1">
        <v>37491652.797450006</v>
      </c>
      <c r="T2398" s="1">
        <v>0</v>
      </c>
      <c r="U2398" s="2" t="s">
        <v>0</v>
      </c>
      <c r="V2398" s="1">
        <v>0</v>
      </c>
      <c r="W2398" s="1">
        <v>3473562.59</v>
      </c>
      <c r="X2398" s="2" t="s">
        <v>13</v>
      </c>
      <c r="Y2398" s="1">
        <v>555770.01439999999</v>
      </c>
      <c r="Z2398" s="1"/>
      <c r="AA2398" s="2"/>
      <c r="AB2398" s="1"/>
      <c r="AC2398" s="1"/>
      <c r="AD2398" s="2"/>
      <c r="AE2398" s="1"/>
      <c r="AF2398" s="2"/>
    </row>
    <row r="2399" spans="1:32" hidden="1" x14ac:dyDescent="0.25">
      <c r="A2399" s="2" t="s">
        <v>477</v>
      </c>
      <c r="B2399" s="52">
        <v>44006</v>
      </c>
      <c r="C2399" s="2" t="s">
        <v>53</v>
      </c>
      <c r="D2399" s="2" t="s">
        <v>88</v>
      </c>
      <c r="E2399" s="2" t="s">
        <v>558</v>
      </c>
      <c r="F2399" s="2" t="s">
        <v>3966</v>
      </c>
      <c r="G2399" s="2"/>
      <c r="H2399" s="2" t="s">
        <v>4205</v>
      </c>
      <c r="I2399" s="1"/>
      <c r="J2399" s="1"/>
      <c r="K2399" s="1"/>
      <c r="L2399" s="1"/>
      <c r="M2399" s="1"/>
      <c r="N2399" s="2"/>
      <c r="O2399" s="2" t="s">
        <v>249</v>
      </c>
      <c r="P2399" s="2"/>
      <c r="Q2399" s="1">
        <v>0</v>
      </c>
      <c r="R2399" s="1"/>
      <c r="S2399" s="1">
        <v>0</v>
      </c>
      <c r="T2399" s="1"/>
      <c r="U2399" s="2"/>
      <c r="V2399" s="1"/>
      <c r="W2399" s="1"/>
      <c r="X2399" s="2"/>
      <c r="Y2399" s="1"/>
      <c r="Z2399" s="1"/>
      <c r="AA2399" s="2"/>
      <c r="AB2399" s="1"/>
      <c r="AC2399" s="1"/>
      <c r="AD2399" s="2"/>
      <c r="AE2399" s="1"/>
      <c r="AF2399" s="2"/>
    </row>
    <row r="2400" spans="1:32" hidden="1" x14ac:dyDescent="0.25">
      <c r="A2400" s="2" t="s">
        <v>473</v>
      </c>
      <c r="B2400" s="52">
        <v>44006</v>
      </c>
      <c r="C2400" s="2" t="s">
        <v>8</v>
      </c>
      <c r="D2400" s="2" t="s">
        <v>78</v>
      </c>
      <c r="E2400" s="2" t="s">
        <v>555</v>
      </c>
      <c r="F2400" s="2" t="s">
        <v>4206</v>
      </c>
      <c r="G2400" s="2" t="s">
        <v>4</v>
      </c>
      <c r="H2400" s="2" t="s">
        <v>4211</v>
      </c>
      <c r="I2400" s="1" t="s">
        <v>1</v>
      </c>
      <c r="J2400" s="1" t="s">
        <v>1</v>
      </c>
      <c r="K2400" s="1" t="s">
        <v>1</v>
      </c>
      <c r="L2400" s="1" t="s">
        <v>1</v>
      </c>
      <c r="M2400" s="1">
        <v>0</v>
      </c>
      <c r="N2400" s="2" t="s">
        <v>1</v>
      </c>
      <c r="O2400" s="2" t="s">
        <v>2</v>
      </c>
      <c r="P2400" s="2" t="s">
        <v>1</v>
      </c>
      <c r="Q2400" s="1">
        <v>33077318.280450001</v>
      </c>
      <c r="R2400" s="1">
        <v>0</v>
      </c>
      <c r="S2400" s="1">
        <v>27098349.36245</v>
      </c>
      <c r="T2400" s="1">
        <v>0</v>
      </c>
      <c r="U2400" s="2" t="s">
        <v>0</v>
      </c>
      <c r="V2400" s="1">
        <v>0</v>
      </c>
      <c r="W2400" s="1">
        <v>5154283.55</v>
      </c>
      <c r="X2400" s="2" t="s">
        <v>0</v>
      </c>
      <c r="Y2400" s="1">
        <v>824685.36800000002</v>
      </c>
      <c r="Z2400" s="1"/>
      <c r="AA2400" s="2"/>
      <c r="AB2400" s="1"/>
      <c r="AC2400" s="1"/>
      <c r="AD2400" s="2"/>
      <c r="AE2400" s="1"/>
      <c r="AF2400" s="2"/>
    </row>
    <row r="2401" spans="1:32" hidden="1" x14ac:dyDescent="0.25">
      <c r="A2401" s="2" t="s">
        <v>468</v>
      </c>
      <c r="B2401" s="52">
        <v>44006</v>
      </c>
      <c r="C2401" s="2" t="s">
        <v>8</v>
      </c>
      <c r="D2401" s="2" t="s">
        <v>78</v>
      </c>
      <c r="E2401" s="2" t="s">
        <v>555</v>
      </c>
      <c r="F2401" s="2" t="s">
        <v>4206</v>
      </c>
      <c r="G2401" s="2" t="s">
        <v>4</v>
      </c>
      <c r="H2401" s="2" t="s">
        <v>4208</v>
      </c>
      <c r="I2401" s="1" t="s">
        <v>1</v>
      </c>
      <c r="J2401" s="1" t="s">
        <v>1</v>
      </c>
      <c r="K2401" s="1" t="s">
        <v>1</v>
      </c>
      <c r="L2401" s="1" t="s">
        <v>1</v>
      </c>
      <c r="M2401" s="1">
        <v>0</v>
      </c>
      <c r="N2401" s="2" t="s">
        <v>1</v>
      </c>
      <c r="O2401" s="2" t="s">
        <v>4209</v>
      </c>
      <c r="P2401" s="2" t="s">
        <v>4210</v>
      </c>
      <c r="Q2401" s="1">
        <v>4605355.9743999997</v>
      </c>
      <c r="R2401" s="1">
        <v>0</v>
      </c>
      <c r="S2401" s="1">
        <v>2790587.2</v>
      </c>
      <c r="T2401" s="1">
        <v>1564455.84</v>
      </c>
      <c r="U2401" s="2" t="s">
        <v>13</v>
      </c>
      <c r="V2401" s="1">
        <v>250312.9344</v>
      </c>
      <c r="W2401" s="1">
        <v>0</v>
      </c>
      <c r="X2401" s="2" t="s">
        <v>0</v>
      </c>
      <c r="Y2401" s="1">
        <v>0</v>
      </c>
      <c r="Z2401" s="1"/>
      <c r="AA2401" s="2"/>
      <c r="AB2401" s="1"/>
      <c r="AC2401" s="1"/>
      <c r="AD2401" s="2"/>
      <c r="AE2401" s="1"/>
      <c r="AF2401" s="2"/>
    </row>
    <row r="2402" spans="1:32" hidden="1" x14ac:dyDescent="0.25">
      <c r="A2402" s="2" t="s">
        <v>465</v>
      </c>
      <c r="B2402" s="52">
        <v>44006</v>
      </c>
      <c r="C2402" s="2" t="s">
        <v>8</v>
      </c>
      <c r="D2402" s="2" t="s">
        <v>78</v>
      </c>
      <c r="E2402" s="2" t="s">
        <v>555</v>
      </c>
      <c r="F2402" s="2" t="s">
        <v>4206</v>
      </c>
      <c r="G2402" s="2" t="s">
        <v>4</v>
      </c>
      <c r="H2402" s="2" t="s">
        <v>4207</v>
      </c>
      <c r="I2402" s="1" t="s">
        <v>1</v>
      </c>
      <c r="J2402" s="1" t="s">
        <v>1</v>
      </c>
      <c r="K2402" s="1" t="s">
        <v>1</v>
      </c>
      <c r="L2402" s="1" t="s">
        <v>1</v>
      </c>
      <c r="M2402" s="1">
        <v>0</v>
      </c>
      <c r="N2402" s="2" t="s">
        <v>1</v>
      </c>
      <c r="O2402" s="2" t="s">
        <v>2</v>
      </c>
      <c r="P2402" s="2" t="s">
        <v>1</v>
      </c>
      <c r="Q2402" s="1">
        <v>35263126.984799996</v>
      </c>
      <c r="R2402" s="1">
        <v>0</v>
      </c>
      <c r="S2402" s="1">
        <v>28540438.079599999</v>
      </c>
      <c r="T2402" s="1">
        <v>0</v>
      </c>
      <c r="U2402" s="2" t="s">
        <v>0</v>
      </c>
      <c r="V2402" s="1">
        <v>0</v>
      </c>
      <c r="W2402" s="1">
        <v>5795421.4699999997</v>
      </c>
      <c r="X2402" s="2" t="s">
        <v>0</v>
      </c>
      <c r="Y2402" s="1">
        <v>927267.43520000007</v>
      </c>
      <c r="Z2402" s="1"/>
      <c r="AA2402" s="2"/>
      <c r="AB2402" s="1"/>
      <c r="AC2402" s="1"/>
      <c r="AD2402" s="2"/>
      <c r="AE2402" s="1"/>
      <c r="AF2402" s="2"/>
    </row>
    <row r="2403" spans="1:32" hidden="1" x14ac:dyDescent="0.25">
      <c r="A2403" s="2" t="s">
        <v>463</v>
      </c>
      <c r="B2403" s="52">
        <v>44006</v>
      </c>
      <c r="C2403" s="2" t="s">
        <v>71</v>
      </c>
      <c r="D2403" s="2" t="s">
        <v>78</v>
      </c>
      <c r="E2403" s="2" t="s">
        <v>551</v>
      </c>
      <c r="F2403" s="2" t="s">
        <v>3811</v>
      </c>
      <c r="G2403" s="2" t="s">
        <v>4</v>
      </c>
      <c r="H2403" s="2" t="s">
        <v>4217</v>
      </c>
      <c r="I2403" s="1" t="s">
        <v>1</v>
      </c>
      <c r="J2403" s="1" t="s">
        <v>1</v>
      </c>
      <c r="K2403" s="1" t="s">
        <v>1</v>
      </c>
      <c r="L2403" s="1" t="s">
        <v>1</v>
      </c>
      <c r="M2403" s="1">
        <v>0</v>
      </c>
      <c r="N2403" s="2" t="s">
        <v>1</v>
      </c>
      <c r="O2403" s="2" t="s">
        <v>2</v>
      </c>
      <c r="P2403" s="2" t="s">
        <v>1</v>
      </c>
      <c r="Q2403" s="1">
        <v>27360429.886800002</v>
      </c>
      <c r="R2403" s="1">
        <v>0</v>
      </c>
      <c r="S2403" s="1">
        <v>24206083.728000004</v>
      </c>
      <c r="T2403" s="1">
        <v>0</v>
      </c>
      <c r="U2403" s="2" t="s">
        <v>0</v>
      </c>
      <c r="V2403" s="1">
        <v>0</v>
      </c>
      <c r="W2403" s="1">
        <v>2719263.93</v>
      </c>
      <c r="X2403" s="2" t="s">
        <v>13</v>
      </c>
      <c r="Y2403" s="1">
        <v>435082.22879999998</v>
      </c>
      <c r="Z2403" s="1"/>
      <c r="AA2403" s="2"/>
      <c r="AB2403" s="1"/>
      <c r="AC2403" s="1"/>
      <c r="AD2403" s="2"/>
      <c r="AE2403" s="1"/>
      <c r="AF2403" s="2"/>
    </row>
    <row r="2404" spans="1:32" hidden="1" x14ac:dyDescent="0.25">
      <c r="A2404" s="2" t="s">
        <v>459</v>
      </c>
      <c r="B2404" s="52">
        <v>44006</v>
      </c>
      <c r="C2404" s="2" t="s">
        <v>53</v>
      </c>
      <c r="D2404" s="2" t="s">
        <v>78</v>
      </c>
      <c r="E2404" s="2" t="s">
        <v>6</v>
      </c>
      <c r="F2404" s="2" t="s">
        <v>4197</v>
      </c>
      <c r="G2404" s="2" t="s">
        <v>4</v>
      </c>
      <c r="H2404" s="2" t="s">
        <v>4216</v>
      </c>
      <c r="I2404" s="1" t="s">
        <v>1</v>
      </c>
      <c r="J2404" s="1" t="s">
        <v>1</v>
      </c>
      <c r="K2404" s="1" t="s">
        <v>1</v>
      </c>
      <c r="L2404" s="1" t="s">
        <v>1</v>
      </c>
      <c r="M2404" s="1">
        <v>0</v>
      </c>
      <c r="N2404" s="2" t="s">
        <v>1</v>
      </c>
      <c r="O2404" s="2" t="s">
        <v>2</v>
      </c>
      <c r="P2404" s="2" t="s">
        <v>1</v>
      </c>
      <c r="Q2404" s="1">
        <v>30052878.837199997</v>
      </c>
      <c r="R2404" s="1">
        <v>0</v>
      </c>
      <c r="S2404" s="1">
        <v>22653981.016799998</v>
      </c>
      <c r="T2404" s="1">
        <v>0</v>
      </c>
      <c r="U2404" s="2" t="s">
        <v>0</v>
      </c>
      <c r="V2404" s="1">
        <v>0</v>
      </c>
      <c r="W2404" s="1">
        <v>6378360.1900000004</v>
      </c>
      <c r="X2404" s="2" t="s">
        <v>13</v>
      </c>
      <c r="Y2404" s="1">
        <v>1020537.6303999999</v>
      </c>
      <c r="Z2404" s="1"/>
      <c r="AA2404" s="2"/>
      <c r="AB2404" s="1"/>
      <c r="AC2404" s="1"/>
      <c r="AD2404" s="2"/>
      <c r="AE2404" s="1"/>
      <c r="AF2404" s="2"/>
    </row>
    <row r="2405" spans="1:32" hidden="1" x14ac:dyDescent="0.25">
      <c r="A2405" s="2" t="s">
        <v>457</v>
      </c>
      <c r="B2405" s="52">
        <v>44006</v>
      </c>
      <c r="C2405" s="2" t="s">
        <v>53</v>
      </c>
      <c r="D2405" s="2" t="s">
        <v>78</v>
      </c>
      <c r="E2405" s="2" t="s">
        <v>6</v>
      </c>
      <c r="F2405" s="2" t="s">
        <v>4197</v>
      </c>
      <c r="G2405" s="2" t="s">
        <v>4</v>
      </c>
      <c r="H2405" s="2" t="s">
        <v>4213</v>
      </c>
      <c r="I2405" s="1" t="s">
        <v>1</v>
      </c>
      <c r="J2405" s="1" t="s">
        <v>1</v>
      </c>
      <c r="K2405" s="1" t="s">
        <v>1</v>
      </c>
      <c r="L2405" s="1" t="s">
        <v>1</v>
      </c>
      <c r="M2405" s="1">
        <v>0</v>
      </c>
      <c r="N2405" s="2" t="s">
        <v>1</v>
      </c>
      <c r="O2405" s="2" t="s">
        <v>4214</v>
      </c>
      <c r="P2405" s="2" t="s">
        <v>4215</v>
      </c>
      <c r="Q2405" s="1">
        <v>14668581.918400001</v>
      </c>
      <c r="R2405" s="1">
        <v>0</v>
      </c>
      <c r="S2405" s="1">
        <v>11237120.970000001</v>
      </c>
      <c r="T2405" s="1">
        <v>2958155.99</v>
      </c>
      <c r="U2405" s="2" t="s">
        <v>13</v>
      </c>
      <c r="V2405" s="1">
        <v>473304.9584</v>
      </c>
      <c r="W2405" s="1">
        <v>0</v>
      </c>
      <c r="X2405" s="2" t="s">
        <v>0</v>
      </c>
      <c r="Y2405" s="1">
        <v>0</v>
      </c>
      <c r="Z2405" s="1"/>
      <c r="AA2405" s="2"/>
      <c r="AB2405" s="1"/>
      <c r="AC2405" s="1"/>
      <c r="AD2405" s="2"/>
      <c r="AE2405" s="1"/>
      <c r="AF2405" s="2"/>
    </row>
    <row r="2406" spans="1:32" hidden="1" x14ac:dyDescent="0.25">
      <c r="A2406" s="2" t="s">
        <v>455</v>
      </c>
      <c r="B2406" s="52">
        <v>44006</v>
      </c>
      <c r="C2406" s="2" t="s">
        <v>53</v>
      </c>
      <c r="D2406" s="2" t="s">
        <v>78</v>
      </c>
      <c r="E2406" s="2" t="s">
        <v>6</v>
      </c>
      <c r="F2406" s="2" t="s">
        <v>4197</v>
      </c>
      <c r="G2406" s="2" t="s">
        <v>4</v>
      </c>
      <c r="H2406" s="2" t="s">
        <v>4212</v>
      </c>
      <c r="I2406" s="1" t="s">
        <v>1</v>
      </c>
      <c r="J2406" s="1" t="s">
        <v>1</v>
      </c>
      <c r="K2406" s="1" t="s">
        <v>1</v>
      </c>
      <c r="L2406" s="1" t="s">
        <v>1</v>
      </c>
      <c r="M2406" s="1">
        <v>0</v>
      </c>
      <c r="N2406" s="2" t="s">
        <v>1</v>
      </c>
      <c r="O2406" s="2" t="s">
        <v>2</v>
      </c>
      <c r="P2406" s="2" t="s">
        <v>1</v>
      </c>
      <c r="Q2406" s="1">
        <v>24159236.856399998</v>
      </c>
      <c r="R2406" s="1">
        <v>0</v>
      </c>
      <c r="S2406" s="1">
        <v>15341489.954399999</v>
      </c>
      <c r="T2406" s="1">
        <v>0</v>
      </c>
      <c r="U2406" s="2" t="s">
        <v>0</v>
      </c>
      <c r="V2406" s="1">
        <v>0</v>
      </c>
      <c r="W2406" s="1">
        <v>7601505.9499999993</v>
      </c>
      <c r="X2406" s="2" t="s">
        <v>0</v>
      </c>
      <c r="Y2406" s="1">
        <v>1216240.952</v>
      </c>
      <c r="Z2406" s="1"/>
      <c r="AA2406" s="2"/>
      <c r="AB2406" s="1"/>
      <c r="AC2406" s="1"/>
      <c r="AD2406" s="2"/>
      <c r="AE2406" s="1"/>
      <c r="AF2406" s="2"/>
    </row>
    <row r="2407" spans="1:32" hidden="1" x14ac:dyDescent="0.25">
      <c r="A2407" s="2" t="s">
        <v>451</v>
      </c>
      <c r="B2407" s="52">
        <v>44006</v>
      </c>
      <c r="C2407" s="2" t="s">
        <v>53</v>
      </c>
      <c r="D2407" s="2" t="s">
        <v>67</v>
      </c>
      <c r="E2407" s="2" t="s">
        <v>66</v>
      </c>
      <c r="F2407" s="2" t="s">
        <v>3901</v>
      </c>
      <c r="G2407" s="2" t="s">
        <v>4</v>
      </c>
      <c r="H2407" s="2" t="s">
        <v>4387</v>
      </c>
      <c r="I2407" s="1"/>
      <c r="J2407" s="1"/>
      <c r="K2407" s="1"/>
      <c r="L2407" s="1"/>
      <c r="M2407" s="1"/>
      <c r="N2407" s="2"/>
      <c r="O2407" s="2" t="s">
        <v>249</v>
      </c>
      <c r="P2407" s="2"/>
      <c r="Q2407" s="1">
        <v>0</v>
      </c>
      <c r="R2407" s="1">
        <v>0</v>
      </c>
      <c r="S2407" s="1">
        <v>0</v>
      </c>
      <c r="T2407" s="1">
        <v>0</v>
      </c>
      <c r="U2407" s="2"/>
      <c r="V2407" s="1">
        <v>0</v>
      </c>
      <c r="W2407" s="1">
        <v>0</v>
      </c>
      <c r="X2407" s="2"/>
      <c r="Y2407" s="1">
        <v>0</v>
      </c>
      <c r="Z2407" s="1"/>
      <c r="AA2407" s="2"/>
      <c r="AB2407" s="1"/>
      <c r="AC2407" s="1"/>
      <c r="AD2407" s="2"/>
      <c r="AE2407" s="1"/>
      <c r="AF2407" s="2"/>
    </row>
    <row r="2408" spans="1:32" hidden="1" x14ac:dyDescent="0.25">
      <c r="A2408" s="2" t="s">
        <v>449</v>
      </c>
      <c r="B2408" s="52">
        <v>44006</v>
      </c>
      <c r="C2408" s="2" t="s">
        <v>8</v>
      </c>
      <c r="D2408" s="2" t="s">
        <v>67</v>
      </c>
      <c r="E2408" s="2" t="s">
        <v>542</v>
      </c>
      <c r="F2408" s="2" t="s">
        <v>220</v>
      </c>
      <c r="G2408" s="2" t="s">
        <v>4</v>
      </c>
      <c r="H2408" s="2" t="s">
        <v>4218</v>
      </c>
      <c r="I2408" s="1" t="s">
        <v>1</v>
      </c>
      <c r="J2408" s="1" t="s">
        <v>1</v>
      </c>
      <c r="K2408" s="1" t="s">
        <v>1</v>
      </c>
      <c r="L2408" s="1" t="s">
        <v>1</v>
      </c>
      <c r="M2408" s="1">
        <v>0</v>
      </c>
      <c r="N2408" s="2" t="s">
        <v>1</v>
      </c>
      <c r="O2408" s="2" t="s">
        <v>2</v>
      </c>
      <c r="P2408" s="2" t="s">
        <v>1</v>
      </c>
      <c r="Q2408" s="1">
        <v>84268335.456699997</v>
      </c>
      <c r="R2408" s="1">
        <v>0</v>
      </c>
      <c r="S2408" s="1">
        <v>57508447.486300007</v>
      </c>
      <c r="T2408" s="1">
        <v>0</v>
      </c>
      <c r="U2408" s="2" t="s">
        <v>0</v>
      </c>
      <c r="V2408" s="1">
        <v>0</v>
      </c>
      <c r="W2408" s="1">
        <v>23068868.940000001</v>
      </c>
      <c r="X2408" s="2" t="s">
        <v>13</v>
      </c>
      <c r="Y2408" s="1">
        <v>3691019.0303999996</v>
      </c>
      <c r="Z2408" s="1"/>
      <c r="AA2408" s="2"/>
      <c r="AB2408" s="1"/>
      <c r="AC2408" s="1"/>
      <c r="AD2408" s="2"/>
      <c r="AE2408" s="1"/>
      <c r="AF2408" s="2"/>
    </row>
    <row r="2409" spans="1:32" hidden="1" x14ac:dyDescent="0.25">
      <c r="A2409" s="2" t="s">
        <v>446</v>
      </c>
      <c r="B2409" s="52">
        <v>44006</v>
      </c>
      <c r="C2409" s="2" t="s">
        <v>8</v>
      </c>
      <c r="D2409" s="2" t="s">
        <v>52</v>
      </c>
      <c r="E2409" s="2" t="s">
        <v>530</v>
      </c>
      <c r="F2409" s="2" t="s">
        <v>3656</v>
      </c>
      <c r="G2409" s="2" t="s">
        <v>4</v>
      </c>
      <c r="H2409" s="2" t="s">
        <v>4219</v>
      </c>
      <c r="I2409" s="1" t="s">
        <v>1</v>
      </c>
      <c r="J2409" s="1" t="s">
        <v>1</v>
      </c>
      <c r="K2409" s="1" t="s">
        <v>1</v>
      </c>
      <c r="L2409" s="1" t="s">
        <v>1</v>
      </c>
      <c r="M2409" s="1">
        <v>0</v>
      </c>
      <c r="N2409" s="2" t="s">
        <v>1</v>
      </c>
      <c r="O2409" s="2" t="s">
        <v>2</v>
      </c>
      <c r="P2409" s="2" t="s">
        <v>1</v>
      </c>
      <c r="Q2409" s="1">
        <v>61644123.46345</v>
      </c>
      <c r="R2409" s="1">
        <v>0</v>
      </c>
      <c r="S2409" s="1">
        <v>45911964.027850002</v>
      </c>
      <c r="T2409" s="1">
        <v>0</v>
      </c>
      <c r="U2409" s="2" t="s">
        <v>0</v>
      </c>
      <c r="V2409" s="1">
        <v>0</v>
      </c>
      <c r="W2409" s="1">
        <v>13562206.41</v>
      </c>
      <c r="X2409" s="2" t="s">
        <v>0</v>
      </c>
      <c r="Y2409" s="1">
        <v>2169953.0255999998</v>
      </c>
      <c r="Z2409" s="1"/>
      <c r="AA2409" s="2"/>
      <c r="AB2409" s="1"/>
      <c r="AC2409" s="1"/>
      <c r="AD2409" s="2"/>
      <c r="AE2409" s="1"/>
      <c r="AF2409" s="2"/>
    </row>
    <row r="2410" spans="1:32" hidden="1" x14ac:dyDescent="0.25">
      <c r="A2410" s="2" t="s">
        <v>444</v>
      </c>
      <c r="B2410" s="52">
        <v>44006</v>
      </c>
      <c r="C2410" s="2" t="s">
        <v>53</v>
      </c>
      <c r="D2410" s="2" t="s">
        <v>52</v>
      </c>
      <c r="E2410" s="2" t="s">
        <v>651</v>
      </c>
      <c r="F2410" s="2" t="s">
        <v>3701</v>
      </c>
      <c r="G2410" s="2" t="s">
        <v>4</v>
      </c>
      <c r="H2410" s="2" t="s">
        <v>4165</v>
      </c>
      <c r="I2410" s="1"/>
      <c r="J2410" s="1"/>
      <c r="K2410" s="1"/>
      <c r="L2410" s="1"/>
      <c r="M2410" s="1"/>
      <c r="N2410" s="2"/>
      <c r="O2410" s="2" t="s">
        <v>249</v>
      </c>
      <c r="P2410" s="2"/>
      <c r="Q2410" s="1">
        <v>0</v>
      </c>
      <c r="R2410" s="1">
        <v>0</v>
      </c>
      <c r="S2410" s="1">
        <v>0</v>
      </c>
      <c r="T2410" s="1">
        <v>0</v>
      </c>
      <c r="U2410" s="2"/>
      <c r="V2410" s="1">
        <v>0</v>
      </c>
      <c r="W2410" s="1">
        <v>0</v>
      </c>
      <c r="X2410" s="2"/>
      <c r="Y2410" s="1">
        <v>0</v>
      </c>
      <c r="Z2410" s="1"/>
      <c r="AA2410" s="2"/>
      <c r="AB2410" s="1"/>
      <c r="AC2410" s="1"/>
      <c r="AD2410" s="2"/>
      <c r="AE2410" s="1"/>
      <c r="AF2410" s="2"/>
    </row>
    <row r="2411" spans="1:32" hidden="1" x14ac:dyDescent="0.25">
      <c r="A2411" s="2" t="s">
        <v>442</v>
      </c>
      <c r="B2411" s="52">
        <v>44006</v>
      </c>
      <c r="C2411" s="2" t="s">
        <v>8</v>
      </c>
      <c r="D2411" s="2" t="s">
        <v>48</v>
      </c>
      <c r="E2411" s="2" t="s">
        <v>520</v>
      </c>
      <c r="F2411" s="2" t="s">
        <v>1508</v>
      </c>
      <c r="G2411" s="2" t="s">
        <v>4</v>
      </c>
      <c r="H2411" s="2" t="s">
        <v>4224</v>
      </c>
      <c r="I2411" s="1" t="s">
        <v>1</v>
      </c>
      <c r="J2411" s="1" t="s">
        <v>1</v>
      </c>
      <c r="K2411" s="1" t="s">
        <v>1</v>
      </c>
      <c r="L2411" s="1" t="s">
        <v>1</v>
      </c>
      <c r="M2411" s="1">
        <v>0</v>
      </c>
      <c r="N2411" s="2" t="s">
        <v>1</v>
      </c>
      <c r="O2411" s="2" t="s">
        <v>2</v>
      </c>
      <c r="P2411" s="2" t="s">
        <v>1</v>
      </c>
      <c r="Q2411" s="1">
        <v>58167790.232650004</v>
      </c>
      <c r="R2411" s="1">
        <v>0</v>
      </c>
      <c r="S2411" s="1">
        <v>53693036.536250003</v>
      </c>
      <c r="T2411" s="1">
        <v>0</v>
      </c>
      <c r="U2411" s="2" t="s">
        <v>0</v>
      </c>
      <c r="V2411" s="1">
        <v>0</v>
      </c>
      <c r="W2411" s="1">
        <v>3857546.2899999996</v>
      </c>
      <c r="X2411" s="2" t="s">
        <v>0</v>
      </c>
      <c r="Y2411" s="1">
        <v>617207.40640000009</v>
      </c>
      <c r="Z2411" s="1"/>
      <c r="AA2411" s="2"/>
      <c r="AB2411" s="1"/>
      <c r="AC2411" s="1"/>
      <c r="AD2411" s="2"/>
      <c r="AE2411" s="1"/>
      <c r="AF2411" s="2"/>
    </row>
    <row r="2412" spans="1:32" hidden="1" x14ac:dyDescent="0.25">
      <c r="A2412" s="2" t="s">
        <v>439</v>
      </c>
      <c r="B2412" s="52">
        <v>44006</v>
      </c>
      <c r="C2412" s="2" t="s">
        <v>8</v>
      </c>
      <c r="D2412" s="2" t="s">
        <v>48</v>
      </c>
      <c r="E2412" s="2" t="s">
        <v>520</v>
      </c>
      <c r="F2412" s="2" t="s">
        <v>1508</v>
      </c>
      <c r="G2412" s="2" t="s">
        <v>4</v>
      </c>
      <c r="H2412" s="2" t="s">
        <v>4221</v>
      </c>
      <c r="I2412" s="1" t="s">
        <v>1</v>
      </c>
      <c r="J2412" s="1" t="s">
        <v>1</v>
      </c>
      <c r="K2412" s="1" t="s">
        <v>1</v>
      </c>
      <c r="L2412" s="1" t="s">
        <v>1</v>
      </c>
      <c r="M2412" s="1">
        <v>0</v>
      </c>
      <c r="N2412" s="2" t="s">
        <v>1</v>
      </c>
      <c r="O2412" s="2" t="s">
        <v>4222</v>
      </c>
      <c r="P2412" s="2" t="s">
        <v>4223</v>
      </c>
      <c r="Q2412" s="1">
        <v>1765456</v>
      </c>
      <c r="R2412" s="1">
        <v>0</v>
      </c>
      <c r="S2412" s="1">
        <v>70000</v>
      </c>
      <c r="T2412" s="1">
        <v>1461600</v>
      </c>
      <c r="U2412" s="2" t="s">
        <v>13</v>
      </c>
      <c r="V2412" s="1">
        <v>233856</v>
      </c>
      <c r="W2412" s="1">
        <v>0</v>
      </c>
      <c r="X2412" s="2" t="s">
        <v>0</v>
      </c>
      <c r="Y2412" s="1">
        <v>0</v>
      </c>
      <c r="Z2412" s="1"/>
      <c r="AA2412" s="2"/>
      <c r="AB2412" s="1"/>
      <c r="AC2412" s="1"/>
      <c r="AD2412" s="2"/>
      <c r="AE2412" s="1"/>
      <c r="AF2412" s="2"/>
    </row>
    <row r="2413" spans="1:32" hidden="1" x14ac:dyDescent="0.25">
      <c r="A2413" s="2" t="s">
        <v>436</v>
      </c>
      <c r="B2413" s="52">
        <v>44006</v>
      </c>
      <c r="C2413" s="2" t="s">
        <v>8</v>
      </c>
      <c r="D2413" s="2" t="s">
        <v>48</v>
      </c>
      <c r="E2413" s="2" t="s">
        <v>520</v>
      </c>
      <c r="F2413" s="2" t="s">
        <v>1508</v>
      </c>
      <c r="G2413" s="2" t="s">
        <v>4</v>
      </c>
      <c r="H2413" s="2" t="s">
        <v>4220</v>
      </c>
      <c r="I2413" s="1" t="s">
        <v>1</v>
      </c>
      <c r="J2413" s="1" t="s">
        <v>1</v>
      </c>
      <c r="K2413" s="1" t="s">
        <v>1</v>
      </c>
      <c r="L2413" s="1" t="s">
        <v>1</v>
      </c>
      <c r="M2413" s="1">
        <v>0</v>
      </c>
      <c r="N2413" s="2" t="s">
        <v>1</v>
      </c>
      <c r="O2413" s="2" t="s">
        <v>2</v>
      </c>
      <c r="P2413" s="2" t="s">
        <v>1</v>
      </c>
      <c r="Q2413" s="1">
        <v>22633681.727349997</v>
      </c>
      <c r="R2413" s="1">
        <v>0</v>
      </c>
      <c r="S2413" s="1">
        <v>19795790.447349995</v>
      </c>
      <c r="T2413" s="1">
        <v>0</v>
      </c>
      <c r="U2413" s="2" t="s">
        <v>0</v>
      </c>
      <c r="V2413" s="1">
        <v>0</v>
      </c>
      <c r="W2413" s="1">
        <v>2446458</v>
      </c>
      <c r="X2413" s="2" t="s">
        <v>0</v>
      </c>
      <c r="Y2413" s="1">
        <v>391433.28</v>
      </c>
      <c r="Z2413" s="1"/>
      <c r="AA2413" s="2"/>
      <c r="AB2413" s="1"/>
      <c r="AC2413" s="1"/>
      <c r="AD2413" s="2"/>
      <c r="AE2413" s="1"/>
      <c r="AF2413" s="2"/>
    </row>
    <row r="2414" spans="1:32" hidden="1" x14ac:dyDescent="0.25">
      <c r="A2414" s="2" t="s">
        <v>434</v>
      </c>
      <c r="B2414" s="52">
        <v>44006</v>
      </c>
      <c r="C2414" s="2" t="s">
        <v>53</v>
      </c>
      <c r="D2414" s="2" t="s">
        <v>48</v>
      </c>
      <c r="E2414" s="2" t="s">
        <v>1830</v>
      </c>
      <c r="F2414" s="2" t="s">
        <v>2975</v>
      </c>
      <c r="G2414" s="2" t="s">
        <v>4</v>
      </c>
      <c r="H2414" s="2" t="s">
        <v>4225</v>
      </c>
      <c r="I2414" s="1" t="s">
        <v>1</v>
      </c>
      <c r="J2414" s="1" t="s">
        <v>1</v>
      </c>
      <c r="K2414" s="1" t="s">
        <v>1</v>
      </c>
      <c r="L2414" s="1" t="s">
        <v>1</v>
      </c>
      <c r="M2414" s="1">
        <v>0</v>
      </c>
      <c r="N2414" s="2" t="s">
        <v>1</v>
      </c>
      <c r="O2414" s="2" t="s">
        <v>2</v>
      </c>
      <c r="P2414" s="2" t="s">
        <v>1</v>
      </c>
      <c r="Q2414" s="1">
        <v>66715840.932950005</v>
      </c>
      <c r="R2414" s="1">
        <v>0</v>
      </c>
      <c r="S2414" s="1">
        <v>48189344.447350003</v>
      </c>
      <c r="T2414" s="1">
        <v>0</v>
      </c>
      <c r="U2414" s="2" t="s">
        <v>0</v>
      </c>
      <c r="V2414" s="1">
        <v>0</v>
      </c>
      <c r="W2414" s="1">
        <v>15971117.660000002</v>
      </c>
      <c r="X2414" s="2" t="s">
        <v>13</v>
      </c>
      <c r="Y2414" s="1">
        <v>2555378.8255999996</v>
      </c>
      <c r="Z2414" s="1"/>
      <c r="AA2414" s="2"/>
      <c r="AB2414" s="1"/>
      <c r="AC2414" s="1"/>
      <c r="AD2414" s="2"/>
      <c r="AE2414" s="1"/>
      <c r="AF2414" s="2"/>
    </row>
    <row r="2415" spans="1:32" hidden="1" x14ac:dyDescent="0.25">
      <c r="A2415" s="2" t="s">
        <v>431</v>
      </c>
      <c r="B2415" s="52">
        <v>44006</v>
      </c>
      <c r="C2415" s="2" t="s">
        <v>8</v>
      </c>
      <c r="D2415" s="2" t="s">
        <v>44</v>
      </c>
      <c r="E2415" s="2" t="s">
        <v>516</v>
      </c>
      <c r="F2415" s="2" t="s">
        <v>2253</v>
      </c>
      <c r="G2415" s="2" t="s">
        <v>4</v>
      </c>
      <c r="H2415" s="2" t="s">
        <v>4226</v>
      </c>
      <c r="I2415" s="1" t="s">
        <v>1</v>
      </c>
      <c r="J2415" s="1" t="s">
        <v>1</v>
      </c>
      <c r="K2415" s="1" t="s">
        <v>1</v>
      </c>
      <c r="L2415" s="1" t="s">
        <v>1</v>
      </c>
      <c r="M2415" s="1">
        <v>0</v>
      </c>
      <c r="N2415" s="2" t="s">
        <v>1</v>
      </c>
      <c r="O2415" s="2" t="s">
        <v>2</v>
      </c>
      <c r="P2415" s="2" t="s">
        <v>1</v>
      </c>
      <c r="Q2415" s="1">
        <v>44378285.30765</v>
      </c>
      <c r="R2415" s="1">
        <v>0</v>
      </c>
      <c r="S2415" s="1">
        <v>36816858.541649997</v>
      </c>
      <c r="T2415" s="1">
        <v>0</v>
      </c>
      <c r="U2415" s="2" t="s">
        <v>0</v>
      </c>
      <c r="V2415" s="1">
        <v>0</v>
      </c>
      <c r="W2415" s="1">
        <v>6518471.3500000006</v>
      </c>
      <c r="X2415" s="2" t="s">
        <v>0</v>
      </c>
      <c r="Y2415" s="1">
        <v>1042955.416</v>
      </c>
      <c r="Z2415" s="1"/>
      <c r="AA2415" s="2"/>
      <c r="AB2415" s="1"/>
      <c r="AC2415" s="1"/>
      <c r="AD2415" s="2"/>
      <c r="AE2415" s="1"/>
      <c r="AF2415" s="2"/>
    </row>
    <row r="2416" spans="1:32" hidden="1" x14ac:dyDescent="0.25">
      <c r="A2416" s="2" t="s">
        <v>428</v>
      </c>
      <c r="B2416" s="52">
        <v>44006</v>
      </c>
      <c r="C2416" s="2" t="s">
        <v>8</v>
      </c>
      <c r="D2416" s="2" t="s">
        <v>40</v>
      </c>
      <c r="E2416" s="2" t="s">
        <v>500</v>
      </c>
      <c r="F2416" s="2" t="s">
        <v>1314</v>
      </c>
      <c r="G2416" s="2" t="s">
        <v>4</v>
      </c>
      <c r="H2416" s="2" t="s">
        <v>4230</v>
      </c>
      <c r="I2416" s="1" t="s">
        <v>1</v>
      </c>
      <c r="J2416" s="1" t="s">
        <v>1</v>
      </c>
      <c r="K2416" s="1" t="s">
        <v>1</v>
      </c>
      <c r="L2416" s="1" t="s">
        <v>1</v>
      </c>
      <c r="M2416" s="1">
        <v>0</v>
      </c>
      <c r="N2416" s="2" t="s">
        <v>1</v>
      </c>
      <c r="O2416" s="2" t="s">
        <v>2</v>
      </c>
      <c r="P2416" s="2" t="s">
        <v>1</v>
      </c>
      <c r="Q2416" s="1">
        <v>68977237.293300003</v>
      </c>
      <c r="R2416" s="1">
        <v>0</v>
      </c>
      <c r="S2416" s="1">
        <v>45480586.758100003</v>
      </c>
      <c r="T2416" s="1">
        <v>0</v>
      </c>
      <c r="U2416" s="2" t="s">
        <v>0</v>
      </c>
      <c r="V2416" s="1">
        <v>0</v>
      </c>
      <c r="W2416" s="1">
        <v>20255733.220000003</v>
      </c>
      <c r="X2416" s="2" t="s">
        <v>0</v>
      </c>
      <c r="Y2416" s="1">
        <v>3240917.3151999996</v>
      </c>
      <c r="Z2416" s="1"/>
      <c r="AA2416" s="2"/>
      <c r="AB2416" s="1"/>
      <c r="AC2416" s="1"/>
      <c r="AD2416" s="2"/>
      <c r="AE2416" s="1"/>
      <c r="AF2416" s="2"/>
    </row>
    <row r="2417" spans="1:32" hidden="1" x14ac:dyDescent="0.25">
      <c r="A2417" s="2" t="s">
        <v>425</v>
      </c>
      <c r="B2417" s="52">
        <v>44006</v>
      </c>
      <c r="C2417" s="2" t="s">
        <v>8</v>
      </c>
      <c r="D2417" s="2" t="s">
        <v>40</v>
      </c>
      <c r="E2417" s="2" t="s">
        <v>500</v>
      </c>
      <c r="F2417" s="2" t="s">
        <v>1314</v>
      </c>
      <c r="G2417" s="2" t="s">
        <v>24</v>
      </c>
      <c r="H2417" s="2" t="s">
        <v>1</v>
      </c>
      <c r="I2417" s="1" t="s">
        <v>1263</v>
      </c>
      <c r="J2417" s="1" t="s">
        <v>1</v>
      </c>
      <c r="K2417" s="1" t="s">
        <v>4227</v>
      </c>
      <c r="L2417" s="1" t="s">
        <v>3977</v>
      </c>
      <c r="M2417" s="1">
        <v>12097750</v>
      </c>
      <c r="N2417" s="2" t="s">
        <v>20</v>
      </c>
      <c r="O2417" s="2" t="s">
        <v>4228</v>
      </c>
      <c r="P2417" s="2" t="s">
        <v>4229</v>
      </c>
      <c r="Q2417" s="1">
        <v>-11757600</v>
      </c>
      <c r="R2417" s="1">
        <v>0</v>
      </c>
      <c r="S2417" s="1">
        <v>-11757600</v>
      </c>
      <c r="T2417" s="1">
        <v>0</v>
      </c>
      <c r="U2417" s="2" t="s">
        <v>0</v>
      </c>
      <c r="V2417" s="1">
        <v>0</v>
      </c>
      <c r="W2417" s="1">
        <v>0</v>
      </c>
      <c r="X2417" s="2" t="s">
        <v>0</v>
      </c>
      <c r="Y2417" s="1">
        <v>0</v>
      </c>
      <c r="Z2417" s="1"/>
      <c r="AA2417" s="2"/>
      <c r="AB2417" s="1"/>
      <c r="AC2417" s="1"/>
      <c r="AD2417" s="2"/>
      <c r="AE2417" s="1"/>
      <c r="AF2417" s="2"/>
    </row>
    <row r="2418" spans="1:32" hidden="1" x14ac:dyDescent="0.25">
      <c r="A2418" s="2" t="s">
        <v>422</v>
      </c>
      <c r="B2418" s="52">
        <v>44006</v>
      </c>
      <c r="C2418" s="2" t="s">
        <v>8</v>
      </c>
      <c r="D2418" s="2" t="s">
        <v>36</v>
      </c>
      <c r="E2418" s="2" t="s">
        <v>497</v>
      </c>
      <c r="F2418" s="2" t="s">
        <v>2067</v>
      </c>
      <c r="G2418" s="2" t="s">
        <v>4</v>
      </c>
      <c r="H2418" s="2" t="s">
        <v>4231</v>
      </c>
      <c r="I2418" s="1" t="s">
        <v>1</v>
      </c>
      <c r="J2418" s="1" t="s">
        <v>1</v>
      </c>
      <c r="K2418" s="1" t="s">
        <v>1</v>
      </c>
      <c r="L2418" s="1" t="s">
        <v>1</v>
      </c>
      <c r="M2418" s="1">
        <v>0</v>
      </c>
      <c r="N2418" s="2" t="s">
        <v>1</v>
      </c>
      <c r="O2418" s="2" t="s">
        <v>2</v>
      </c>
      <c r="P2418" s="2" t="s">
        <v>1</v>
      </c>
      <c r="Q2418" s="1">
        <v>64168774.522950001</v>
      </c>
      <c r="R2418" s="1">
        <v>0</v>
      </c>
      <c r="S2418" s="1">
        <v>49584196.347750001</v>
      </c>
      <c r="T2418" s="1">
        <v>0</v>
      </c>
      <c r="U2418" s="2" t="s">
        <v>0</v>
      </c>
      <c r="V2418" s="1">
        <v>0</v>
      </c>
      <c r="W2418" s="1">
        <v>12572912.220000001</v>
      </c>
      <c r="X2418" s="2" t="s">
        <v>0</v>
      </c>
      <c r="Y2418" s="1">
        <v>2011665.9551999997</v>
      </c>
      <c r="Z2418" s="1"/>
      <c r="AA2418" s="2"/>
      <c r="AB2418" s="1"/>
      <c r="AC2418" s="1"/>
      <c r="AD2418" s="2"/>
      <c r="AE2418" s="1"/>
      <c r="AF2418" s="2"/>
    </row>
    <row r="2419" spans="1:32" hidden="1" x14ac:dyDescent="0.25">
      <c r="A2419" s="2" t="s">
        <v>420</v>
      </c>
      <c r="B2419" s="52">
        <v>44006</v>
      </c>
      <c r="C2419" s="2" t="s">
        <v>8</v>
      </c>
      <c r="D2419" s="2" t="s">
        <v>32</v>
      </c>
      <c r="E2419" s="2" t="s">
        <v>493</v>
      </c>
      <c r="F2419" s="2" t="s">
        <v>4232</v>
      </c>
      <c r="G2419" s="2" t="s">
        <v>4</v>
      </c>
      <c r="H2419" s="2" t="s">
        <v>4233</v>
      </c>
      <c r="I2419" s="1" t="s">
        <v>1</v>
      </c>
      <c r="J2419" s="1" t="s">
        <v>1</v>
      </c>
      <c r="K2419" s="1" t="s">
        <v>1</v>
      </c>
      <c r="L2419" s="1" t="s">
        <v>1</v>
      </c>
      <c r="M2419" s="1">
        <v>0</v>
      </c>
      <c r="N2419" s="2" t="s">
        <v>1</v>
      </c>
      <c r="O2419" s="2" t="s">
        <v>2</v>
      </c>
      <c r="P2419" s="2" t="s">
        <v>1</v>
      </c>
      <c r="Q2419" s="1">
        <v>62955147.111550018</v>
      </c>
      <c r="R2419" s="1">
        <v>0</v>
      </c>
      <c r="S2419" s="1">
        <v>50827794.639550015</v>
      </c>
      <c r="T2419" s="1">
        <v>0</v>
      </c>
      <c r="U2419" s="2" t="s">
        <v>0</v>
      </c>
      <c r="V2419" s="1">
        <v>0</v>
      </c>
      <c r="W2419" s="1">
        <v>10454614.199999999</v>
      </c>
      <c r="X2419" s="2" t="s">
        <v>13</v>
      </c>
      <c r="Y2419" s="1">
        <v>1672738.2720000001</v>
      </c>
      <c r="Z2419" s="1"/>
      <c r="AA2419" s="2"/>
      <c r="AB2419" s="1"/>
      <c r="AC2419" s="1"/>
      <c r="AD2419" s="2"/>
      <c r="AE2419" s="1"/>
      <c r="AF2419" s="2"/>
    </row>
    <row r="2420" spans="1:32" hidden="1" x14ac:dyDescent="0.25">
      <c r="A2420" s="2" t="s">
        <v>414</v>
      </c>
      <c r="B2420" s="52">
        <v>44006</v>
      </c>
      <c r="C2420" s="2" t="s">
        <v>8</v>
      </c>
      <c r="D2420" s="2" t="s">
        <v>26</v>
      </c>
      <c r="E2420" s="2" t="s">
        <v>489</v>
      </c>
      <c r="F2420" s="2" t="s">
        <v>4234</v>
      </c>
      <c r="G2420" s="2" t="s">
        <v>4</v>
      </c>
      <c r="H2420" s="2" t="s">
        <v>4235</v>
      </c>
      <c r="I2420" s="1" t="s">
        <v>1</v>
      </c>
      <c r="J2420" s="1" t="s">
        <v>1</v>
      </c>
      <c r="K2420" s="1" t="s">
        <v>1</v>
      </c>
      <c r="L2420" s="1" t="s">
        <v>1</v>
      </c>
      <c r="M2420" s="1">
        <v>0</v>
      </c>
      <c r="N2420" s="2" t="s">
        <v>1</v>
      </c>
      <c r="O2420" s="2" t="s">
        <v>2</v>
      </c>
      <c r="P2420" s="2" t="s">
        <v>1</v>
      </c>
      <c r="Q2420" s="1">
        <v>30508199.53549999</v>
      </c>
      <c r="R2420" s="1">
        <v>0</v>
      </c>
      <c r="S2420" s="1">
        <v>28743515.860699989</v>
      </c>
      <c r="T2420" s="1">
        <v>0</v>
      </c>
      <c r="U2420" s="2" t="s">
        <v>0</v>
      </c>
      <c r="V2420" s="1">
        <v>0</v>
      </c>
      <c r="W2420" s="1">
        <v>1521279.03</v>
      </c>
      <c r="X2420" s="2" t="s">
        <v>13</v>
      </c>
      <c r="Y2420" s="1">
        <v>243404.64480000001</v>
      </c>
      <c r="Z2420" s="1"/>
      <c r="AA2420" s="2"/>
      <c r="AB2420" s="1"/>
      <c r="AC2420" s="1"/>
      <c r="AD2420" s="2"/>
      <c r="AE2420" s="1"/>
      <c r="AF2420" s="2"/>
    </row>
    <row r="2421" spans="1:32" hidden="1" x14ac:dyDescent="0.25">
      <c r="A2421" s="2" t="s">
        <v>411</v>
      </c>
      <c r="B2421" s="52">
        <v>44006</v>
      </c>
      <c r="C2421" s="2" t="s">
        <v>8</v>
      </c>
      <c r="D2421" s="2" t="s">
        <v>16</v>
      </c>
      <c r="E2421" s="2" t="s">
        <v>483</v>
      </c>
      <c r="F2421" s="2" t="s">
        <v>4236</v>
      </c>
      <c r="G2421" s="2" t="s">
        <v>4</v>
      </c>
      <c r="H2421" s="2" t="s">
        <v>4237</v>
      </c>
      <c r="I2421" s="1" t="s">
        <v>1</v>
      </c>
      <c r="J2421" s="1" t="s">
        <v>1</v>
      </c>
      <c r="K2421" s="1" t="s">
        <v>1</v>
      </c>
      <c r="L2421" s="1" t="s">
        <v>1</v>
      </c>
      <c r="M2421" s="1">
        <v>0</v>
      </c>
      <c r="N2421" s="2" t="s">
        <v>1</v>
      </c>
      <c r="O2421" s="2" t="s">
        <v>2</v>
      </c>
      <c r="P2421" s="2" t="s">
        <v>1</v>
      </c>
      <c r="Q2421" s="1">
        <v>3526744</v>
      </c>
      <c r="R2421" s="1">
        <v>0</v>
      </c>
      <c r="S2421" s="1">
        <v>1982320</v>
      </c>
      <c r="T2421" s="1">
        <v>0</v>
      </c>
      <c r="U2421" s="2" t="s">
        <v>0</v>
      </c>
      <c r="V2421" s="1">
        <v>0</v>
      </c>
      <c r="W2421" s="1">
        <v>1331400</v>
      </c>
      <c r="X2421" s="2" t="s">
        <v>13</v>
      </c>
      <c r="Y2421" s="1">
        <v>213024</v>
      </c>
      <c r="Z2421" s="1"/>
      <c r="AA2421" s="2"/>
      <c r="AB2421" s="1"/>
      <c r="AC2421" s="1"/>
      <c r="AD2421" s="2"/>
      <c r="AE2421" s="1"/>
      <c r="AF2421" s="2"/>
    </row>
    <row r="2422" spans="1:32" hidden="1" x14ac:dyDescent="0.25">
      <c r="A2422" s="2" t="s">
        <v>408</v>
      </c>
      <c r="B2422" s="52">
        <v>44006</v>
      </c>
      <c r="C2422" s="2" t="s">
        <v>8</v>
      </c>
      <c r="D2422" s="2" t="s">
        <v>1048</v>
      </c>
      <c r="E2422" s="2" t="s">
        <v>538</v>
      </c>
      <c r="F2422" s="2" t="s">
        <v>2328</v>
      </c>
      <c r="G2422" s="2" t="s">
        <v>4</v>
      </c>
      <c r="H2422" s="2" t="s">
        <v>4238</v>
      </c>
      <c r="I2422" s="1" t="s">
        <v>1</v>
      </c>
      <c r="J2422" s="1" t="s">
        <v>1</v>
      </c>
      <c r="K2422" s="1" t="s">
        <v>1</v>
      </c>
      <c r="L2422" s="1" t="s">
        <v>1</v>
      </c>
      <c r="M2422" s="1">
        <v>0</v>
      </c>
      <c r="N2422" s="2" t="s">
        <v>1</v>
      </c>
      <c r="O2422" s="2" t="s">
        <v>2</v>
      </c>
      <c r="P2422" s="2" t="s">
        <v>1</v>
      </c>
      <c r="Q2422" s="1">
        <v>14117313.8007</v>
      </c>
      <c r="R2422" s="1">
        <v>0</v>
      </c>
      <c r="S2422" s="1">
        <v>13293945.8007</v>
      </c>
      <c r="T2422" s="1">
        <v>0</v>
      </c>
      <c r="U2422" s="2" t="s">
        <v>0</v>
      </c>
      <c r="V2422" s="1">
        <v>0</v>
      </c>
      <c r="W2422" s="1">
        <v>709800</v>
      </c>
      <c r="X2422" s="2" t="s">
        <v>13</v>
      </c>
      <c r="Y2422" s="1">
        <v>113568</v>
      </c>
      <c r="Z2422" s="1"/>
      <c r="AA2422" s="2"/>
      <c r="AB2422" s="1"/>
      <c r="AC2422" s="1"/>
      <c r="AD2422" s="2"/>
      <c r="AE2422" s="1"/>
      <c r="AF2422" s="2"/>
    </row>
    <row r="2423" spans="1:32" hidden="1" x14ac:dyDescent="0.25">
      <c r="A2423" s="2" t="s">
        <v>406</v>
      </c>
      <c r="B2423" s="52">
        <v>44006</v>
      </c>
      <c r="C2423" s="2" t="s">
        <v>8</v>
      </c>
      <c r="D2423" s="2" t="s">
        <v>11</v>
      </c>
      <c r="E2423" s="2" t="s">
        <v>476</v>
      </c>
      <c r="F2423" s="2" t="s">
        <v>4239</v>
      </c>
      <c r="G2423" s="2" t="s">
        <v>4</v>
      </c>
      <c r="H2423" s="2" t="s">
        <v>4240</v>
      </c>
      <c r="I2423" s="1" t="s">
        <v>1</v>
      </c>
      <c r="J2423" s="1" t="s">
        <v>1</v>
      </c>
      <c r="K2423" s="1" t="s">
        <v>1</v>
      </c>
      <c r="L2423" s="1" t="s">
        <v>1</v>
      </c>
      <c r="M2423" s="1">
        <v>0</v>
      </c>
      <c r="N2423" s="2" t="s">
        <v>1</v>
      </c>
      <c r="O2423" s="2" t="s">
        <v>4241</v>
      </c>
      <c r="P2423" s="2" t="s">
        <v>4242</v>
      </c>
      <c r="Q2423" s="1">
        <v>75516</v>
      </c>
      <c r="R2423" s="1">
        <v>0</v>
      </c>
      <c r="S2423" s="1">
        <v>0</v>
      </c>
      <c r="T2423" s="1">
        <v>0</v>
      </c>
      <c r="U2423" s="2" t="s">
        <v>0</v>
      </c>
      <c r="V2423" s="1">
        <v>0</v>
      </c>
      <c r="W2423" s="1">
        <v>65100</v>
      </c>
      <c r="X2423" s="2" t="s">
        <v>13</v>
      </c>
      <c r="Y2423" s="1">
        <v>10416</v>
      </c>
      <c r="Z2423" s="1"/>
      <c r="AA2423" s="2"/>
      <c r="AB2423" s="1"/>
      <c r="AC2423" s="1"/>
      <c r="AD2423" s="2"/>
      <c r="AE2423" s="1"/>
      <c r="AF2423" s="2"/>
    </row>
    <row r="2424" spans="1:32" hidden="1" x14ac:dyDescent="0.25">
      <c r="A2424" s="2" t="s">
        <v>402</v>
      </c>
      <c r="B2424" s="52">
        <v>44006</v>
      </c>
      <c r="C2424" s="2" t="s">
        <v>8</v>
      </c>
      <c r="D2424" s="2" t="s">
        <v>7</v>
      </c>
      <c r="E2424" s="2" t="s">
        <v>471</v>
      </c>
      <c r="F2424" s="2" t="s">
        <v>2817</v>
      </c>
      <c r="G2424" s="2" t="s">
        <v>4</v>
      </c>
      <c r="H2424" s="2" t="s">
        <v>4249</v>
      </c>
      <c r="I2424" s="1" t="s">
        <v>1</v>
      </c>
      <c r="J2424" s="1" t="s">
        <v>1</v>
      </c>
      <c r="K2424" s="1" t="s">
        <v>1</v>
      </c>
      <c r="L2424" s="1" t="s">
        <v>1</v>
      </c>
      <c r="M2424" s="1">
        <v>0</v>
      </c>
      <c r="N2424" s="2" t="s">
        <v>1</v>
      </c>
      <c r="O2424" s="2" t="s">
        <v>2</v>
      </c>
      <c r="P2424" s="2" t="s">
        <v>1</v>
      </c>
      <c r="Q2424" s="1">
        <v>23114070.946800001</v>
      </c>
      <c r="R2424" s="1">
        <v>0</v>
      </c>
      <c r="S2424" s="1">
        <v>13441324.260000002</v>
      </c>
      <c r="T2424" s="1">
        <v>0</v>
      </c>
      <c r="U2424" s="2" t="s">
        <v>0</v>
      </c>
      <c r="V2424" s="1">
        <v>0</v>
      </c>
      <c r="W2424" s="1">
        <v>8338574.7300000004</v>
      </c>
      <c r="X2424" s="2" t="s">
        <v>0</v>
      </c>
      <c r="Y2424" s="1">
        <v>1334171.9568</v>
      </c>
      <c r="Z2424" s="1"/>
      <c r="AA2424" s="2"/>
      <c r="AB2424" s="1"/>
      <c r="AC2424" s="1"/>
      <c r="AD2424" s="2"/>
      <c r="AE2424" s="1"/>
      <c r="AF2424" s="2"/>
    </row>
    <row r="2425" spans="1:32" hidden="1" x14ac:dyDescent="0.25">
      <c r="A2425" s="2" t="s">
        <v>399</v>
      </c>
      <c r="B2425" s="52">
        <v>44006</v>
      </c>
      <c r="C2425" s="2" t="s">
        <v>8</v>
      </c>
      <c r="D2425" s="2" t="s">
        <v>7</v>
      </c>
      <c r="E2425" s="2" t="s">
        <v>471</v>
      </c>
      <c r="F2425" s="2" t="s">
        <v>2817</v>
      </c>
      <c r="G2425" s="2" t="s">
        <v>4</v>
      </c>
      <c r="H2425" s="2" t="s">
        <v>4247</v>
      </c>
      <c r="I2425" s="1" t="s">
        <v>1</v>
      </c>
      <c r="J2425" s="1" t="s">
        <v>1</v>
      </c>
      <c r="K2425" s="1" t="s">
        <v>1</v>
      </c>
      <c r="L2425" s="1" t="s">
        <v>1</v>
      </c>
      <c r="M2425" s="1">
        <v>0</v>
      </c>
      <c r="N2425" s="2" t="s">
        <v>1</v>
      </c>
      <c r="O2425" s="2" t="s">
        <v>4245</v>
      </c>
      <c r="P2425" s="2" t="s">
        <v>4248</v>
      </c>
      <c r="Q2425" s="1">
        <v>40399800</v>
      </c>
      <c r="R2425" s="1">
        <v>0</v>
      </c>
      <c r="S2425" s="1">
        <v>40399800</v>
      </c>
      <c r="T2425" s="1">
        <v>0</v>
      </c>
      <c r="U2425" s="2" t="s">
        <v>0</v>
      </c>
      <c r="V2425" s="1">
        <v>0</v>
      </c>
      <c r="W2425" s="1">
        <v>0</v>
      </c>
      <c r="X2425" s="2" t="s">
        <v>0</v>
      </c>
      <c r="Y2425" s="1">
        <v>0</v>
      </c>
      <c r="Z2425" s="1"/>
      <c r="AA2425" s="2"/>
      <c r="AB2425" s="1"/>
      <c r="AC2425" s="1"/>
      <c r="AD2425" s="2"/>
      <c r="AE2425" s="1"/>
      <c r="AF2425" s="2"/>
    </row>
    <row r="2426" spans="1:32" hidden="1" x14ac:dyDescent="0.25">
      <c r="A2426" s="2" t="s">
        <v>396</v>
      </c>
      <c r="B2426" s="52">
        <v>44006</v>
      </c>
      <c r="C2426" s="2" t="s">
        <v>8</v>
      </c>
      <c r="D2426" s="2" t="s">
        <v>7</v>
      </c>
      <c r="E2426" s="2" t="s">
        <v>471</v>
      </c>
      <c r="F2426" s="2" t="s">
        <v>2817</v>
      </c>
      <c r="G2426" s="2" t="s">
        <v>4</v>
      </c>
      <c r="H2426" s="2" t="s">
        <v>4244</v>
      </c>
      <c r="I2426" s="1" t="s">
        <v>1</v>
      </c>
      <c r="J2426" s="1" t="s">
        <v>1</v>
      </c>
      <c r="K2426" s="1" t="s">
        <v>1</v>
      </c>
      <c r="L2426" s="1" t="s">
        <v>1</v>
      </c>
      <c r="M2426" s="1">
        <v>0</v>
      </c>
      <c r="N2426" s="2" t="s">
        <v>1</v>
      </c>
      <c r="O2426" s="2" t="s">
        <v>4245</v>
      </c>
      <c r="P2426" s="2" t="s">
        <v>4246</v>
      </c>
      <c r="Q2426" s="1">
        <v>2528962</v>
      </c>
      <c r="R2426" s="1">
        <v>0</v>
      </c>
      <c r="S2426" s="1">
        <v>2528962</v>
      </c>
      <c r="T2426" s="1">
        <v>0</v>
      </c>
      <c r="U2426" s="2" t="s">
        <v>0</v>
      </c>
      <c r="V2426" s="1">
        <v>0</v>
      </c>
      <c r="W2426" s="1">
        <v>0</v>
      </c>
      <c r="X2426" s="2" t="s">
        <v>0</v>
      </c>
      <c r="Y2426" s="1">
        <v>0</v>
      </c>
      <c r="Z2426" s="1"/>
      <c r="AA2426" s="2"/>
      <c r="AB2426" s="1"/>
      <c r="AC2426" s="1"/>
      <c r="AD2426" s="2"/>
      <c r="AE2426" s="1"/>
      <c r="AF2426" s="2"/>
    </row>
    <row r="2427" spans="1:32" hidden="1" x14ac:dyDescent="0.25">
      <c r="A2427" s="2" t="s">
        <v>393</v>
      </c>
      <c r="B2427" s="52">
        <v>44006</v>
      </c>
      <c r="C2427" s="2" t="s">
        <v>8</v>
      </c>
      <c r="D2427" s="2" t="s">
        <v>7</v>
      </c>
      <c r="E2427" s="2" t="s">
        <v>471</v>
      </c>
      <c r="F2427" s="2" t="s">
        <v>2817</v>
      </c>
      <c r="G2427" s="2" t="s">
        <v>4</v>
      </c>
      <c r="H2427" s="2" t="s">
        <v>4243</v>
      </c>
      <c r="I2427" s="1" t="s">
        <v>1</v>
      </c>
      <c r="J2427" s="1" t="s">
        <v>1</v>
      </c>
      <c r="K2427" s="1" t="s">
        <v>1</v>
      </c>
      <c r="L2427" s="1" t="s">
        <v>1</v>
      </c>
      <c r="M2427" s="1">
        <v>0</v>
      </c>
      <c r="N2427" s="2" t="s">
        <v>1</v>
      </c>
      <c r="O2427" s="2" t="s">
        <v>2</v>
      </c>
      <c r="P2427" s="2" t="s">
        <v>1</v>
      </c>
      <c r="Q2427" s="1">
        <v>22928775.576750003</v>
      </c>
      <c r="R2427" s="1">
        <v>0</v>
      </c>
      <c r="S2427" s="1">
        <v>19447693.38955</v>
      </c>
      <c r="T2427" s="1">
        <v>0</v>
      </c>
      <c r="U2427" s="2" t="s">
        <v>0</v>
      </c>
      <c r="V2427" s="1">
        <v>0</v>
      </c>
      <c r="W2427" s="1">
        <v>3000932.92</v>
      </c>
      <c r="X2427" s="2" t="s">
        <v>13</v>
      </c>
      <c r="Y2427" s="1">
        <v>480149.2672</v>
      </c>
      <c r="Z2427" s="1"/>
      <c r="AA2427" s="2"/>
      <c r="AB2427" s="1"/>
      <c r="AC2427" s="1"/>
      <c r="AD2427" s="2"/>
      <c r="AE2427" s="1"/>
      <c r="AF2427" s="2"/>
    </row>
    <row r="2428" spans="1:32" hidden="1" x14ac:dyDescent="0.25">
      <c r="A2428" s="2" t="s">
        <v>390</v>
      </c>
      <c r="B2428" s="52">
        <v>44007</v>
      </c>
      <c r="C2428" s="2" t="s">
        <v>8</v>
      </c>
      <c r="D2428" s="2" t="s">
        <v>107</v>
      </c>
      <c r="E2428" s="2" t="s">
        <v>596</v>
      </c>
      <c r="F2428" s="2" t="s">
        <v>342</v>
      </c>
      <c r="G2428" s="2" t="s">
        <v>4</v>
      </c>
      <c r="H2428" s="2" t="s">
        <v>4152</v>
      </c>
      <c r="I2428" s="1" t="s">
        <v>1</v>
      </c>
      <c r="J2428" s="1" t="s">
        <v>1</v>
      </c>
      <c r="K2428" s="1" t="s">
        <v>1</v>
      </c>
      <c r="L2428" s="1" t="s">
        <v>1</v>
      </c>
      <c r="M2428" s="1">
        <v>0</v>
      </c>
      <c r="N2428" s="2" t="s">
        <v>1</v>
      </c>
      <c r="O2428" s="2" t="s">
        <v>2</v>
      </c>
      <c r="P2428" s="2" t="s">
        <v>1</v>
      </c>
      <c r="Q2428" s="1">
        <v>24344874.725299999</v>
      </c>
      <c r="R2428" s="1">
        <v>0</v>
      </c>
      <c r="S2428" s="1">
        <v>22870113.144899998</v>
      </c>
      <c r="T2428" s="1">
        <v>0</v>
      </c>
      <c r="U2428" s="2" t="s">
        <v>0</v>
      </c>
      <c r="V2428" s="1">
        <v>0</v>
      </c>
      <c r="W2428" s="1">
        <v>1271346.19</v>
      </c>
      <c r="X2428" s="2" t="s">
        <v>0</v>
      </c>
      <c r="Y2428" s="1">
        <v>203415.3904</v>
      </c>
      <c r="Z2428" s="1"/>
      <c r="AA2428" s="2"/>
      <c r="AB2428" s="1"/>
      <c r="AC2428" s="1"/>
      <c r="AD2428" s="2"/>
      <c r="AE2428" s="1"/>
      <c r="AF2428" s="2"/>
    </row>
    <row r="2429" spans="1:32" hidden="1" x14ac:dyDescent="0.25">
      <c r="A2429" s="2" t="s">
        <v>387</v>
      </c>
      <c r="B2429" s="52">
        <v>44007</v>
      </c>
      <c r="C2429" s="2" t="s">
        <v>8</v>
      </c>
      <c r="D2429" s="2" t="s">
        <v>107</v>
      </c>
      <c r="E2429" s="2" t="s">
        <v>596</v>
      </c>
      <c r="F2429" s="2" t="s">
        <v>342</v>
      </c>
      <c r="G2429" s="2" t="s">
        <v>4</v>
      </c>
      <c r="H2429" s="2" t="s">
        <v>4150</v>
      </c>
      <c r="I2429" s="1" t="s">
        <v>1</v>
      </c>
      <c r="J2429" s="1" t="s">
        <v>1</v>
      </c>
      <c r="K2429" s="1" t="s">
        <v>1</v>
      </c>
      <c r="L2429" s="1" t="s">
        <v>1</v>
      </c>
      <c r="M2429" s="1">
        <v>0</v>
      </c>
      <c r="N2429" s="2" t="s">
        <v>1</v>
      </c>
      <c r="O2429" s="2" t="s">
        <v>1994</v>
      </c>
      <c r="P2429" s="2" t="s">
        <v>4151</v>
      </c>
      <c r="Q2429" s="1">
        <v>2307832</v>
      </c>
      <c r="R2429" s="1">
        <v>0</v>
      </c>
      <c r="S2429" s="1">
        <v>2307832</v>
      </c>
      <c r="T2429" s="1">
        <v>0</v>
      </c>
      <c r="U2429" s="2" t="s">
        <v>0</v>
      </c>
      <c r="V2429" s="1">
        <v>0</v>
      </c>
      <c r="W2429" s="1">
        <v>0</v>
      </c>
      <c r="X2429" s="2" t="s">
        <v>0</v>
      </c>
      <c r="Y2429" s="1">
        <v>0</v>
      </c>
      <c r="Z2429" s="1"/>
      <c r="AA2429" s="2"/>
      <c r="AB2429" s="1"/>
      <c r="AC2429" s="1"/>
      <c r="AD2429" s="2"/>
      <c r="AE2429" s="1"/>
      <c r="AF2429" s="2"/>
    </row>
    <row r="2430" spans="1:32" hidden="1" x14ac:dyDescent="0.25">
      <c r="A2430" s="2" t="s">
        <v>385</v>
      </c>
      <c r="B2430" s="52">
        <v>44007</v>
      </c>
      <c r="C2430" s="2" t="s">
        <v>8</v>
      </c>
      <c r="D2430" s="2" t="s">
        <v>107</v>
      </c>
      <c r="E2430" s="2" t="s">
        <v>596</v>
      </c>
      <c r="F2430" s="2" t="s">
        <v>342</v>
      </c>
      <c r="G2430" s="2" t="s">
        <v>4</v>
      </c>
      <c r="H2430" s="2" t="s">
        <v>4149</v>
      </c>
      <c r="I2430" s="1" t="s">
        <v>1</v>
      </c>
      <c r="J2430" s="1" t="s">
        <v>1</v>
      </c>
      <c r="K2430" s="1" t="s">
        <v>1</v>
      </c>
      <c r="L2430" s="1" t="s">
        <v>1</v>
      </c>
      <c r="M2430" s="1">
        <v>0</v>
      </c>
      <c r="N2430" s="2" t="s">
        <v>1</v>
      </c>
      <c r="O2430" s="2" t="s">
        <v>2</v>
      </c>
      <c r="P2430" s="2" t="s">
        <v>1</v>
      </c>
      <c r="Q2430" s="1">
        <v>15508010.628499998</v>
      </c>
      <c r="R2430" s="1">
        <v>0</v>
      </c>
      <c r="S2430" s="1">
        <v>12408518.433699999</v>
      </c>
      <c r="T2430" s="1">
        <v>0</v>
      </c>
      <c r="U2430" s="2" t="s">
        <v>0</v>
      </c>
      <c r="V2430" s="1">
        <v>0</v>
      </c>
      <c r="W2430" s="1">
        <v>2671976.0299999998</v>
      </c>
      <c r="X2430" s="2" t="s">
        <v>13</v>
      </c>
      <c r="Y2430" s="1">
        <v>427516.16480000003</v>
      </c>
      <c r="Z2430" s="1"/>
      <c r="AA2430" s="2"/>
      <c r="AB2430" s="1"/>
      <c r="AC2430" s="1"/>
      <c r="AD2430" s="2"/>
      <c r="AE2430" s="1"/>
      <c r="AF2430" s="2"/>
    </row>
    <row r="2431" spans="1:32" hidden="1" x14ac:dyDescent="0.25">
      <c r="A2431" s="2" t="s">
        <v>381</v>
      </c>
      <c r="B2431" s="52">
        <v>44007</v>
      </c>
      <c r="C2431" s="2" t="s">
        <v>53</v>
      </c>
      <c r="D2431" s="2" t="s">
        <v>107</v>
      </c>
      <c r="E2431" s="2" t="s">
        <v>572</v>
      </c>
      <c r="F2431" s="2" t="s">
        <v>4024</v>
      </c>
      <c r="G2431" s="2" t="s">
        <v>4</v>
      </c>
      <c r="H2431" s="2" t="s">
        <v>4153</v>
      </c>
      <c r="I2431" s="1" t="s">
        <v>1</v>
      </c>
      <c r="J2431" s="1" t="s">
        <v>1</v>
      </c>
      <c r="K2431" s="1" t="s">
        <v>1</v>
      </c>
      <c r="L2431" s="1" t="s">
        <v>1</v>
      </c>
      <c r="M2431" s="1">
        <v>0</v>
      </c>
      <c r="N2431" s="2" t="s">
        <v>1</v>
      </c>
      <c r="O2431" s="2" t="s">
        <v>2</v>
      </c>
      <c r="P2431" s="2" t="s">
        <v>1</v>
      </c>
      <c r="Q2431" s="1">
        <v>71397807.962250009</v>
      </c>
      <c r="R2431" s="1">
        <v>0</v>
      </c>
      <c r="S2431" s="1">
        <v>45036436.135849997</v>
      </c>
      <c r="T2431" s="1">
        <v>0</v>
      </c>
      <c r="U2431" s="2" t="s">
        <v>0</v>
      </c>
      <c r="V2431" s="1">
        <v>0</v>
      </c>
      <c r="W2431" s="1">
        <v>22725320.540000003</v>
      </c>
      <c r="X2431" s="2" t="s">
        <v>13</v>
      </c>
      <c r="Y2431" s="1">
        <v>3636051.2864000001</v>
      </c>
      <c r="Z2431" s="1"/>
      <c r="AA2431" s="2"/>
      <c r="AB2431" s="1"/>
      <c r="AC2431" s="1"/>
      <c r="AD2431" s="2"/>
      <c r="AE2431" s="1"/>
      <c r="AF2431" s="2"/>
    </row>
    <row r="2432" spans="1:32" hidden="1" x14ac:dyDescent="0.25">
      <c r="A2432" s="2" t="s">
        <v>378</v>
      </c>
      <c r="B2432" s="52">
        <v>44007</v>
      </c>
      <c r="C2432" s="2" t="s">
        <v>8</v>
      </c>
      <c r="D2432" s="2" t="s">
        <v>88</v>
      </c>
      <c r="E2432" s="2" t="s">
        <v>563</v>
      </c>
      <c r="F2432" s="2" t="s">
        <v>116</v>
      </c>
      <c r="G2432" s="2" t="s">
        <v>4</v>
      </c>
      <c r="H2432" s="2" t="s">
        <v>4155</v>
      </c>
      <c r="I2432" s="1" t="s">
        <v>1</v>
      </c>
      <c r="J2432" s="1" t="s">
        <v>1</v>
      </c>
      <c r="K2432" s="1" t="s">
        <v>1</v>
      </c>
      <c r="L2432" s="1" t="s">
        <v>1</v>
      </c>
      <c r="M2432" s="1">
        <v>0</v>
      </c>
      <c r="N2432" s="2" t="s">
        <v>1</v>
      </c>
      <c r="O2432" s="2" t="s">
        <v>2</v>
      </c>
      <c r="P2432" s="2" t="s">
        <v>1</v>
      </c>
      <c r="Q2432" s="1">
        <v>20603164.559999999</v>
      </c>
      <c r="R2432" s="1">
        <v>0</v>
      </c>
      <c r="S2432" s="1">
        <v>20603164.559999999</v>
      </c>
      <c r="T2432" s="1">
        <v>0</v>
      </c>
      <c r="U2432" s="2" t="s">
        <v>0</v>
      </c>
      <c r="V2432" s="1">
        <v>0</v>
      </c>
      <c r="W2432" s="1">
        <v>0</v>
      </c>
      <c r="X2432" s="2" t="s">
        <v>0</v>
      </c>
      <c r="Y2432" s="1">
        <v>0</v>
      </c>
      <c r="Z2432" s="1"/>
      <c r="AA2432" s="2"/>
      <c r="AB2432" s="1"/>
      <c r="AC2432" s="1"/>
      <c r="AD2432" s="2"/>
      <c r="AE2432" s="1"/>
      <c r="AF2432" s="2"/>
    </row>
    <row r="2433" spans="1:32" hidden="1" x14ac:dyDescent="0.25">
      <c r="A2433" s="2" t="s">
        <v>376</v>
      </c>
      <c r="B2433" s="52">
        <v>44007</v>
      </c>
      <c r="C2433" s="2" t="s">
        <v>8</v>
      </c>
      <c r="D2433" s="2" t="s">
        <v>88</v>
      </c>
      <c r="E2433" s="2" t="s">
        <v>569</v>
      </c>
      <c r="F2433" s="2" t="s">
        <v>1275</v>
      </c>
      <c r="G2433" s="2" t="s">
        <v>4</v>
      </c>
      <c r="H2433" s="2" t="s">
        <v>4154</v>
      </c>
      <c r="I2433" s="1" t="s">
        <v>1</v>
      </c>
      <c r="J2433" s="1" t="s">
        <v>1</v>
      </c>
      <c r="K2433" s="1" t="s">
        <v>1</v>
      </c>
      <c r="L2433" s="1" t="s">
        <v>1</v>
      </c>
      <c r="M2433" s="1">
        <v>0</v>
      </c>
      <c r="N2433" s="2" t="s">
        <v>1</v>
      </c>
      <c r="O2433" s="2" t="s">
        <v>2</v>
      </c>
      <c r="P2433" s="2" t="s">
        <v>1</v>
      </c>
      <c r="Q2433" s="1">
        <v>37484280.436149999</v>
      </c>
      <c r="R2433" s="1">
        <v>0</v>
      </c>
      <c r="S2433" s="1">
        <v>32228171.631349996</v>
      </c>
      <c r="T2433" s="1">
        <v>0</v>
      </c>
      <c r="U2433" s="2" t="s">
        <v>0</v>
      </c>
      <c r="V2433" s="1">
        <v>0</v>
      </c>
      <c r="W2433" s="1">
        <v>4531128.28</v>
      </c>
      <c r="X2433" s="2" t="s">
        <v>13</v>
      </c>
      <c r="Y2433" s="1">
        <v>724980.52480000001</v>
      </c>
      <c r="Z2433" s="1"/>
      <c r="AA2433" s="2"/>
      <c r="AB2433" s="1"/>
      <c r="AC2433" s="1"/>
      <c r="AD2433" s="2"/>
      <c r="AE2433" s="1"/>
      <c r="AF2433" s="2"/>
    </row>
    <row r="2434" spans="1:32" hidden="1" x14ac:dyDescent="0.25">
      <c r="A2434" s="2" t="s">
        <v>373</v>
      </c>
      <c r="B2434" s="52">
        <v>44007</v>
      </c>
      <c r="C2434" s="2" t="s">
        <v>71</v>
      </c>
      <c r="D2434" s="2" t="s">
        <v>88</v>
      </c>
      <c r="E2434" s="2" t="s">
        <v>566</v>
      </c>
      <c r="F2434" s="2" t="s">
        <v>4157</v>
      </c>
      <c r="G2434" s="2" t="s">
        <v>4</v>
      </c>
      <c r="H2434" s="2" t="s">
        <v>4158</v>
      </c>
      <c r="I2434" s="1" t="s">
        <v>1</v>
      </c>
      <c r="J2434" s="1" t="s">
        <v>1</v>
      </c>
      <c r="K2434" s="1" t="s">
        <v>1</v>
      </c>
      <c r="L2434" s="1" t="s">
        <v>1</v>
      </c>
      <c r="M2434" s="1">
        <v>0</v>
      </c>
      <c r="N2434" s="2" t="s">
        <v>1</v>
      </c>
      <c r="O2434" s="2" t="s">
        <v>2</v>
      </c>
      <c r="P2434" s="2" t="s">
        <v>1</v>
      </c>
      <c r="Q2434" s="1">
        <v>30186602.943899989</v>
      </c>
      <c r="R2434" s="1">
        <v>0</v>
      </c>
      <c r="S2434" s="1">
        <v>27406672.096299991</v>
      </c>
      <c r="T2434" s="1">
        <v>0</v>
      </c>
      <c r="U2434" s="2" t="s">
        <v>0</v>
      </c>
      <c r="V2434" s="1">
        <v>0</v>
      </c>
      <c r="W2434" s="1">
        <v>2396492.11</v>
      </c>
      <c r="X2434" s="2" t="s">
        <v>0</v>
      </c>
      <c r="Y2434" s="1">
        <v>383438.73759999999</v>
      </c>
      <c r="Z2434" s="1"/>
      <c r="AA2434" s="2"/>
      <c r="AB2434" s="1"/>
      <c r="AC2434" s="1"/>
      <c r="AD2434" s="2"/>
      <c r="AE2434" s="1"/>
      <c r="AF2434" s="2"/>
    </row>
    <row r="2435" spans="1:32" hidden="1" x14ac:dyDescent="0.25">
      <c r="A2435" s="2" t="s">
        <v>371</v>
      </c>
      <c r="B2435" s="52">
        <v>44007</v>
      </c>
      <c r="C2435" s="2" t="s">
        <v>53</v>
      </c>
      <c r="D2435" s="2" t="s">
        <v>88</v>
      </c>
      <c r="E2435" s="2" t="s">
        <v>558</v>
      </c>
      <c r="F2435" s="2" t="s">
        <v>3993</v>
      </c>
      <c r="G2435" s="2" t="s">
        <v>4</v>
      </c>
      <c r="H2435" s="2" t="s">
        <v>4156</v>
      </c>
      <c r="I2435" s="1" t="s">
        <v>1</v>
      </c>
      <c r="J2435" s="1" t="s">
        <v>1</v>
      </c>
      <c r="K2435" s="1" t="s">
        <v>1</v>
      </c>
      <c r="L2435" s="1" t="s">
        <v>1</v>
      </c>
      <c r="M2435" s="1">
        <v>0</v>
      </c>
      <c r="N2435" s="2" t="s">
        <v>1</v>
      </c>
      <c r="O2435" s="2" t="s">
        <v>2</v>
      </c>
      <c r="P2435" s="2" t="s">
        <v>1</v>
      </c>
      <c r="Q2435" s="1">
        <v>10199599.422699999</v>
      </c>
      <c r="R2435" s="1">
        <v>0</v>
      </c>
      <c r="S2435" s="1">
        <v>6396662.3827</v>
      </c>
      <c r="T2435" s="1">
        <v>0</v>
      </c>
      <c r="U2435" s="2" t="s">
        <v>0</v>
      </c>
      <c r="V2435" s="1">
        <v>0</v>
      </c>
      <c r="W2435" s="1">
        <v>3278394</v>
      </c>
      <c r="X2435" s="2" t="s">
        <v>13</v>
      </c>
      <c r="Y2435" s="1">
        <v>524543.04</v>
      </c>
      <c r="Z2435" s="1"/>
      <c r="AA2435" s="2"/>
      <c r="AB2435" s="1"/>
      <c r="AC2435" s="1"/>
      <c r="AD2435" s="2"/>
      <c r="AE2435" s="1"/>
      <c r="AF2435" s="2"/>
    </row>
    <row r="2436" spans="1:32" hidden="1" x14ac:dyDescent="0.25">
      <c r="A2436" s="2" t="s">
        <v>365</v>
      </c>
      <c r="B2436" s="52">
        <v>44007</v>
      </c>
      <c r="C2436" s="2" t="s">
        <v>8</v>
      </c>
      <c r="D2436" s="2" t="s">
        <v>78</v>
      </c>
      <c r="E2436" s="2" t="s">
        <v>555</v>
      </c>
      <c r="F2436" s="2" t="s">
        <v>4159</v>
      </c>
      <c r="G2436" s="2" t="s">
        <v>4</v>
      </c>
      <c r="H2436" s="2" t="s">
        <v>4160</v>
      </c>
      <c r="I2436" s="1" t="s">
        <v>1</v>
      </c>
      <c r="J2436" s="1" t="s">
        <v>1</v>
      </c>
      <c r="K2436" s="1" t="s">
        <v>1</v>
      </c>
      <c r="L2436" s="1" t="s">
        <v>1</v>
      </c>
      <c r="M2436" s="1">
        <v>0</v>
      </c>
      <c r="N2436" s="2" t="s">
        <v>1</v>
      </c>
      <c r="O2436" s="2" t="s">
        <v>2</v>
      </c>
      <c r="P2436" s="2" t="s">
        <v>1</v>
      </c>
      <c r="Q2436" s="1">
        <v>63362868.764449999</v>
      </c>
      <c r="R2436" s="1">
        <v>0</v>
      </c>
      <c r="S2436" s="1">
        <v>51554344.310849994</v>
      </c>
      <c r="T2436" s="1">
        <v>0</v>
      </c>
      <c r="U2436" s="2" t="s">
        <v>0</v>
      </c>
      <c r="V2436" s="1">
        <v>0</v>
      </c>
      <c r="W2436" s="1">
        <v>10179762.459999999</v>
      </c>
      <c r="X2436" s="2" t="s">
        <v>0</v>
      </c>
      <c r="Y2436" s="1">
        <v>1628761.9935999999</v>
      </c>
      <c r="Z2436" s="1"/>
      <c r="AA2436" s="2"/>
      <c r="AB2436" s="1"/>
      <c r="AC2436" s="1"/>
      <c r="AD2436" s="2"/>
      <c r="AE2436" s="1"/>
      <c r="AF2436" s="2"/>
    </row>
    <row r="2437" spans="1:32" hidden="1" x14ac:dyDescent="0.25">
      <c r="A2437" s="2" t="s">
        <v>363</v>
      </c>
      <c r="B2437" s="52">
        <v>44007</v>
      </c>
      <c r="C2437" s="2" t="s">
        <v>71</v>
      </c>
      <c r="D2437" s="2" t="s">
        <v>78</v>
      </c>
      <c r="E2437" s="2" t="s">
        <v>551</v>
      </c>
      <c r="F2437" s="2" t="s">
        <v>3855</v>
      </c>
      <c r="G2437" s="2" t="s">
        <v>4</v>
      </c>
      <c r="H2437" s="2" t="s">
        <v>4162</v>
      </c>
      <c r="I2437" s="1" t="s">
        <v>1</v>
      </c>
      <c r="J2437" s="1" t="s">
        <v>1</v>
      </c>
      <c r="K2437" s="1" t="s">
        <v>1</v>
      </c>
      <c r="L2437" s="1" t="s">
        <v>1</v>
      </c>
      <c r="M2437" s="1">
        <v>0</v>
      </c>
      <c r="N2437" s="2" t="s">
        <v>1</v>
      </c>
      <c r="O2437" s="2" t="s">
        <v>2</v>
      </c>
      <c r="P2437" s="2" t="s">
        <v>1</v>
      </c>
      <c r="Q2437" s="1">
        <v>33185200.779249996</v>
      </c>
      <c r="R2437" s="1">
        <v>0</v>
      </c>
      <c r="S2437" s="1">
        <v>28766507.261249997</v>
      </c>
      <c r="T2437" s="1">
        <v>0</v>
      </c>
      <c r="U2437" s="2" t="s">
        <v>0</v>
      </c>
      <c r="V2437" s="1">
        <v>0</v>
      </c>
      <c r="W2437" s="1">
        <v>3809218.55</v>
      </c>
      <c r="X2437" s="2" t="s">
        <v>13</v>
      </c>
      <c r="Y2437" s="1">
        <v>609474.96800000011</v>
      </c>
      <c r="Z2437" s="1"/>
      <c r="AA2437" s="2"/>
      <c r="AB2437" s="1"/>
      <c r="AC2437" s="1"/>
      <c r="AD2437" s="2"/>
      <c r="AE2437" s="1"/>
      <c r="AF2437" s="2"/>
    </row>
    <row r="2438" spans="1:32" hidden="1" x14ac:dyDescent="0.25">
      <c r="A2438" s="2" t="s">
        <v>361</v>
      </c>
      <c r="B2438" s="52">
        <v>44007</v>
      </c>
      <c r="C2438" s="2" t="s">
        <v>53</v>
      </c>
      <c r="D2438" s="2" t="s">
        <v>78</v>
      </c>
      <c r="E2438" s="2" t="s">
        <v>6</v>
      </c>
      <c r="F2438" s="2" t="s">
        <v>4024</v>
      </c>
      <c r="G2438" s="2" t="s">
        <v>4</v>
      </c>
      <c r="H2438" s="2" t="s">
        <v>4161</v>
      </c>
      <c r="I2438" s="1" t="s">
        <v>1</v>
      </c>
      <c r="J2438" s="1" t="s">
        <v>1</v>
      </c>
      <c r="K2438" s="1" t="s">
        <v>1</v>
      </c>
      <c r="L2438" s="1" t="s">
        <v>1</v>
      </c>
      <c r="M2438" s="1">
        <v>0</v>
      </c>
      <c r="N2438" s="2" t="s">
        <v>1</v>
      </c>
      <c r="O2438" s="2" t="s">
        <v>2</v>
      </c>
      <c r="P2438" s="2" t="s">
        <v>1</v>
      </c>
      <c r="Q2438" s="1">
        <v>106130039.48524998</v>
      </c>
      <c r="R2438" s="1">
        <v>0</v>
      </c>
      <c r="S2438" s="1">
        <v>76541173.582049981</v>
      </c>
      <c r="T2438" s="1">
        <v>0</v>
      </c>
      <c r="U2438" s="2" t="s">
        <v>0</v>
      </c>
      <c r="V2438" s="1">
        <v>0</v>
      </c>
      <c r="W2438" s="1">
        <v>25507643.02</v>
      </c>
      <c r="X2438" s="2" t="s">
        <v>13</v>
      </c>
      <c r="Y2438" s="1">
        <v>4081222.8832</v>
      </c>
      <c r="Z2438" s="1"/>
      <c r="AA2438" s="2"/>
      <c r="AB2438" s="1"/>
      <c r="AC2438" s="1"/>
      <c r="AD2438" s="2"/>
      <c r="AE2438" s="1"/>
      <c r="AF2438" s="2"/>
    </row>
    <row r="2439" spans="1:32" hidden="1" x14ac:dyDescent="0.25">
      <c r="A2439" s="2" t="s">
        <v>358</v>
      </c>
      <c r="B2439" s="52">
        <v>44007</v>
      </c>
      <c r="C2439" s="2" t="s">
        <v>53</v>
      </c>
      <c r="D2439" s="2" t="s">
        <v>67</v>
      </c>
      <c r="E2439" s="2" t="s">
        <v>66</v>
      </c>
      <c r="F2439" s="2" t="s">
        <v>4250</v>
      </c>
      <c r="G2439" s="2" t="s">
        <v>4</v>
      </c>
      <c r="H2439" s="2" t="s">
        <v>4387</v>
      </c>
      <c r="I2439" s="1"/>
      <c r="J2439" s="1"/>
      <c r="K2439" s="1"/>
      <c r="L2439" s="1"/>
      <c r="M2439" s="1"/>
      <c r="N2439" s="2"/>
      <c r="O2439" s="2" t="s">
        <v>249</v>
      </c>
      <c r="P2439" s="2"/>
      <c r="Q2439" s="1">
        <v>0</v>
      </c>
      <c r="R2439" s="1">
        <v>0</v>
      </c>
      <c r="S2439" s="1">
        <v>0</v>
      </c>
      <c r="T2439" s="1">
        <v>0</v>
      </c>
      <c r="U2439" s="2"/>
      <c r="V2439" s="1">
        <v>0</v>
      </c>
      <c r="W2439" s="1">
        <v>0</v>
      </c>
      <c r="X2439" s="2"/>
      <c r="Y2439" s="1">
        <v>0</v>
      </c>
      <c r="Z2439" s="1"/>
      <c r="AA2439" s="2"/>
      <c r="AB2439" s="1"/>
      <c r="AC2439" s="1"/>
      <c r="AD2439" s="2"/>
      <c r="AE2439" s="1"/>
      <c r="AF2439" s="2"/>
    </row>
    <row r="2440" spans="1:32" hidden="1" x14ac:dyDescent="0.25">
      <c r="A2440" s="2" t="s">
        <v>355</v>
      </c>
      <c r="B2440" s="52">
        <v>44007</v>
      </c>
      <c r="C2440" s="2" t="s">
        <v>8</v>
      </c>
      <c r="D2440" s="2" t="s">
        <v>67</v>
      </c>
      <c r="E2440" s="2" t="s">
        <v>542</v>
      </c>
      <c r="F2440" s="2" t="s">
        <v>143</v>
      </c>
      <c r="G2440" s="2" t="s">
        <v>4</v>
      </c>
      <c r="H2440" s="2" t="s">
        <v>4163</v>
      </c>
      <c r="I2440" s="1" t="s">
        <v>1</v>
      </c>
      <c r="J2440" s="1" t="s">
        <v>1</v>
      </c>
      <c r="K2440" s="1" t="s">
        <v>1</v>
      </c>
      <c r="L2440" s="1" t="s">
        <v>1</v>
      </c>
      <c r="M2440" s="1">
        <v>0</v>
      </c>
      <c r="N2440" s="2" t="s">
        <v>1</v>
      </c>
      <c r="O2440" s="2" t="s">
        <v>2</v>
      </c>
      <c r="P2440" s="2" t="s">
        <v>1</v>
      </c>
      <c r="Q2440" s="1">
        <v>42669828.75</v>
      </c>
      <c r="R2440" s="1">
        <v>0</v>
      </c>
      <c r="S2440" s="1">
        <v>34037617.649999999</v>
      </c>
      <c r="T2440" s="1">
        <v>0</v>
      </c>
      <c r="U2440" s="2" t="s">
        <v>0</v>
      </c>
      <c r="V2440" s="1">
        <v>0</v>
      </c>
      <c r="W2440" s="1">
        <v>7441561.29</v>
      </c>
      <c r="X2440" s="2" t="s">
        <v>0</v>
      </c>
      <c r="Y2440" s="1">
        <v>1190649.81</v>
      </c>
      <c r="Z2440" s="1"/>
      <c r="AA2440" s="2"/>
      <c r="AB2440" s="1"/>
      <c r="AC2440" s="1"/>
      <c r="AD2440" s="2"/>
      <c r="AE2440" s="1"/>
      <c r="AF2440" s="2"/>
    </row>
    <row r="2441" spans="1:32" hidden="1" x14ac:dyDescent="0.25">
      <c r="A2441" s="2" t="s">
        <v>353</v>
      </c>
      <c r="B2441" s="52">
        <v>44007</v>
      </c>
      <c r="C2441" s="2" t="s">
        <v>8</v>
      </c>
      <c r="D2441" s="2" t="s">
        <v>52</v>
      </c>
      <c r="E2441" s="2" t="s">
        <v>530</v>
      </c>
      <c r="F2441" s="2" t="s">
        <v>3709</v>
      </c>
      <c r="G2441" s="2" t="s">
        <v>4</v>
      </c>
      <c r="H2441" s="2" t="s">
        <v>4164</v>
      </c>
      <c r="I2441" s="1" t="s">
        <v>1</v>
      </c>
      <c r="J2441" s="1" t="s">
        <v>1</v>
      </c>
      <c r="K2441" s="1" t="s">
        <v>1</v>
      </c>
      <c r="L2441" s="1" t="s">
        <v>1</v>
      </c>
      <c r="M2441" s="1">
        <v>0</v>
      </c>
      <c r="N2441" s="2" t="s">
        <v>1</v>
      </c>
      <c r="O2441" s="2" t="s">
        <v>2</v>
      </c>
      <c r="P2441" s="2" t="s">
        <v>1</v>
      </c>
      <c r="Q2441" s="1">
        <v>111250379.6705</v>
      </c>
      <c r="R2441" s="1">
        <v>0</v>
      </c>
      <c r="S2441" s="1">
        <v>84725937.665699989</v>
      </c>
      <c r="T2441" s="1">
        <v>0</v>
      </c>
      <c r="U2441" s="2" t="s">
        <v>0</v>
      </c>
      <c r="V2441" s="1">
        <v>0</v>
      </c>
      <c r="W2441" s="1">
        <v>22865898.280000001</v>
      </c>
      <c r="X2441" s="2" t="s">
        <v>0</v>
      </c>
      <c r="Y2441" s="1">
        <v>3658543.7248</v>
      </c>
      <c r="Z2441" s="1"/>
      <c r="AA2441" s="2"/>
      <c r="AB2441" s="1"/>
      <c r="AC2441" s="1"/>
      <c r="AD2441" s="2"/>
      <c r="AE2441" s="1"/>
      <c r="AF2441" s="2"/>
    </row>
    <row r="2442" spans="1:32" hidden="1" x14ac:dyDescent="0.25">
      <c r="A2442" s="2" t="s">
        <v>351</v>
      </c>
      <c r="B2442" s="52">
        <v>44007</v>
      </c>
      <c r="C2442" s="2" t="s">
        <v>53</v>
      </c>
      <c r="D2442" s="2" t="s">
        <v>52</v>
      </c>
      <c r="E2442" s="2" t="s">
        <v>651</v>
      </c>
      <c r="F2442" s="2" t="s">
        <v>3757</v>
      </c>
      <c r="G2442" s="2" t="s">
        <v>4</v>
      </c>
      <c r="H2442" s="2" t="s">
        <v>4165</v>
      </c>
      <c r="I2442" s="1"/>
      <c r="J2442" s="1"/>
      <c r="K2442" s="1"/>
      <c r="L2442" s="1"/>
      <c r="M2442" s="1"/>
      <c r="N2442" s="2"/>
      <c r="O2442" s="2" t="s">
        <v>249</v>
      </c>
      <c r="P2442" s="2"/>
      <c r="Q2442" s="1">
        <v>0</v>
      </c>
      <c r="R2442" s="1">
        <v>0</v>
      </c>
      <c r="S2442" s="1">
        <v>0</v>
      </c>
      <c r="T2442" s="1">
        <v>0</v>
      </c>
      <c r="U2442" s="2"/>
      <c r="V2442" s="1">
        <v>0</v>
      </c>
      <c r="W2442" s="1">
        <v>0</v>
      </c>
      <c r="X2442" s="2"/>
      <c r="Y2442" s="1">
        <v>0</v>
      </c>
      <c r="Z2442" s="1"/>
      <c r="AA2442" s="2"/>
      <c r="AB2442" s="1"/>
      <c r="AC2442" s="1"/>
      <c r="AD2442" s="2"/>
      <c r="AE2442" s="1"/>
      <c r="AF2442" s="2"/>
    </row>
    <row r="2443" spans="1:32" hidden="1" x14ac:dyDescent="0.25">
      <c r="A2443" s="2" t="s">
        <v>348</v>
      </c>
      <c r="B2443" s="52">
        <v>44007</v>
      </c>
      <c r="C2443" s="2" t="s">
        <v>8</v>
      </c>
      <c r="D2443" s="2" t="s">
        <v>48</v>
      </c>
      <c r="E2443" s="2" t="s">
        <v>520</v>
      </c>
      <c r="F2443" s="2" t="s">
        <v>1561</v>
      </c>
      <c r="G2443" s="2" t="s">
        <v>4</v>
      </c>
      <c r="H2443" s="2" t="s">
        <v>4166</v>
      </c>
      <c r="I2443" s="1" t="s">
        <v>1</v>
      </c>
      <c r="J2443" s="1" t="s">
        <v>1</v>
      </c>
      <c r="K2443" s="1" t="s">
        <v>1</v>
      </c>
      <c r="L2443" s="1" t="s">
        <v>1</v>
      </c>
      <c r="M2443" s="1">
        <v>0</v>
      </c>
      <c r="N2443" s="2" t="s">
        <v>1</v>
      </c>
      <c r="O2443" s="2" t="s">
        <v>2</v>
      </c>
      <c r="P2443" s="2" t="s">
        <v>1</v>
      </c>
      <c r="Q2443" s="1">
        <v>55558257.702549994</v>
      </c>
      <c r="R2443" s="1">
        <v>0</v>
      </c>
      <c r="S2443" s="1">
        <v>44213273.703349993</v>
      </c>
      <c r="T2443" s="1">
        <v>0</v>
      </c>
      <c r="U2443" s="2" t="s">
        <v>0</v>
      </c>
      <c r="V2443" s="1">
        <v>0</v>
      </c>
      <c r="W2443" s="1">
        <v>9780158.620000001</v>
      </c>
      <c r="X2443" s="2" t="s">
        <v>13</v>
      </c>
      <c r="Y2443" s="1">
        <v>1564825.3792000001</v>
      </c>
      <c r="Z2443" s="1"/>
      <c r="AA2443" s="2"/>
      <c r="AB2443" s="1"/>
      <c r="AC2443" s="1"/>
      <c r="AD2443" s="2"/>
      <c r="AE2443" s="1"/>
      <c r="AF2443" s="2"/>
    </row>
    <row r="2444" spans="1:32" hidden="1" x14ac:dyDescent="0.25">
      <c r="A2444" s="2" t="s">
        <v>345</v>
      </c>
      <c r="B2444" s="52">
        <v>44007</v>
      </c>
      <c r="C2444" s="2" t="s">
        <v>53</v>
      </c>
      <c r="D2444" s="2" t="s">
        <v>48</v>
      </c>
      <c r="E2444" s="2" t="s">
        <v>1830</v>
      </c>
      <c r="F2444" s="2" t="s">
        <v>2988</v>
      </c>
      <c r="G2444" s="2" t="s">
        <v>4</v>
      </c>
      <c r="H2444" s="2" t="s">
        <v>4175</v>
      </c>
      <c r="I2444" s="1" t="s">
        <v>1</v>
      </c>
      <c r="J2444" s="1" t="s">
        <v>1</v>
      </c>
      <c r="K2444" s="1" t="s">
        <v>1</v>
      </c>
      <c r="L2444" s="1" t="s">
        <v>1</v>
      </c>
      <c r="M2444" s="1">
        <v>0</v>
      </c>
      <c r="N2444" s="2" t="s">
        <v>1</v>
      </c>
      <c r="O2444" s="2" t="s">
        <v>2</v>
      </c>
      <c r="P2444" s="2" t="s">
        <v>1</v>
      </c>
      <c r="Q2444" s="1">
        <v>57319150.148249984</v>
      </c>
      <c r="R2444" s="1">
        <v>0</v>
      </c>
      <c r="S2444" s="1">
        <v>41978267.737449989</v>
      </c>
      <c r="T2444" s="1">
        <v>0</v>
      </c>
      <c r="U2444" s="2" t="s">
        <v>0</v>
      </c>
      <c r="V2444" s="1">
        <v>0</v>
      </c>
      <c r="W2444" s="1">
        <v>13224898.629999999</v>
      </c>
      <c r="X2444" s="2" t="s">
        <v>13</v>
      </c>
      <c r="Y2444" s="1">
        <v>2115983.7808000003</v>
      </c>
      <c r="Z2444" s="1"/>
      <c r="AA2444" s="2"/>
      <c r="AB2444" s="1"/>
      <c r="AC2444" s="1"/>
      <c r="AD2444" s="2"/>
      <c r="AE2444" s="1"/>
      <c r="AF2444" s="2"/>
    </row>
    <row r="2445" spans="1:32" hidden="1" x14ac:dyDescent="0.25">
      <c r="A2445" s="2" t="s">
        <v>343</v>
      </c>
      <c r="B2445" s="52">
        <v>44007</v>
      </c>
      <c r="C2445" s="2" t="s">
        <v>53</v>
      </c>
      <c r="D2445" s="2" t="s">
        <v>48</v>
      </c>
      <c r="E2445" s="2" t="s">
        <v>1830</v>
      </c>
      <c r="F2445" s="2" t="s">
        <v>2988</v>
      </c>
      <c r="G2445" s="2" t="s">
        <v>4</v>
      </c>
      <c r="H2445" s="2" t="s">
        <v>4172</v>
      </c>
      <c r="I2445" s="1" t="s">
        <v>1</v>
      </c>
      <c r="J2445" s="1" t="s">
        <v>1</v>
      </c>
      <c r="K2445" s="1" t="s">
        <v>1</v>
      </c>
      <c r="L2445" s="1" t="s">
        <v>1</v>
      </c>
      <c r="M2445" s="1">
        <v>0</v>
      </c>
      <c r="N2445" s="2" t="s">
        <v>1</v>
      </c>
      <c r="O2445" s="2" t="s">
        <v>4173</v>
      </c>
      <c r="P2445" s="2" t="s">
        <v>4174</v>
      </c>
      <c r="Q2445" s="1">
        <v>2305091.7200000002</v>
      </c>
      <c r="R2445" s="1">
        <v>0</v>
      </c>
      <c r="S2445" s="1">
        <v>2305091.7200000002</v>
      </c>
      <c r="T2445" s="1">
        <v>0</v>
      </c>
      <c r="U2445" s="2" t="s">
        <v>0</v>
      </c>
      <c r="V2445" s="1">
        <v>0</v>
      </c>
      <c r="W2445" s="1">
        <v>0</v>
      </c>
      <c r="X2445" s="2" t="s">
        <v>0</v>
      </c>
      <c r="Y2445" s="1">
        <v>0</v>
      </c>
      <c r="Z2445" s="1"/>
      <c r="AA2445" s="2"/>
      <c r="AB2445" s="1"/>
      <c r="AC2445" s="1"/>
      <c r="AD2445" s="2"/>
      <c r="AE2445" s="1"/>
      <c r="AF2445" s="2"/>
    </row>
    <row r="2446" spans="1:32" hidden="1" x14ac:dyDescent="0.25">
      <c r="A2446" s="2" t="s">
        <v>340</v>
      </c>
      <c r="B2446" s="52">
        <v>44007</v>
      </c>
      <c r="C2446" s="2" t="s">
        <v>53</v>
      </c>
      <c r="D2446" s="2" t="s">
        <v>48</v>
      </c>
      <c r="E2446" s="2" t="s">
        <v>1830</v>
      </c>
      <c r="F2446" s="2" t="s">
        <v>2988</v>
      </c>
      <c r="G2446" s="2" t="s">
        <v>4</v>
      </c>
      <c r="H2446" s="2" t="s">
        <v>4171</v>
      </c>
      <c r="I2446" s="1" t="s">
        <v>1</v>
      </c>
      <c r="J2446" s="1" t="s">
        <v>1</v>
      </c>
      <c r="K2446" s="1" t="s">
        <v>1</v>
      </c>
      <c r="L2446" s="1" t="s">
        <v>1</v>
      </c>
      <c r="M2446" s="1">
        <v>0</v>
      </c>
      <c r="N2446" s="2" t="s">
        <v>1</v>
      </c>
      <c r="O2446" s="2" t="s">
        <v>2</v>
      </c>
      <c r="P2446" s="2" t="s">
        <v>1</v>
      </c>
      <c r="Q2446" s="1">
        <v>28964873.408350006</v>
      </c>
      <c r="R2446" s="1">
        <v>0</v>
      </c>
      <c r="S2446" s="1">
        <v>19717067.201550003</v>
      </c>
      <c r="T2446" s="1">
        <v>0</v>
      </c>
      <c r="U2446" s="2" t="s">
        <v>0</v>
      </c>
      <c r="V2446" s="1">
        <v>0</v>
      </c>
      <c r="W2446" s="1">
        <v>7972246.7300000004</v>
      </c>
      <c r="X2446" s="2" t="s">
        <v>0</v>
      </c>
      <c r="Y2446" s="1">
        <v>1275559.4768000003</v>
      </c>
      <c r="Z2446" s="1"/>
      <c r="AA2446" s="2"/>
      <c r="AB2446" s="1"/>
      <c r="AC2446" s="1"/>
      <c r="AD2446" s="2"/>
      <c r="AE2446" s="1"/>
      <c r="AF2446" s="2"/>
    </row>
    <row r="2447" spans="1:32" hidden="1" x14ac:dyDescent="0.25">
      <c r="A2447" s="2" t="s">
        <v>337</v>
      </c>
      <c r="B2447" s="52">
        <v>44007</v>
      </c>
      <c r="C2447" s="2" t="s">
        <v>53</v>
      </c>
      <c r="D2447" s="2" t="s">
        <v>48</v>
      </c>
      <c r="E2447" s="2" t="s">
        <v>1830</v>
      </c>
      <c r="F2447" s="2" t="s">
        <v>2988</v>
      </c>
      <c r="G2447" s="2" t="s">
        <v>24</v>
      </c>
      <c r="H2447" s="2" t="s">
        <v>1</v>
      </c>
      <c r="I2447" s="1" t="s">
        <v>4167</v>
      </c>
      <c r="J2447" s="1" t="s">
        <v>1</v>
      </c>
      <c r="K2447" s="1" t="s">
        <v>4168</v>
      </c>
      <c r="L2447" s="1" t="s">
        <v>4114</v>
      </c>
      <c r="M2447" s="1">
        <v>2511972.77</v>
      </c>
      <c r="N2447" s="2" t="s">
        <v>20</v>
      </c>
      <c r="O2447" s="2" t="s">
        <v>4169</v>
      </c>
      <c r="P2447" s="2" t="s">
        <v>4170</v>
      </c>
      <c r="Q2447" s="1">
        <v>-418992</v>
      </c>
      <c r="R2447" s="1">
        <v>0</v>
      </c>
      <c r="S2447" s="1">
        <v>0</v>
      </c>
      <c r="T2447" s="1">
        <v>0</v>
      </c>
      <c r="U2447" s="2" t="s">
        <v>0</v>
      </c>
      <c r="V2447" s="1">
        <v>0</v>
      </c>
      <c r="W2447" s="1">
        <v>-361200</v>
      </c>
      <c r="X2447" s="2" t="s">
        <v>13</v>
      </c>
      <c r="Y2447" s="1">
        <v>-57792</v>
      </c>
      <c r="Z2447" s="1"/>
      <c r="AA2447" s="2"/>
      <c r="AB2447" s="1"/>
      <c r="AC2447" s="1"/>
      <c r="AD2447" s="2"/>
      <c r="AE2447" s="1"/>
      <c r="AF2447" s="2"/>
    </row>
    <row r="2448" spans="1:32" hidden="1" x14ac:dyDescent="0.25">
      <c r="A2448" s="2" t="s">
        <v>335</v>
      </c>
      <c r="B2448" s="52">
        <v>44007</v>
      </c>
      <c r="C2448" s="2" t="s">
        <v>8</v>
      </c>
      <c r="D2448" s="2" t="s">
        <v>44</v>
      </c>
      <c r="E2448" s="2" t="s">
        <v>516</v>
      </c>
      <c r="F2448" s="2" t="s">
        <v>2288</v>
      </c>
      <c r="G2448" s="2" t="s">
        <v>4</v>
      </c>
      <c r="H2448" s="2" t="s">
        <v>4176</v>
      </c>
      <c r="I2448" s="1" t="s">
        <v>1</v>
      </c>
      <c r="J2448" s="1" t="s">
        <v>1</v>
      </c>
      <c r="K2448" s="1" t="s">
        <v>1</v>
      </c>
      <c r="L2448" s="1" t="s">
        <v>1</v>
      </c>
      <c r="M2448" s="1">
        <v>0</v>
      </c>
      <c r="N2448" s="2" t="s">
        <v>1</v>
      </c>
      <c r="O2448" s="2" t="s">
        <v>2</v>
      </c>
      <c r="P2448" s="2" t="s">
        <v>1</v>
      </c>
      <c r="Q2448" s="1">
        <v>70954912.401000008</v>
      </c>
      <c r="R2448" s="1">
        <v>0</v>
      </c>
      <c r="S2448" s="1">
        <v>51539639.691400006</v>
      </c>
      <c r="T2448" s="1">
        <v>0</v>
      </c>
      <c r="U2448" s="2" t="s">
        <v>0</v>
      </c>
      <c r="V2448" s="1">
        <v>0</v>
      </c>
      <c r="W2448" s="1">
        <v>16737304.060000001</v>
      </c>
      <c r="X2448" s="2" t="s">
        <v>13</v>
      </c>
      <c r="Y2448" s="1">
        <v>2677968.6496000001</v>
      </c>
      <c r="Z2448" s="1"/>
      <c r="AA2448" s="2"/>
      <c r="AB2448" s="1"/>
      <c r="AC2448" s="1"/>
      <c r="AD2448" s="2"/>
      <c r="AE2448" s="1"/>
      <c r="AF2448" s="2"/>
    </row>
    <row r="2449" spans="1:32" hidden="1" x14ac:dyDescent="0.25">
      <c r="A2449" s="2" t="s">
        <v>329</v>
      </c>
      <c r="B2449" s="52">
        <v>44007</v>
      </c>
      <c r="C2449" s="2" t="s">
        <v>8</v>
      </c>
      <c r="D2449" s="2" t="s">
        <v>40</v>
      </c>
      <c r="E2449" s="2" t="s">
        <v>500</v>
      </c>
      <c r="F2449" s="2" t="s">
        <v>1275</v>
      </c>
      <c r="G2449" s="2" t="s">
        <v>4</v>
      </c>
      <c r="H2449" s="2" t="s">
        <v>4182</v>
      </c>
      <c r="I2449" s="1" t="s">
        <v>1</v>
      </c>
      <c r="J2449" s="1" t="s">
        <v>1</v>
      </c>
      <c r="K2449" s="1" t="s">
        <v>1</v>
      </c>
      <c r="L2449" s="1" t="s">
        <v>1</v>
      </c>
      <c r="M2449" s="1">
        <v>0</v>
      </c>
      <c r="N2449" s="2" t="s">
        <v>1</v>
      </c>
      <c r="O2449" s="2" t="s">
        <v>2</v>
      </c>
      <c r="P2449" s="2" t="s">
        <v>1</v>
      </c>
      <c r="Q2449" s="1">
        <v>5940267.7000000002</v>
      </c>
      <c r="R2449" s="1">
        <v>0</v>
      </c>
      <c r="S2449" s="1">
        <v>5440887.7000000002</v>
      </c>
      <c r="T2449" s="1">
        <v>0</v>
      </c>
      <c r="U2449" s="2" t="s">
        <v>0</v>
      </c>
      <c r="V2449" s="1">
        <v>0</v>
      </c>
      <c r="W2449" s="1">
        <v>430500</v>
      </c>
      <c r="X2449" s="2" t="s">
        <v>0</v>
      </c>
      <c r="Y2449" s="1">
        <v>68880</v>
      </c>
      <c r="Z2449" s="1"/>
      <c r="AA2449" s="2"/>
      <c r="AB2449" s="1"/>
      <c r="AC2449" s="1"/>
      <c r="AD2449" s="2"/>
      <c r="AE2449" s="1"/>
      <c r="AF2449" s="2"/>
    </row>
    <row r="2450" spans="1:32" hidden="1" x14ac:dyDescent="0.25">
      <c r="A2450" s="2" t="s">
        <v>326</v>
      </c>
      <c r="B2450" s="52">
        <v>44007</v>
      </c>
      <c r="C2450" s="2" t="s">
        <v>8</v>
      </c>
      <c r="D2450" s="2" t="s">
        <v>40</v>
      </c>
      <c r="E2450" s="2" t="s">
        <v>500</v>
      </c>
      <c r="F2450" s="2" t="s">
        <v>1275</v>
      </c>
      <c r="G2450" s="2" t="s">
        <v>4</v>
      </c>
      <c r="H2450" s="2" t="s">
        <v>4179</v>
      </c>
      <c r="I2450" s="1" t="s">
        <v>1</v>
      </c>
      <c r="J2450" s="1" t="s">
        <v>1</v>
      </c>
      <c r="K2450" s="1" t="s">
        <v>1</v>
      </c>
      <c r="L2450" s="1" t="s">
        <v>1</v>
      </c>
      <c r="M2450" s="1">
        <v>0</v>
      </c>
      <c r="N2450" s="2" t="s">
        <v>1</v>
      </c>
      <c r="O2450" s="2" t="s">
        <v>4180</v>
      </c>
      <c r="P2450" s="2" t="s">
        <v>4181</v>
      </c>
      <c r="Q2450" s="1">
        <v>1769219.91</v>
      </c>
      <c r="R2450" s="1">
        <v>0</v>
      </c>
      <c r="S2450" s="1">
        <v>1662035.91</v>
      </c>
      <c r="T2450" s="1">
        <v>92400</v>
      </c>
      <c r="U2450" s="2" t="s">
        <v>13</v>
      </c>
      <c r="V2450" s="1">
        <v>14784</v>
      </c>
      <c r="W2450" s="1">
        <v>0</v>
      </c>
      <c r="X2450" s="2" t="s">
        <v>0</v>
      </c>
      <c r="Y2450" s="1">
        <v>0</v>
      </c>
      <c r="Z2450" s="1"/>
      <c r="AA2450" s="2"/>
      <c r="AB2450" s="1"/>
      <c r="AC2450" s="1"/>
      <c r="AD2450" s="2"/>
      <c r="AE2450" s="1"/>
      <c r="AF2450" s="2"/>
    </row>
    <row r="2451" spans="1:32" hidden="1" x14ac:dyDescent="0.25">
      <c r="A2451" s="2" t="s">
        <v>323</v>
      </c>
      <c r="B2451" s="52">
        <v>44007</v>
      </c>
      <c r="C2451" s="2" t="s">
        <v>8</v>
      </c>
      <c r="D2451" s="2" t="s">
        <v>40</v>
      </c>
      <c r="E2451" s="2" t="s">
        <v>500</v>
      </c>
      <c r="F2451" s="2" t="s">
        <v>1275</v>
      </c>
      <c r="G2451" s="2" t="s">
        <v>4</v>
      </c>
      <c r="H2451" s="2" t="s">
        <v>4178</v>
      </c>
      <c r="I2451" s="1" t="s">
        <v>1</v>
      </c>
      <c r="J2451" s="1" t="s">
        <v>1</v>
      </c>
      <c r="K2451" s="1" t="s">
        <v>1</v>
      </c>
      <c r="L2451" s="1" t="s">
        <v>1</v>
      </c>
      <c r="M2451" s="1">
        <v>0</v>
      </c>
      <c r="N2451" s="2" t="s">
        <v>1</v>
      </c>
      <c r="O2451" s="2" t="s">
        <v>2</v>
      </c>
      <c r="P2451" s="2" t="s">
        <v>1</v>
      </c>
      <c r="Q2451" s="1">
        <v>13032658.46665</v>
      </c>
      <c r="R2451" s="1">
        <v>0</v>
      </c>
      <c r="S2451" s="1">
        <v>11938894.46665</v>
      </c>
      <c r="T2451" s="1">
        <v>0</v>
      </c>
      <c r="U2451" s="2" t="s">
        <v>0</v>
      </c>
      <c r="V2451" s="1">
        <v>0</v>
      </c>
      <c r="W2451" s="1">
        <v>942900</v>
      </c>
      <c r="X2451" s="2" t="s">
        <v>0</v>
      </c>
      <c r="Y2451" s="1">
        <v>150864</v>
      </c>
      <c r="Z2451" s="1"/>
      <c r="AA2451" s="2"/>
      <c r="AB2451" s="1"/>
      <c r="AC2451" s="1"/>
      <c r="AD2451" s="2"/>
      <c r="AE2451" s="1"/>
      <c r="AF2451" s="2"/>
    </row>
    <row r="2452" spans="1:32" hidden="1" x14ac:dyDescent="0.25">
      <c r="A2452" s="2" t="s">
        <v>321</v>
      </c>
      <c r="B2452" s="52">
        <v>44007</v>
      </c>
      <c r="C2452" s="2" t="s">
        <v>8</v>
      </c>
      <c r="D2452" s="2" t="s">
        <v>40</v>
      </c>
      <c r="E2452" s="2" t="s">
        <v>500</v>
      </c>
      <c r="F2452" s="2" t="s">
        <v>1275</v>
      </c>
      <c r="G2452" s="2" t="s">
        <v>4</v>
      </c>
      <c r="H2452" s="2" t="s">
        <v>4177</v>
      </c>
      <c r="I2452" s="1" t="s">
        <v>1</v>
      </c>
      <c r="J2452" s="1" t="s">
        <v>1</v>
      </c>
      <c r="K2452" s="1" t="s">
        <v>1</v>
      </c>
      <c r="L2452" s="1" t="s">
        <v>1</v>
      </c>
      <c r="M2452" s="1">
        <v>0</v>
      </c>
      <c r="N2452" s="2" t="s">
        <v>1</v>
      </c>
      <c r="O2452" s="2" t="s">
        <v>4061</v>
      </c>
      <c r="P2452" s="2" t="s">
        <v>4062</v>
      </c>
      <c r="Q2452" s="1">
        <v>225312.5</v>
      </c>
      <c r="R2452" s="1">
        <v>0</v>
      </c>
      <c r="S2452" s="1">
        <v>225312.5</v>
      </c>
      <c r="T2452" s="1">
        <v>0</v>
      </c>
      <c r="U2452" s="2" t="s">
        <v>0</v>
      </c>
      <c r="V2452" s="1">
        <v>0</v>
      </c>
      <c r="W2452" s="1">
        <v>0</v>
      </c>
      <c r="X2452" s="2" t="s">
        <v>0</v>
      </c>
      <c r="Y2452" s="1">
        <v>0</v>
      </c>
      <c r="Z2452" s="1"/>
      <c r="AA2452" s="2"/>
      <c r="AB2452" s="1"/>
      <c r="AC2452" s="1"/>
      <c r="AD2452" s="2"/>
      <c r="AE2452" s="1"/>
      <c r="AF2452" s="2"/>
    </row>
    <row r="2453" spans="1:32" hidden="1" x14ac:dyDescent="0.25">
      <c r="A2453" s="2" t="s">
        <v>318</v>
      </c>
      <c r="B2453" s="52">
        <v>44007</v>
      </c>
      <c r="C2453" s="2" t="s">
        <v>8</v>
      </c>
      <c r="D2453" s="2" t="s">
        <v>40</v>
      </c>
      <c r="E2453" s="2" t="s">
        <v>500</v>
      </c>
      <c r="F2453" s="2" t="s">
        <v>1275</v>
      </c>
      <c r="G2453" s="2" t="s">
        <v>4</v>
      </c>
      <c r="H2453" s="2" t="s">
        <v>4183</v>
      </c>
      <c r="I2453" s="1" t="s">
        <v>1</v>
      </c>
      <c r="J2453" s="1" t="s">
        <v>1</v>
      </c>
      <c r="K2453" s="1" t="s">
        <v>1</v>
      </c>
      <c r="L2453" s="1" t="s">
        <v>1</v>
      </c>
      <c r="M2453" s="1">
        <v>0</v>
      </c>
      <c r="N2453" s="2" t="s">
        <v>1</v>
      </c>
      <c r="O2453" s="2" t="s">
        <v>2</v>
      </c>
      <c r="P2453" s="2" t="s">
        <v>1</v>
      </c>
      <c r="Q2453" s="1">
        <v>18055408.787699997</v>
      </c>
      <c r="R2453" s="1">
        <v>0</v>
      </c>
      <c r="S2453" s="1">
        <v>14463399.953299999</v>
      </c>
      <c r="T2453" s="1">
        <v>0</v>
      </c>
      <c r="U2453" s="2" t="s">
        <v>0</v>
      </c>
      <c r="V2453" s="1">
        <v>0</v>
      </c>
      <c r="W2453" s="1">
        <v>3096559.3400000003</v>
      </c>
      <c r="X2453" s="2" t="s">
        <v>0</v>
      </c>
      <c r="Y2453" s="1">
        <v>495449.49440000003</v>
      </c>
      <c r="Z2453" s="1"/>
      <c r="AA2453" s="2"/>
      <c r="AB2453" s="1"/>
      <c r="AC2453" s="1"/>
      <c r="AD2453" s="2"/>
      <c r="AE2453" s="1"/>
      <c r="AF2453" s="2"/>
    </row>
    <row r="2454" spans="1:32" hidden="1" x14ac:dyDescent="0.25">
      <c r="A2454" s="2" t="s">
        <v>316</v>
      </c>
      <c r="B2454" s="52">
        <v>44007</v>
      </c>
      <c r="C2454" s="2" t="s">
        <v>8</v>
      </c>
      <c r="D2454" s="2" t="s">
        <v>36</v>
      </c>
      <c r="E2454" s="2" t="s">
        <v>497</v>
      </c>
      <c r="F2454" s="2" t="s">
        <v>2125</v>
      </c>
      <c r="G2454" s="2" t="s">
        <v>4</v>
      </c>
      <c r="H2454" s="2" t="s">
        <v>4184</v>
      </c>
      <c r="I2454" s="1" t="s">
        <v>1</v>
      </c>
      <c r="J2454" s="1" t="s">
        <v>1</v>
      </c>
      <c r="K2454" s="1" t="s">
        <v>1</v>
      </c>
      <c r="L2454" s="1" t="s">
        <v>1</v>
      </c>
      <c r="M2454" s="1">
        <v>0</v>
      </c>
      <c r="N2454" s="2" t="s">
        <v>1</v>
      </c>
      <c r="O2454" s="2" t="s">
        <v>2</v>
      </c>
      <c r="P2454" s="2" t="s">
        <v>1</v>
      </c>
      <c r="Q2454" s="1">
        <v>12898360.177549999</v>
      </c>
      <c r="R2454" s="1">
        <v>0</v>
      </c>
      <c r="S2454" s="1">
        <v>11572290.679949999</v>
      </c>
      <c r="T2454" s="1">
        <v>0</v>
      </c>
      <c r="U2454" s="2" t="s">
        <v>0</v>
      </c>
      <c r="V2454" s="1">
        <v>0</v>
      </c>
      <c r="W2454" s="1">
        <v>1143163.3599999999</v>
      </c>
      <c r="X2454" s="2" t="s">
        <v>0</v>
      </c>
      <c r="Y2454" s="1">
        <v>182906.13760000002</v>
      </c>
      <c r="Z2454" s="1"/>
      <c r="AA2454" s="2"/>
      <c r="AB2454" s="1"/>
      <c r="AC2454" s="1"/>
      <c r="AD2454" s="2"/>
      <c r="AE2454" s="1"/>
      <c r="AF2454" s="2"/>
    </row>
    <row r="2455" spans="1:32" hidden="1" x14ac:dyDescent="0.25">
      <c r="A2455" s="2" t="s">
        <v>312</v>
      </c>
      <c r="B2455" s="52">
        <v>44007</v>
      </c>
      <c r="C2455" s="2" t="s">
        <v>8</v>
      </c>
      <c r="D2455" s="2" t="s">
        <v>32</v>
      </c>
      <c r="E2455" s="2" t="s">
        <v>493</v>
      </c>
      <c r="F2455" s="2" t="s">
        <v>4185</v>
      </c>
      <c r="G2455" s="2" t="s">
        <v>4</v>
      </c>
      <c r="H2455" s="2" t="s">
        <v>4186</v>
      </c>
      <c r="I2455" s="1" t="s">
        <v>1</v>
      </c>
      <c r="J2455" s="1" t="s">
        <v>1</v>
      </c>
      <c r="K2455" s="1" t="s">
        <v>1</v>
      </c>
      <c r="L2455" s="1" t="s">
        <v>1</v>
      </c>
      <c r="M2455" s="1">
        <v>0</v>
      </c>
      <c r="N2455" s="2" t="s">
        <v>1</v>
      </c>
      <c r="O2455" s="2" t="s">
        <v>2</v>
      </c>
      <c r="P2455" s="2" t="s">
        <v>1</v>
      </c>
      <c r="Q2455" s="1">
        <v>13462670.492649999</v>
      </c>
      <c r="R2455" s="1">
        <v>0</v>
      </c>
      <c r="S2455" s="1">
        <v>7636874.2966499999</v>
      </c>
      <c r="T2455" s="1">
        <v>0</v>
      </c>
      <c r="U2455" s="2" t="s">
        <v>0</v>
      </c>
      <c r="V2455" s="1">
        <v>0</v>
      </c>
      <c r="W2455" s="1">
        <v>5022238.0999999996</v>
      </c>
      <c r="X2455" s="2" t="s">
        <v>0</v>
      </c>
      <c r="Y2455" s="1">
        <v>803558.0959999999</v>
      </c>
      <c r="Z2455" s="1"/>
      <c r="AA2455" s="2"/>
      <c r="AB2455" s="1"/>
      <c r="AC2455" s="1"/>
      <c r="AD2455" s="2"/>
      <c r="AE2455" s="1"/>
      <c r="AF2455" s="2"/>
    </row>
    <row r="2456" spans="1:32" hidden="1" x14ac:dyDescent="0.25">
      <c r="A2456" s="2" t="s">
        <v>309</v>
      </c>
      <c r="B2456" s="52">
        <v>44007</v>
      </c>
      <c r="C2456" s="2" t="s">
        <v>8</v>
      </c>
      <c r="D2456" s="2" t="s">
        <v>26</v>
      </c>
      <c r="E2456" s="2" t="s">
        <v>489</v>
      </c>
      <c r="F2456" s="2" t="s">
        <v>4187</v>
      </c>
      <c r="G2456" s="2" t="s">
        <v>4</v>
      </c>
      <c r="H2456" s="2" t="s">
        <v>4188</v>
      </c>
      <c r="I2456" s="1" t="s">
        <v>1</v>
      </c>
      <c r="J2456" s="1" t="s">
        <v>1</v>
      </c>
      <c r="K2456" s="1" t="s">
        <v>1</v>
      </c>
      <c r="L2456" s="1" t="s">
        <v>1</v>
      </c>
      <c r="M2456" s="1">
        <v>0</v>
      </c>
      <c r="N2456" s="2" t="s">
        <v>1</v>
      </c>
      <c r="O2456" s="2" t="s">
        <v>2</v>
      </c>
      <c r="P2456" s="2" t="s">
        <v>1</v>
      </c>
      <c r="Q2456" s="1">
        <v>27198700.040149994</v>
      </c>
      <c r="R2456" s="1">
        <v>0</v>
      </c>
      <c r="S2456" s="1">
        <v>24794076.833749995</v>
      </c>
      <c r="T2456" s="1">
        <v>0</v>
      </c>
      <c r="U2456" s="2" t="s">
        <v>0</v>
      </c>
      <c r="V2456" s="1">
        <v>0</v>
      </c>
      <c r="W2456" s="1">
        <v>2072951.04</v>
      </c>
      <c r="X2456" s="2" t="s">
        <v>0</v>
      </c>
      <c r="Y2456" s="1">
        <v>331672.16639999999</v>
      </c>
      <c r="Z2456" s="1"/>
      <c r="AA2456" s="2"/>
      <c r="AB2456" s="1"/>
      <c r="AC2456" s="1"/>
      <c r="AD2456" s="2"/>
      <c r="AE2456" s="1"/>
      <c r="AF2456" s="2"/>
    </row>
    <row r="2457" spans="1:32" hidden="1" x14ac:dyDescent="0.25">
      <c r="A2457" s="2" t="s">
        <v>306</v>
      </c>
      <c r="B2457" s="52">
        <v>44007</v>
      </c>
      <c r="C2457" s="2" t="s">
        <v>8</v>
      </c>
      <c r="D2457" s="2" t="s">
        <v>16</v>
      </c>
      <c r="E2457" s="2" t="s">
        <v>483</v>
      </c>
      <c r="F2457" s="2" t="s">
        <v>1363</v>
      </c>
      <c r="G2457" s="2" t="s">
        <v>4</v>
      </c>
      <c r="H2457" s="2" t="s">
        <v>4189</v>
      </c>
      <c r="I2457" s="1" t="s">
        <v>1</v>
      </c>
      <c r="J2457" s="1" t="s">
        <v>1</v>
      </c>
      <c r="K2457" s="1" t="s">
        <v>1</v>
      </c>
      <c r="L2457" s="1" t="s">
        <v>1</v>
      </c>
      <c r="M2457" s="1">
        <v>0</v>
      </c>
      <c r="N2457" s="2" t="s">
        <v>1</v>
      </c>
      <c r="O2457" s="2" t="s">
        <v>2</v>
      </c>
      <c r="P2457" s="2" t="s">
        <v>1</v>
      </c>
      <c r="Q2457" s="1">
        <v>6608247.0055999998</v>
      </c>
      <c r="R2457" s="1">
        <v>0</v>
      </c>
      <c r="S2457" s="1">
        <v>2740761</v>
      </c>
      <c r="T2457" s="1">
        <v>0</v>
      </c>
      <c r="U2457" s="2" t="s">
        <v>0</v>
      </c>
      <c r="V2457" s="1">
        <v>0</v>
      </c>
      <c r="W2457" s="1">
        <v>3334039.66</v>
      </c>
      <c r="X2457" s="2" t="s">
        <v>0</v>
      </c>
      <c r="Y2457" s="1">
        <v>533446.3456</v>
      </c>
      <c r="Z2457" s="1"/>
      <c r="AA2457" s="2"/>
      <c r="AB2457" s="1"/>
      <c r="AC2457" s="1"/>
      <c r="AD2457" s="2"/>
      <c r="AE2457" s="1"/>
      <c r="AF2457" s="2"/>
    </row>
    <row r="2458" spans="1:32" hidden="1" x14ac:dyDescent="0.25">
      <c r="A2458" s="2" t="s">
        <v>303</v>
      </c>
      <c r="B2458" s="52">
        <v>44007</v>
      </c>
      <c r="C2458" s="2" t="s">
        <v>8</v>
      </c>
      <c r="D2458" s="2" t="s">
        <v>1048</v>
      </c>
      <c r="E2458" s="2" t="s">
        <v>538</v>
      </c>
      <c r="F2458" s="2" t="s">
        <v>2359</v>
      </c>
      <c r="G2458" s="2" t="s">
        <v>4</v>
      </c>
      <c r="H2458" s="2" t="s">
        <v>4190</v>
      </c>
      <c r="I2458" s="1" t="s">
        <v>1</v>
      </c>
      <c r="J2458" s="1" t="s">
        <v>1</v>
      </c>
      <c r="K2458" s="1" t="s">
        <v>1</v>
      </c>
      <c r="L2458" s="1" t="s">
        <v>1</v>
      </c>
      <c r="M2458" s="1">
        <v>0</v>
      </c>
      <c r="N2458" s="2" t="s">
        <v>1</v>
      </c>
      <c r="O2458" s="2" t="s">
        <v>2</v>
      </c>
      <c r="P2458" s="2" t="s">
        <v>1</v>
      </c>
      <c r="Q2458" s="1">
        <v>17054470.687299997</v>
      </c>
      <c r="R2458" s="1">
        <v>0</v>
      </c>
      <c r="S2458" s="1">
        <v>15333680.287299998</v>
      </c>
      <c r="T2458" s="1">
        <v>0</v>
      </c>
      <c r="U2458" s="2" t="s">
        <v>0</v>
      </c>
      <c r="V2458" s="1">
        <v>0</v>
      </c>
      <c r="W2458" s="1">
        <v>1483440</v>
      </c>
      <c r="X2458" s="2" t="s">
        <v>0</v>
      </c>
      <c r="Y2458" s="1">
        <v>237350.39999999999</v>
      </c>
      <c r="Z2458" s="1"/>
      <c r="AA2458" s="2"/>
      <c r="AB2458" s="1"/>
      <c r="AC2458" s="1"/>
      <c r="AD2458" s="2"/>
      <c r="AE2458" s="1"/>
      <c r="AF2458" s="2"/>
    </row>
    <row r="2459" spans="1:32" hidden="1" x14ac:dyDescent="0.25">
      <c r="A2459" s="2" t="s">
        <v>300</v>
      </c>
      <c r="B2459" s="52">
        <v>44007</v>
      </c>
      <c r="C2459" s="2" t="s">
        <v>8</v>
      </c>
      <c r="D2459" s="2" t="s">
        <v>11</v>
      </c>
      <c r="E2459" s="2" t="s">
        <v>476</v>
      </c>
      <c r="F2459" s="2" t="s">
        <v>4191</v>
      </c>
      <c r="G2459" s="2" t="s">
        <v>4</v>
      </c>
      <c r="H2459" s="2" t="s">
        <v>4192</v>
      </c>
      <c r="I2459" s="1" t="s">
        <v>1</v>
      </c>
      <c r="J2459" s="1" t="s">
        <v>1</v>
      </c>
      <c r="K2459" s="1" t="s">
        <v>1</v>
      </c>
      <c r="L2459" s="1" t="s">
        <v>1</v>
      </c>
      <c r="M2459" s="1">
        <v>0</v>
      </c>
      <c r="N2459" s="2" t="s">
        <v>1</v>
      </c>
      <c r="O2459" s="2" t="s">
        <v>4193</v>
      </c>
      <c r="P2459" s="2" t="s">
        <v>4194</v>
      </c>
      <c r="Q2459" s="1">
        <v>190008</v>
      </c>
      <c r="R2459" s="1">
        <v>0</v>
      </c>
      <c r="S2459" s="1">
        <v>0</v>
      </c>
      <c r="T2459" s="1">
        <v>0</v>
      </c>
      <c r="U2459" s="2" t="s">
        <v>0</v>
      </c>
      <c r="V2459" s="1">
        <v>0</v>
      </c>
      <c r="W2459" s="1">
        <v>163800</v>
      </c>
      <c r="X2459" s="2" t="s">
        <v>13</v>
      </c>
      <c r="Y2459" s="1">
        <v>26208</v>
      </c>
      <c r="Z2459" s="1"/>
      <c r="AA2459" s="2"/>
      <c r="AB2459" s="1"/>
      <c r="AC2459" s="1"/>
      <c r="AD2459" s="2"/>
      <c r="AE2459" s="1"/>
      <c r="AF2459" s="2"/>
    </row>
    <row r="2460" spans="1:32" hidden="1" x14ac:dyDescent="0.25">
      <c r="A2460" s="2" t="s">
        <v>297</v>
      </c>
      <c r="B2460" s="52">
        <v>44007</v>
      </c>
      <c r="C2460" s="2" t="s">
        <v>8</v>
      </c>
      <c r="D2460" s="2" t="s">
        <v>7</v>
      </c>
      <c r="E2460" s="2" t="s">
        <v>471</v>
      </c>
      <c r="F2460" s="2" t="s">
        <v>2839</v>
      </c>
      <c r="G2460" s="2" t="s">
        <v>4</v>
      </c>
      <c r="H2460" s="2" t="s">
        <v>4195</v>
      </c>
      <c r="I2460" s="1" t="s">
        <v>1</v>
      </c>
      <c r="J2460" s="1" t="s">
        <v>1</v>
      </c>
      <c r="K2460" s="1" t="s">
        <v>1</v>
      </c>
      <c r="L2460" s="1" t="s">
        <v>1</v>
      </c>
      <c r="M2460" s="1">
        <v>0</v>
      </c>
      <c r="N2460" s="2" t="s">
        <v>1</v>
      </c>
      <c r="O2460" s="2" t="s">
        <v>2</v>
      </c>
      <c r="P2460" s="2" t="s">
        <v>1</v>
      </c>
      <c r="Q2460" s="1">
        <v>42409962.287550002</v>
      </c>
      <c r="R2460" s="1">
        <v>0</v>
      </c>
      <c r="S2460" s="1">
        <v>33460905.879550003</v>
      </c>
      <c r="T2460" s="1">
        <v>0</v>
      </c>
      <c r="U2460" s="2" t="s">
        <v>0</v>
      </c>
      <c r="V2460" s="1">
        <v>0</v>
      </c>
      <c r="W2460" s="1">
        <v>7714703.7999999989</v>
      </c>
      <c r="X2460" s="2" t="s">
        <v>13</v>
      </c>
      <c r="Y2460" s="1">
        <v>1234352.608</v>
      </c>
      <c r="Z2460" s="1"/>
      <c r="AA2460" s="2"/>
      <c r="AB2460" s="1"/>
      <c r="AC2460" s="1"/>
      <c r="AD2460" s="2"/>
      <c r="AE2460" s="1"/>
      <c r="AF2460" s="2"/>
    </row>
    <row r="2461" spans="1:32" hidden="1" x14ac:dyDescent="0.25">
      <c r="A2461" s="2" t="s">
        <v>293</v>
      </c>
      <c r="B2461" s="52">
        <v>44008</v>
      </c>
      <c r="C2461" s="2" t="s">
        <v>8</v>
      </c>
      <c r="D2461" s="2" t="s">
        <v>107</v>
      </c>
      <c r="E2461" s="2" t="s">
        <v>596</v>
      </c>
      <c r="F2461" s="2" t="s">
        <v>339</v>
      </c>
      <c r="G2461" s="2" t="s">
        <v>4</v>
      </c>
      <c r="H2461" s="2" t="s">
        <v>4097</v>
      </c>
      <c r="I2461" s="1" t="s">
        <v>1</v>
      </c>
      <c r="J2461" s="1" t="s">
        <v>1</v>
      </c>
      <c r="K2461" s="1" t="s">
        <v>1</v>
      </c>
      <c r="L2461" s="1" t="s">
        <v>1</v>
      </c>
      <c r="M2461" s="1">
        <v>0</v>
      </c>
      <c r="N2461" s="2" t="s">
        <v>1</v>
      </c>
      <c r="O2461" s="2" t="s">
        <v>2</v>
      </c>
      <c r="P2461" s="2" t="s">
        <v>1</v>
      </c>
      <c r="Q2461" s="1">
        <v>60654491.524070218</v>
      </c>
      <c r="R2461" s="1">
        <v>0</v>
      </c>
      <c r="S2461" s="1">
        <v>52264842.830870226</v>
      </c>
      <c r="T2461" s="1">
        <v>0</v>
      </c>
      <c r="U2461" s="2" t="s">
        <v>0</v>
      </c>
      <c r="V2461" s="1">
        <v>0</v>
      </c>
      <c r="W2461" s="1">
        <v>7232455.7699999996</v>
      </c>
      <c r="X2461" s="2" t="s">
        <v>0</v>
      </c>
      <c r="Y2461" s="1">
        <v>1157192.9231999998</v>
      </c>
      <c r="Z2461" s="1"/>
      <c r="AA2461" s="2"/>
      <c r="AB2461" s="1"/>
      <c r="AC2461" s="1"/>
      <c r="AD2461" s="2"/>
      <c r="AE2461" s="1"/>
      <c r="AF2461" s="2"/>
    </row>
    <row r="2462" spans="1:32" hidden="1" x14ac:dyDescent="0.25">
      <c r="A2462" s="2" t="s">
        <v>290</v>
      </c>
      <c r="B2462" s="52">
        <v>44008</v>
      </c>
      <c r="C2462" s="2" t="s">
        <v>53</v>
      </c>
      <c r="D2462" s="2" t="s">
        <v>107</v>
      </c>
      <c r="E2462" s="2" t="s">
        <v>572</v>
      </c>
      <c r="F2462" s="2" t="s">
        <v>3966</v>
      </c>
      <c r="G2462" s="2" t="s">
        <v>4</v>
      </c>
      <c r="H2462" s="2" t="s">
        <v>4096</v>
      </c>
      <c r="I2462" s="1" t="s">
        <v>1</v>
      </c>
      <c r="J2462" s="1" t="s">
        <v>1</v>
      </c>
      <c r="K2462" s="1" t="s">
        <v>1</v>
      </c>
      <c r="L2462" s="1" t="s">
        <v>1</v>
      </c>
      <c r="M2462" s="1">
        <v>0</v>
      </c>
      <c r="N2462" s="2" t="s">
        <v>1</v>
      </c>
      <c r="O2462" s="2" t="s">
        <v>2</v>
      </c>
      <c r="P2462" s="2" t="s">
        <v>1</v>
      </c>
      <c r="Q2462" s="1">
        <v>13174407.506999999</v>
      </c>
      <c r="R2462" s="1">
        <v>0</v>
      </c>
      <c r="S2462" s="1">
        <v>12855291.506999999</v>
      </c>
      <c r="T2462" s="1">
        <v>0</v>
      </c>
      <c r="U2462" s="2" t="s">
        <v>0</v>
      </c>
      <c r="V2462" s="1">
        <v>0</v>
      </c>
      <c r="W2462" s="1">
        <v>275100</v>
      </c>
      <c r="X2462" s="2" t="s">
        <v>0</v>
      </c>
      <c r="Y2462" s="1">
        <v>44016</v>
      </c>
      <c r="Z2462" s="1"/>
      <c r="AA2462" s="2"/>
      <c r="AB2462" s="1"/>
      <c r="AC2462" s="1"/>
      <c r="AD2462" s="2"/>
      <c r="AE2462" s="1"/>
      <c r="AF2462" s="2"/>
    </row>
    <row r="2463" spans="1:32" hidden="1" x14ac:dyDescent="0.25">
      <c r="A2463" s="2" t="s">
        <v>288</v>
      </c>
      <c r="B2463" s="52">
        <v>44008</v>
      </c>
      <c r="C2463" s="2" t="s">
        <v>53</v>
      </c>
      <c r="D2463" s="2" t="s">
        <v>107</v>
      </c>
      <c r="E2463" s="2" t="s">
        <v>572</v>
      </c>
      <c r="F2463" s="2" t="s">
        <v>3966</v>
      </c>
      <c r="G2463" s="2" t="s">
        <v>4</v>
      </c>
      <c r="H2463" s="2" t="s">
        <v>4095</v>
      </c>
      <c r="I2463" s="1" t="s">
        <v>1</v>
      </c>
      <c r="J2463" s="1" t="s">
        <v>1</v>
      </c>
      <c r="K2463" s="1" t="s">
        <v>1</v>
      </c>
      <c r="L2463" s="1" t="s">
        <v>1</v>
      </c>
      <c r="M2463" s="1">
        <v>0</v>
      </c>
      <c r="N2463" s="2" t="s">
        <v>1</v>
      </c>
      <c r="O2463" s="2" t="s">
        <v>1636</v>
      </c>
      <c r="P2463" s="2" t="s">
        <v>1637</v>
      </c>
      <c r="Q2463" s="1">
        <v>4320160.1045000004</v>
      </c>
      <c r="R2463" s="1">
        <v>0</v>
      </c>
      <c r="S2463" s="1">
        <v>4320160.1045000004</v>
      </c>
      <c r="T2463" s="1">
        <v>0</v>
      </c>
      <c r="U2463" s="2" t="s">
        <v>0</v>
      </c>
      <c r="V2463" s="1">
        <v>0</v>
      </c>
      <c r="W2463" s="1">
        <v>0</v>
      </c>
      <c r="X2463" s="2" t="s">
        <v>0</v>
      </c>
      <c r="Y2463" s="1">
        <v>0</v>
      </c>
      <c r="Z2463" s="1"/>
      <c r="AA2463" s="2"/>
      <c r="AB2463" s="1"/>
      <c r="AC2463" s="1"/>
      <c r="AD2463" s="2"/>
      <c r="AE2463" s="1"/>
      <c r="AF2463" s="2"/>
    </row>
    <row r="2464" spans="1:32" hidden="1" x14ac:dyDescent="0.25">
      <c r="A2464" s="2" t="s">
        <v>284</v>
      </c>
      <c r="B2464" s="52">
        <v>44008</v>
      </c>
      <c r="C2464" s="2" t="s">
        <v>53</v>
      </c>
      <c r="D2464" s="2" t="s">
        <v>107</v>
      </c>
      <c r="E2464" s="2" t="s">
        <v>572</v>
      </c>
      <c r="F2464" s="2" t="s">
        <v>3966</v>
      </c>
      <c r="G2464" s="2" t="s">
        <v>4</v>
      </c>
      <c r="H2464" s="2" t="s">
        <v>4094</v>
      </c>
      <c r="I2464" s="1" t="s">
        <v>1</v>
      </c>
      <c r="J2464" s="1" t="s">
        <v>1</v>
      </c>
      <c r="K2464" s="1" t="s">
        <v>1</v>
      </c>
      <c r="L2464" s="1" t="s">
        <v>1</v>
      </c>
      <c r="M2464" s="1">
        <v>0</v>
      </c>
      <c r="N2464" s="2" t="s">
        <v>1</v>
      </c>
      <c r="O2464" s="2" t="s">
        <v>2</v>
      </c>
      <c r="P2464" s="2" t="s">
        <v>1</v>
      </c>
      <c r="Q2464" s="1">
        <v>114193743.05915001</v>
      </c>
      <c r="R2464" s="1">
        <v>0</v>
      </c>
      <c r="S2464" s="1">
        <v>77927352.920350015</v>
      </c>
      <c r="T2464" s="1">
        <v>0</v>
      </c>
      <c r="U2464" s="2" t="s">
        <v>0</v>
      </c>
      <c r="V2464" s="1">
        <v>0</v>
      </c>
      <c r="W2464" s="1">
        <v>31264129.429999996</v>
      </c>
      <c r="X2464" s="2" t="s">
        <v>0</v>
      </c>
      <c r="Y2464" s="1">
        <v>5002260.7087999992</v>
      </c>
      <c r="Z2464" s="1"/>
      <c r="AA2464" s="2"/>
      <c r="AB2464" s="1"/>
      <c r="AC2464" s="1"/>
      <c r="AD2464" s="2"/>
      <c r="AE2464" s="1"/>
      <c r="AF2464" s="2"/>
    </row>
    <row r="2465" spans="1:32" hidden="1" x14ac:dyDescent="0.25">
      <c r="A2465" s="2" t="s">
        <v>281</v>
      </c>
      <c r="B2465" s="52">
        <v>44008</v>
      </c>
      <c r="C2465" s="2" t="s">
        <v>53</v>
      </c>
      <c r="D2465" s="2" t="s">
        <v>107</v>
      </c>
      <c r="E2465" s="2" t="s">
        <v>572</v>
      </c>
      <c r="F2465" s="2" t="s">
        <v>3966</v>
      </c>
      <c r="G2465" s="2" t="s">
        <v>4</v>
      </c>
      <c r="H2465" s="2" t="s">
        <v>4091</v>
      </c>
      <c r="I2465" s="1" t="s">
        <v>1</v>
      </c>
      <c r="J2465" s="1" t="s">
        <v>1</v>
      </c>
      <c r="K2465" s="1" t="s">
        <v>1</v>
      </c>
      <c r="L2465" s="1" t="s">
        <v>1</v>
      </c>
      <c r="M2465" s="1">
        <v>0</v>
      </c>
      <c r="N2465" s="2" t="s">
        <v>1</v>
      </c>
      <c r="O2465" s="2" t="s">
        <v>4092</v>
      </c>
      <c r="P2465" s="2" t="s">
        <v>4093</v>
      </c>
      <c r="Q2465" s="1">
        <v>145000</v>
      </c>
      <c r="R2465" s="1">
        <v>0</v>
      </c>
      <c r="S2465" s="1">
        <v>145000</v>
      </c>
      <c r="T2465" s="1">
        <v>0</v>
      </c>
      <c r="U2465" s="2" t="s">
        <v>0</v>
      </c>
      <c r="V2465" s="1">
        <v>0</v>
      </c>
      <c r="W2465" s="1">
        <v>0</v>
      </c>
      <c r="X2465" s="2" t="s">
        <v>0</v>
      </c>
      <c r="Y2465" s="1">
        <v>0</v>
      </c>
      <c r="Z2465" s="1"/>
      <c r="AA2465" s="2"/>
      <c r="AB2465" s="1"/>
      <c r="AC2465" s="1"/>
      <c r="AD2465" s="2"/>
      <c r="AE2465" s="1"/>
      <c r="AF2465" s="2"/>
    </row>
    <row r="2466" spans="1:32" hidden="1" x14ac:dyDescent="0.25">
      <c r="A2466" s="2" t="s">
        <v>278</v>
      </c>
      <c r="B2466" s="52">
        <v>44008</v>
      </c>
      <c r="C2466" s="2" t="s">
        <v>53</v>
      </c>
      <c r="D2466" s="2" t="s">
        <v>107</v>
      </c>
      <c r="E2466" s="2" t="s">
        <v>572</v>
      </c>
      <c r="F2466" s="2" t="s">
        <v>3966</v>
      </c>
      <c r="G2466" s="2" t="s">
        <v>4</v>
      </c>
      <c r="H2466" s="2" t="s">
        <v>4090</v>
      </c>
      <c r="I2466" s="1" t="s">
        <v>1</v>
      </c>
      <c r="J2466" s="1" t="s">
        <v>1</v>
      </c>
      <c r="K2466" s="1" t="s">
        <v>1</v>
      </c>
      <c r="L2466" s="1" t="s">
        <v>1</v>
      </c>
      <c r="M2466" s="1">
        <v>0</v>
      </c>
      <c r="N2466" s="2" t="s">
        <v>1</v>
      </c>
      <c r="O2466" s="2" t="s">
        <v>2</v>
      </c>
      <c r="P2466" s="2" t="s">
        <v>1</v>
      </c>
      <c r="Q2466" s="1">
        <v>18402853.328000002</v>
      </c>
      <c r="R2466" s="1">
        <v>0</v>
      </c>
      <c r="S2466" s="1">
        <v>11173009.719999999</v>
      </c>
      <c r="T2466" s="1">
        <v>0</v>
      </c>
      <c r="U2466" s="2" t="s">
        <v>0</v>
      </c>
      <c r="V2466" s="1">
        <v>0</v>
      </c>
      <c r="W2466" s="1">
        <v>6232623.8000000007</v>
      </c>
      <c r="X2466" s="2" t="s">
        <v>0</v>
      </c>
      <c r="Y2466" s="1">
        <v>997219.80800000019</v>
      </c>
      <c r="Z2466" s="1"/>
      <c r="AA2466" s="2"/>
      <c r="AB2466" s="1"/>
      <c r="AC2466" s="1"/>
      <c r="AD2466" s="2"/>
      <c r="AE2466" s="1"/>
      <c r="AF2466" s="2"/>
    </row>
    <row r="2467" spans="1:32" hidden="1" x14ac:dyDescent="0.25">
      <c r="A2467" s="2" t="s">
        <v>276</v>
      </c>
      <c r="B2467" s="52">
        <v>44008</v>
      </c>
      <c r="C2467" s="2" t="s">
        <v>53</v>
      </c>
      <c r="D2467" s="2" t="s">
        <v>107</v>
      </c>
      <c r="E2467" s="2" t="s">
        <v>572</v>
      </c>
      <c r="F2467" s="2" t="s">
        <v>3966</v>
      </c>
      <c r="G2467" s="2" t="s">
        <v>24</v>
      </c>
      <c r="H2467" s="2" t="s">
        <v>1</v>
      </c>
      <c r="I2467" s="1" t="s">
        <v>234</v>
      </c>
      <c r="J2467" s="1" t="s">
        <v>1</v>
      </c>
      <c r="K2467" s="1" t="s">
        <v>4087</v>
      </c>
      <c r="L2467" s="1" t="s">
        <v>3972</v>
      </c>
      <c r="M2467" s="1">
        <v>2508191.9900000002</v>
      </c>
      <c r="N2467" s="2" t="s">
        <v>20</v>
      </c>
      <c r="O2467" s="2" t="s">
        <v>4088</v>
      </c>
      <c r="P2467" s="2" t="s">
        <v>4089</v>
      </c>
      <c r="Q2467" s="1">
        <v>-630000</v>
      </c>
      <c r="R2467" s="1">
        <v>0</v>
      </c>
      <c r="S2467" s="1">
        <v>-630000</v>
      </c>
      <c r="T2467" s="1">
        <v>0</v>
      </c>
      <c r="U2467" s="2" t="s">
        <v>0</v>
      </c>
      <c r="V2467" s="1">
        <v>0</v>
      </c>
      <c r="W2467" s="1">
        <v>0</v>
      </c>
      <c r="X2467" s="2" t="s">
        <v>0</v>
      </c>
      <c r="Y2467" s="1">
        <v>0</v>
      </c>
      <c r="Z2467" s="1"/>
      <c r="AA2467" s="2"/>
      <c r="AB2467" s="1"/>
      <c r="AC2467" s="1"/>
      <c r="AD2467" s="2"/>
      <c r="AE2467" s="1"/>
      <c r="AF2467" s="2"/>
    </row>
    <row r="2468" spans="1:32" hidden="1" x14ac:dyDescent="0.25">
      <c r="A2468" s="2" t="s">
        <v>274</v>
      </c>
      <c r="B2468" s="52">
        <v>44008</v>
      </c>
      <c r="C2468" s="2" t="s">
        <v>8</v>
      </c>
      <c r="D2468" s="2" t="s">
        <v>88</v>
      </c>
      <c r="E2468" s="2" t="s">
        <v>563</v>
      </c>
      <c r="F2468" s="2" t="s">
        <v>10</v>
      </c>
      <c r="G2468" s="2" t="s">
        <v>4</v>
      </c>
      <c r="H2468" s="2" t="s">
        <v>4106</v>
      </c>
      <c r="I2468" s="1" t="s">
        <v>1</v>
      </c>
      <c r="J2468" s="1" t="s">
        <v>1</v>
      </c>
      <c r="K2468" s="1" t="s">
        <v>1</v>
      </c>
      <c r="L2468" s="1" t="s">
        <v>1</v>
      </c>
      <c r="M2468" s="1">
        <v>0</v>
      </c>
      <c r="N2468" s="2" t="s">
        <v>1</v>
      </c>
      <c r="O2468" s="2" t="s">
        <v>2</v>
      </c>
      <c r="P2468" s="2" t="s">
        <v>1</v>
      </c>
      <c r="Q2468" s="1">
        <v>41006905.460000001</v>
      </c>
      <c r="R2468" s="1">
        <v>0</v>
      </c>
      <c r="S2468" s="1">
        <v>41006905.460000001</v>
      </c>
      <c r="T2468" s="1">
        <v>0</v>
      </c>
      <c r="U2468" s="2" t="s">
        <v>0</v>
      </c>
      <c r="V2468" s="1">
        <v>0</v>
      </c>
      <c r="W2468" s="1">
        <v>0</v>
      </c>
      <c r="X2468" s="2" t="s">
        <v>0</v>
      </c>
      <c r="Y2468" s="1">
        <v>0</v>
      </c>
      <c r="Z2468" s="1"/>
      <c r="AA2468" s="2"/>
      <c r="AB2468" s="1"/>
      <c r="AC2468" s="1"/>
      <c r="AD2468" s="2"/>
      <c r="AE2468" s="1"/>
      <c r="AF2468" s="2"/>
    </row>
    <row r="2469" spans="1:32" hidden="1" x14ac:dyDescent="0.25">
      <c r="A2469" s="2" t="s">
        <v>271</v>
      </c>
      <c r="B2469" s="52">
        <v>44008</v>
      </c>
      <c r="C2469" s="2" t="s">
        <v>8</v>
      </c>
      <c r="D2469" s="2" t="s">
        <v>88</v>
      </c>
      <c r="E2469" s="2" t="s">
        <v>569</v>
      </c>
      <c r="F2469" s="2" t="s">
        <v>1213</v>
      </c>
      <c r="G2469" s="2" t="s">
        <v>4</v>
      </c>
      <c r="H2469" s="2" t="s">
        <v>4105</v>
      </c>
      <c r="I2469" s="1" t="s">
        <v>1</v>
      </c>
      <c r="J2469" s="1" t="s">
        <v>1</v>
      </c>
      <c r="K2469" s="1" t="s">
        <v>1</v>
      </c>
      <c r="L2469" s="1" t="s">
        <v>1</v>
      </c>
      <c r="M2469" s="1">
        <v>0</v>
      </c>
      <c r="N2469" s="2" t="s">
        <v>1</v>
      </c>
      <c r="O2469" s="2" t="s">
        <v>2</v>
      </c>
      <c r="P2469" s="2" t="s">
        <v>1</v>
      </c>
      <c r="Q2469" s="1">
        <v>99001946.943949997</v>
      </c>
      <c r="R2469" s="1">
        <v>0</v>
      </c>
      <c r="S2469" s="1">
        <v>84557828.447549999</v>
      </c>
      <c r="T2469" s="1">
        <v>0</v>
      </c>
      <c r="U2469" s="2" t="s">
        <v>0</v>
      </c>
      <c r="V2469" s="1">
        <v>0</v>
      </c>
      <c r="W2469" s="1">
        <v>12451826.289999999</v>
      </c>
      <c r="X2469" s="2" t="s">
        <v>0</v>
      </c>
      <c r="Y2469" s="1">
        <v>1992292.2064</v>
      </c>
      <c r="Z2469" s="1"/>
      <c r="AA2469" s="2"/>
      <c r="AB2469" s="1"/>
      <c r="AC2469" s="1"/>
      <c r="AD2469" s="2"/>
      <c r="AE2469" s="1"/>
      <c r="AF2469" s="2"/>
    </row>
    <row r="2470" spans="1:32" hidden="1" x14ac:dyDescent="0.25">
      <c r="A2470" s="2" t="s">
        <v>269</v>
      </c>
      <c r="B2470" s="52">
        <v>44008</v>
      </c>
      <c r="C2470" s="2" t="s">
        <v>8</v>
      </c>
      <c r="D2470" s="2" t="s">
        <v>88</v>
      </c>
      <c r="E2470" s="2" t="s">
        <v>569</v>
      </c>
      <c r="F2470" s="2" t="s">
        <v>1213</v>
      </c>
      <c r="G2470" s="2" t="s">
        <v>24</v>
      </c>
      <c r="H2470" s="2" t="s">
        <v>1</v>
      </c>
      <c r="I2470" s="1" t="s">
        <v>3674</v>
      </c>
      <c r="J2470" s="1" t="s">
        <v>1</v>
      </c>
      <c r="K2470" s="1" t="s">
        <v>4101</v>
      </c>
      <c r="L2470" s="1" t="s">
        <v>4102</v>
      </c>
      <c r="M2470" s="1">
        <v>3022038.66</v>
      </c>
      <c r="N2470" s="2" t="s">
        <v>20</v>
      </c>
      <c r="O2470" s="2" t="s">
        <v>4103</v>
      </c>
      <c r="P2470" s="2" t="s">
        <v>4104</v>
      </c>
      <c r="Q2470" s="1">
        <v>-438354</v>
      </c>
      <c r="R2470" s="1">
        <v>0</v>
      </c>
      <c r="S2470" s="1">
        <v>-438354</v>
      </c>
      <c r="T2470" s="1">
        <v>0</v>
      </c>
      <c r="U2470" s="2" t="s">
        <v>0</v>
      </c>
      <c r="V2470" s="1">
        <v>0</v>
      </c>
      <c r="W2470" s="1">
        <v>0</v>
      </c>
      <c r="X2470" s="2" t="s">
        <v>0</v>
      </c>
      <c r="Y2470" s="1">
        <v>0</v>
      </c>
      <c r="Z2470" s="1"/>
      <c r="AA2470" s="2"/>
      <c r="AB2470" s="1"/>
      <c r="AC2470" s="1"/>
      <c r="AD2470" s="2"/>
      <c r="AE2470" s="1"/>
      <c r="AF2470" s="2"/>
    </row>
    <row r="2471" spans="1:32" hidden="1" x14ac:dyDescent="0.25">
      <c r="A2471" s="2" t="s">
        <v>265</v>
      </c>
      <c r="B2471" s="52">
        <v>44008</v>
      </c>
      <c r="C2471" s="2" t="s">
        <v>71</v>
      </c>
      <c r="D2471" s="2" t="s">
        <v>88</v>
      </c>
      <c r="E2471" s="2" t="s">
        <v>566</v>
      </c>
      <c r="F2471" s="2" t="s">
        <v>4099</v>
      </c>
      <c r="G2471" s="2" t="s">
        <v>4</v>
      </c>
      <c r="H2471" s="2" t="s">
        <v>4100</v>
      </c>
      <c r="I2471" s="1" t="s">
        <v>1</v>
      </c>
      <c r="J2471" s="1" t="s">
        <v>1</v>
      </c>
      <c r="K2471" s="1" t="s">
        <v>1</v>
      </c>
      <c r="L2471" s="1" t="s">
        <v>1</v>
      </c>
      <c r="M2471" s="1">
        <v>0</v>
      </c>
      <c r="N2471" s="2" t="s">
        <v>1</v>
      </c>
      <c r="O2471" s="2" t="s">
        <v>2</v>
      </c>
      <c r="P2471" s="2" t="s">
        <v>1</v>
      </c>
      <c r="Q2471" s="1">
        <v>28054882.199999988</v>
      </c>
      <c r="R2471" s="1">
        <v>0</v>
      </c>
      <c r="S2471" s="1">
        <v>25567969.79999999</v>
      </c>
      <c r="T2471" s="1">
        <v>0</v>
      </c>
      <c r="U2471" s="2" t="s">
        <v>0</v>
      </c>
      <c r="V2471" s="1">
        <v>0</v>
      </c>
      <c r="W2471" s="1">
        <v>2143890</v>
      </c>
      <c r="X2471" s="2" t="s">
        <v>13</v>
      </c>
      <c r="Y2471" s="1">
        <v>343022.4</v>
      </c>
      <c r="Z2471" s="1"/>
      <c r="AA2471" s="2"/>
      <c r="AB2471" s="1"/>
      <c r="AC2471" s="1"/>
      <c r="AD2471" s="2"/>
      <c r="AE2471" s="1"/>
      <c r="AF2471" s="2"/>
    </row>
    <row r="2472" spans="1:32" hidden="1" x14ac:dyDescent="0.25">
      <c r="A2472" s="2" t="s">
        <v>262</v>
      </c>
      <c r="B2472" s="52">
        <v>44008</v>
      </c>
      <c r="C2472" s="2" t="s">
        <v>53</v>
      </c>
      <c r="D2472" s="2" t="s">
        <v>88</v>
      </c>
      <c r="E2472" s="2" t="s">
        <v>558</v>
      </c>
      <c r="F2472" s="2" t="s">
        <v>3959</v>
      </c>
      <c r="G2472" s="2" t="s">
        <v>4</v>
      </c>
      <c r="H2472" s="2" t="s">
        <v>4098</v>
      </c>
      <c r="I2472" s="1" t="s">
        <v>1</v>
      </c>
      <c r="J2472" s="1" t="s">
        <v>1</v>
      </c>
      <c r="K2472" s="1" t="s">
        <v>1</v>
      </c>
      <c r="L2472" s="1" t="s">
        <v>1</v>
      </c>
      <c r="M2472" s="1">
        <v>0</v>
      </c>
      <c r="N2472" s="2" t="s">
        <v>1</v>
      </c>
      <c r="O2472" s="2" t="s">
        <v>2</v>
      </c>
      <c r="P2472" s="2" t="s">
        <v>1</v>
      </c>
      <c r="Q2472" s="1">
        <v>19209595.796099998</v>
      </c>
      <c r="R2472" s="1">
        <v>0</v>
      </c>
      <c r="S2472" s="1">
        <v>14949133.632499997</v>
      </c>
      <c r="T2472" s="1">
        <v>0</v>
      </c>
      <c r="U2472" s="2" t="s">
        <v>0</v>
      </c>
      <c r="V2472" s="1">
        <v>0</v>
      </c>
      <c r="W2472" s="1">
        <v>3672812.21</v>
      </c>
      <c r="X2472" s="2" t="s">
        <v>13</v>
      </c>
      <c r="Y2472" s="1">
        <v>587649.95360000001</v>
      </c>
      <c r="Z2472" s="1"/>
      <c r="AA2472" s="2"/>
      <c r="AB2472" s="1"/>
      <c r="AC2472" s="1"/>
      <c r="AD2472" s="2"/>
      <c r="AE2472" s="1"/>
      <c r="AF2472" s="2"/>
    </row>
    <row r="2473" spans="1:32" hidden="1" x14ac:dyDescent="0.25">
      <c r="A2473" s="2" t="s">
        <v>260</v>
      </c>
      <c r="B2473" s="52">
        <v>44008</v>
      </c>
      <c r="C2473" s="2" t="s">
        <v>8</v>
      </c>
      <c r="D2473" s="2" t="s">
        <v>78</v>
      </c>
      <c r="E2473" s="2" t="s">
        <v>555</v>
      </c>
      <c r="F2473" s="2" t="s">
        <v>4109</v>
      </c>
      <c r="G2473" s="2" t="s">
        <v>4</v>
      </c>
      <c r="H2473" s="2" t="s">
        <v>4117</v>
      </c>
      <c r="I2473" s="1" t="s">
        <v>1</v>
      </c>
      <c r="J2473" s="1" t="s">
        <v>1</v>
      </c>
      <c r="K2473" s="1" t="s">
        <v>1</v>
      </c>
      <c r="L2473" s="1" t="s">
        <v>1</v>
      </c>
      <c r="M2473" s="1">
        <v>0</v>
      </c>
      <c r="N2473" s="2" t="s">
        <v>1</v>
      </c>
      <c r="O2473" s="2" t="s">
        <v>2</v>
      </c>
      <c r="P2473" s="2" t="s">
        <v>1</v>
      </c>
      <c r="Q2473" s="1">
        <v>60102705.053950019</v>
      </c>
      <c r="R2473" s="1">
        <v>0</v>
      </c>
      <c r="S2473" s="1">
        <v>52421664.887950018</v>
      </c>
      <c r="T2473" s="1">
        <v>0</v>
      </c>
      <c r="U2473" s="2" t="s">
        <v>0</v>
      </c>
      <c r="V2473" s="1">
        <v>0</v>
      </c>
      <c r="W2473" s="1">
        <v>6621586.3499999996</v>
      </c>
      <c r="X2473" s="2" t="s">
        <v>13</v>
      </c>
      <c r="Y2473" s="1">
        <v>1059453.8160000001</v>
      </c>
      <c r="Z2473" s="1"/>
      <c r="AA2473" s="2"/>
      <c r="AB2473" s="1"/>
      <c r="AC2473" s="1"/>
      <c r="AD2473" s="2"/>
      <c r="AE2473" s="1"/>
      <c r="AF2473" s="2"/>
    </row>
    <row r="2474" spans="1:32" hidden="1" x14ac:dyDescent="0.25">
      <c r="A2474" s="2" t="s">
        <v>257</v>
      </c>
      <c r="B2474" s="52">
        <v>44008</v>
      </c>
      <c r="C2474" s="2" t="s">
        <v>8</v>
      </c>
      <c r="D2474" s="2" t="s">
        <v>78</v>
      </c>
      <c r="E2474" s="2" t="s">
        <v>555</v>
      </c>
      <c r="F2474" s="2" t="s">
        <v>4109</v>
      </c>
      <c r="G2474" s="2" t="s">
        <v>24</v>
      </c>
      <c r="H2474" s="2" t="s">
        <v>1</v>
      </c>
      <c r="I2474" s="1" t="s">
        <v>4112</v>
      </c>
      <c r="J2474" s="1" t="s">
        <v>1</v>
      </c>
      <c r="K2474" s="1" t="s">
        <v>4113</v>
      </c>
      <c r="L2474" s="1" t="s">
        <v>4114</v>
      </c>
      <c r="M2474" s="1">
        <v>1854887.96</v>
      </c>
      <c r="N2474" s="2" t="s">
        <v>20</v>
      </c>
      <c r="O2474" s="2" t="s">
        <v>4115</v>
      </c>
      <c r="P2474" s="2" t="s">
        <v>4116</v>
      </c>
      <c r="Q2474" s="1">
        <v>-357000</v>
      </c>
      <c r="R2474" s="1">
        <v>0</v>
      </c>
      <c r="S2474" s="1">
        <v>-357000</v>
      </c>
      <c r="T2474" s="1">
        <v>0</v>
      </c>
      <c r="U2474" s="2" t="s">
        <v>0</v>
      </c>
      <c r="V2474" s="1">
        <v>0</v>
      </c>
      <c r="W2474" s="1">
        <v>0</v>
      </c>
      <c r="X2474" s="2" t="s">
        <v>0</v>
      </c>
      <c r="Y2474" s="1">
        <v>0</v>
      </c>
      <c r="Z2474" s="1"/>
      <c r="AA2474" s="2"/>
      <c r="AB2474" s="1"/>
      <c r="AC2474" s="1"/>
      <c r="AD2474" s="2"/>
      <c r="AE2474" s="1"/>
      <c r="AF2474" s="2"/>
    </row>
    <row r="2475" spans="1:32" hidden="1" x14ac:dyDescent="0.25">
      <c r="A2475" s="2" t="s">
        <v>255</v>
      </c>
      <c r="B2475" s="52">
        <v>44008</v>
      </c>
      <c r="C2475" s="2" t="s">
        <v>8</v>
      </c>
      <c r="D2475" s="2" t="s">
        <v>78</v>
      </c>
      <c r="E2475" s="2" t="s">
        <v>555</v>
      </c>
      <c r="F2475" s="2" t="s">
        <v>4109</v>
      </c>
      <c r="G2475" s="2" t="s">
        <v>24</v>
      </c>
      <c r="H2475" s="2" t="s">
        <v>1</v>
      </c>
      <c r="I2475" s="1" t="s">
        <v>4110</v>
      </c>
      <c r="J2475" s="1" t="s">
        <v>1</v>
      </c>
      <c r="K2475" s="1" t="s">
        <v>4111</v>
      </c>
      <c r="L2475" s="1" t="s">
        <v>3972</v>
      </c>
      <c r="M2475" s="1">
        <v>895090</v>
      </c>
      <c r="N2475" s="2" t="s">
        <v>20</v>
      </c>
      <c r="O2475" s="2" t="s">
        <v>3996</v>
      </c>
      <c r="P2475" s="2" t="s">
        <v>3997</v>
      </c>
      <c r="Q2475" s="1">
        <v>-895090</v>
      </c>
      <c r="R2475" s="1">
        <v>0</v>
      </c>
      <c r="S2475" s="1">
        <v>-885230</v>
      </c>
      <c r="T2475" s="1">
        <v>0</v>
      </c>
      <c r="U2475" s="2" t="s">
        <v>0</v>
      </c>
      <c r="V2475" s="1">
        <v>0</v>
      </c>
      <c r="W2475" s="1">
        <v>-8500</v>
      </c>
      <c r="X2475" s="2" t="s">
        <v>13</v>
      </c>
      <c r="Y2475" s="1">
        <v>-1360</v>
      </c>
      <c r="Z2475" s="1"/>
      <c r="AA2475" s="2"/>
      <c r="AB2475" s="1"/>
      <c r="AC2475" s="1"/>
      <c r="AD2475" s="2"/>
      <c r="AE2475" s="1"/>
      <c r="AF2475" s="2"/>
    </row>
    <row r="2476" spans="1:32" hidden="1" x14ac:dyDescent="0.25">
      <c r="A2476" s="2" t="s">
        <v>252</v>
      </c>
      <c r="B2476" s="52">
        <v>44008</v>
      </c>
      <c r="C2476" s="2" t="s">
        <v>71</v>
      </c>
      <c r="D2476" s="2" t="s">
        <v>78</v>
      </c>
      <c r="E2476" s="2" t="s">
        <v>551</v>
      </c>
      <c r="F2476" s="2" t="s">
        <v>3906</v>
      </c>
      <c r="G2476" s="2" t="s">
        <v>4</v>
      </c>
      <c r="H2476" s="2" t="s">
        <v>4108</v>
      </c>
      <c r="I2476" s="1" t="s">
        <v>1</v>
      </c>
      <c r="J2476" s="1" t="s">
        <v>1</v>
      </c>
      <c r="K2476" s="1" t="s">
        <v>1</v>
      </c>
      <c r="L2476" s="1" t="s">
        <v>1</v>
      </c>
      <c r="M2476" s="1">
        <v>0</v>
      </c>
      <c r="N2476" s="2" t="s">
        <v>1</v>
      </c>
      <c r="O2476" s="2" t="s">
        <v>2</v>
      </c>
      <c r="P2476" s="2" t="s">
        <v>1</v>
      </c>
      <c r="Q2476" s="1">
        <v>41777788.408999994</v>
      </c>
      <c r="R2476" s="1">
        <v>0</v>
      </c>
      <c r="S2476" s="1">
        <v>35819377.184999995</v>
      </c>
      <c r="T2476" s="1">
        <v>0</v>
      </c>
      <c r="U2476" s="2" t="s">
        <v>0</v>
      </c>
      <c r="V2476" s="1">
        <v>0</v>
      </c>
      <c r="W2476" s="1">
        <v>5136561.4000000004</v>
      </c>
      <c r="X2476" s="2" t="s">
        <v>0</v>
      </c>
      <c r="Y2476" s="1">
        <v>821849.82400000002</v>
      </c>
      <c r="Z2476" s="1"/>
      <c r="AA2476" s="2"/>
      <c r="AB2476" s="1"/>
      <c r="AC2476" s="1"/>
      <c r="AD2476" s="2"/>
      <c r="AE2476" s="1"/>
      <c r="AF2476" s="2"/>
    </row>
    <row r="2477" spans="1:32" hidden="1" x14ac:dyDescent="0.25">
      <c r="A2477" s="2" t="s">
        <v>247</v>
      </c>
      <c r="B2477" s="52">
        <v>44008</v>
      </c>
      <c r="C2477" s="2" t="s">
        <v>53</v>
      </c>
      <c r="D2477" s="2" t="s">
        <v>78</v>
      </c>
      <c r="E2477" s="2" t="s">
        <v>6</v>
      </c>
      <c r="F2477" s="2" t="s">
        <v>3966</v>
      </c>
      <c r="G2477" s="2" t="s">
        <v>4</v>
      </c>
      <c r="H2477" s="2" t="s">
        <v>4107</v>
      </c>
      <c r="I2477" s="1" t="s">
        <v>1</v>
      </c>
      <c r="J2477" s="1" t="s">
        <v>1</v>
      </c>
      <c r="K2477" s="1" t="s">
        <v>1</v>
      </c>
      <c r="L2477" s="1" t="s">
        <v>1</v>
      </c>
      <c r="M2477" s="1">
        <v>0</v>
      </c>
      <c r="N2477" s="2" t="s">
        <v>1</v>
      </c>
      <c r="O2477" s="2" t="s">
        <v>2</v>
      </c>
      <c r="P2477" s="2" t="s">
        <v>1</v>
      </c>
      <c r="Q2477" s="1">
        <v>119627444.31659998</v>
      </c>
      <c r="R2477" s="1">
        <v>0</v>
      </c>
      <c r="S2477" s="1">
        <v>85311152.44979997</v>
      </c>
      <c r="T2477" s="1">
        <v>0</v>
      </c>
      <c r="U2477" s="2" t="s">
        <v>0</v>
      </c>
      <c r="V2477" s="1">
        <v>0</v>
      </c>
      <c r="W2477" s="1">
        <v>29583010.23</v>
      </c>
      <c r="X2477" s="2" t="s">
        <v>0</v>
      </c>
      <c r="Y2477" s="1">
        <v>4733281.6367999995</v>
      </c>
      <c r="Z2477" s="1"/>
      <c r="AA2477" s="2"/>
      <c r="AB2477" s="1"/>
      <c r="AC2477" s="1"/>
      <c r="AD2477" s="2"/>
      <c r="AE2477" s="1"/>
      <c r="AF2477" s="2"/>
    </row>
    <row r="2478" spans="1:32" hidden="1" x14ac:dyDescent="0.25">
      <c r="A2478" s="2" t="s">
        <v>244</v>
      </c>
      <c r="B2478" s="52">
        <v>44008</v>
      </c>
      <c r="C2478" s="2" t="s">
        <v>53</v>
      </c>
      <c r="D2478" s="2" t="s">
        <v>67</v>
      </c>
      <c r="E2478" s="2" t="s">
        <v>66</v>
      </c>
      <c r="F2478" s="2" t="s">
        <v>4197</v>
      </c>
      <c r="G2478" s="2" t="s">
        <v>4</v>
      </c>
      <c r="H2478" s="2" t="s">
        <v>4387</v>
      </c>
      <c r="I2478" s="1"/>
      <c r="J2478" s="1"/>
      <c r="K2478" s="1"/>
      <c r="L2478" s="1"/>
      <c r="M2478" s="1"/>
      <c r="N2478" s="2"/>
      <c r="O2478" s="2" t="s">
        <v>249</v>
      </c>
      <c r="P2478" s="2"/>
      <c r="Q2478" s="1">
        <v>0</v>
      </c>
      <c r="R2478" s="1">
        <v>0</v>
      </c>
      <c r="S2478" s="1">
        <v>0</v>
      </c>
      <c r="T2478" s="1">
        <v>0</v>
      </c>
      <c r="U2478" s="2"/>
      <c r="V2478" s="1">
        <v>0</v>
      </c>
      <c r="W2478" s="1">
        <v>0</v>
      </c>
      <c r="X2478" s="2"/>
      <c r="Y2478" s="1">
        <v>0</v>
      </c>
      <c r="Z2478" s="1"/>
      <c r="AA2478" s="2"/>
      <c r="AB2478" s="1"/>
      <c r="AC2478" s="1"/>
      <c r="AD2478" s="2"/>
      <c r="AE2478" s="1"/>
      <c r="AF2478" s="2"/>
    </row>
    <row r="2479" spans="1:32" hidden="1" x14ac:dyDescent="0.25">
      <c r="A2479" s="2" t="s">
        <v>241</v>
      </c>
      <c r="B2479" s="52">
        <v>44008</v>
      </c>
      <c r="C2479" s="2" t="s">
        <v>8</v>
      </c>
      <c r="D2479" s="2" t="s">
        <v>67</v>
      </c>
      <c r="E2479" s="2" t="s">
        <v>542</v>
      </c>
      <c r="F2479" s="2" t="s">
        <v>47</v>
      </c>
      <c r="G2479" s="2" t="s">
        <v>4</v>
      </c>
      <c r="H2479" s="2" t="s">
        <v>4120</v>
      </c>
      <c r="I2479" s="1" t="s">
        <v>1</v>
      </c>
      <c r="J2479" s="1" t="s">
        <v>1</v>
      </c>
      <c r="K2479" s="1" t="s">
        <v>1</v>
      </c>
      <c r="L2479" s="1" t="s">
        <v>1</v>
      </c>
      <c r="M2479" s="1">
        <v>0</v>
      </c>
      <c r="N2479" s="2" t="s">
        <v>1</v>
      </c>
      <c r="O2479" s="2" t="s">
        <v>2</v>
      </c>
      <c r="P2479" s="2" t="s">
        <v>1</v>
      </c>
      <c r="Q2479" s="1">
        <v>7672885.7079999996</v>
      </c>
      <c r="R2479" s="1">
        <v>0</v>
      </c>
      <c r="S2479" s="1">
        <v>7314312.54</v>
      </c>
      <c r="T2479" s="1">
        <v>0</v>
      </c>
      <c r="U2479" s="2" t="s">
        <v>0</v>
      </c>
      <c r="V2479" s="1">
        <v>0</v>
      </c>
      <c r="W2479" s="1">
        <v>309114.8</v>
      </c>
      <c r="X2479" s="2" t="s">
        <v>0</v>
      </c>
      <c r="Y2479" s="1">
        <v>49458.368000000002</v>
      </c>
      <c r="Z2479" s="1"/>
      <c r="AA2479" s="2"/>
      <c r="AB2479" s="1"/>
      <c r="AC2479" s="1"/>
      <c r="AD2479" s="2"/>
      <c r="AE2479" s="1"/>
      <c r="AF2479" s="2"/>
    </row>
    <row r="2480" spans="1:32" hidden="1" x14ac:dyDescent="0.25">
      <c r="A2480" s="2" t="s">
        <v>238</v>
      </c>
      <c r="B2480" s="52">
        <v>44008</v>
      </c>
      <c r="C2480" s="2" t="s">
        <v>8</v>
      </c>
      <c r="D2480" s="2" t="s">
        <v>67</v>
      </c>
      <c r="E2480" s="2" t="s">
        <v>542</v>
      </c>
      <c r="F2480" s="2" t="s">
        <v>47</v>
      </c>
      <c r="G2480" s="2" t="s">
        <v>4</v>
      </c>
      <c r="H2480" s="2" t="s">
        <v>4119</v>
      </c>
      <c r="I2480" s="1" t="s">
        <v>1</v>
      </c>
      <c r="J2480" s="1" t="s">
        <v>1</v>
      </c>
      <c r="K2480" s="1" t="s">
        <v>1</v>
      </c>
      <c r="L2480" s="1" t="s">
        <v>1</v>
      </c>
      <c r="M2480" s="1">
        <v>0</v>
      </c>
      <c r="N2480" s="2" t="s">
        <v>1</v>
      </c>
      <c r="O2480" s="2" t="s">
        <v>509</v>
      </c>
      <c r="P2480" s="2" t="s">
        <v>508</v>
      </c>
      <c r="Q2480" s="1">
        <v>1132352.6000000001</v>
      </c>
      <c r="R2480" s="1">
        <v>0</v>
      </c>
      <c r="S2480" s="1">
        <v>1132352.6000000001</v>
      </c>
      <c r="T2480" s="1">
        <v>0</v>
      </c>
      <c r="U2480" s="2" t="s">
        <v>0</v>
      </c>
      <c r="V2480" s="1">
        <v>0</v>
      </c>
      <c r="W2480" s="1">
        <v>0</v>
      </c>
      <c r="X2480" s="2" t="s">
        <v>0</v>
      </c>
      <c r="Y2480" s="1">
        <v>0</v>
      </c>
      <c r="Z2480" s="1"/>
      <c r="AA2480" s="2"/>
      <c r="AB2480" s="1"/>
      <c r="AC2480" s="1"/>
      <c r="AD2480" s="2"/>
      <c r="AE2480" s="1"/>
      <c r="AF2480" s="2"/>
    </row>
    <row r="2481" spans="1:32" hidden="1" x14ac:dyDescent="0.25">
      <c r="A2481" s="2" t="s">
        <v>236</v>
      </c>
      <c r="B2481" s="52">
        <v>44008</v>
      </c>
      <c r="C2481" s="2" t="s">
        <v>8</v>
      </c>
      <c r="D2481" s="2" t="s">
        <v>67</v>
      </c>
      <c r="E2481" s="2" t="s">
        <v>542</v>
      </c>
      <c r="F2481" s="2" t="s">
        <v>47</v>
      </c>
      <c r="G2481" s="2" t="s">
        <v>4</v>
      </c>
      <c r="H2481" s="2" t="s">
        <v>4118</v>
      </c>
      <c r="I2481" s="1" t="s">
        <v>1</v>
      </c>
      <c r="J2481" s="1" t="s">
        <v>1</v>
      </c>
      <c r="K2481" s="1" t="s">
        <v>1</v>
      </c>
      <c r="L2481" s="1" t="s">
        <v>1</v>
      </c>
      <c r="M2481" s="1">
        <v>0</v>
      </c>
      <c r="N2481" s="2" t="s">
        <v>1</v>
      </c>
      <c r="O2481" s="2" t="s">
        <v>2</v>
      </c>
      <c r="P2481" s="2" t="s">
        <v>1</v>
      </c>
      <c r="Q2481" s="1">
        <v>114181631.47775</v>
      </c>
      <c r="R2481" s="1">
        <v>0</v>
      </c>
      <c r="S2481" s="1">
        <v>81014414.069750011</v>
      </c>
      <c r="T2481" s="1">
        <v>0</v>
      </c>
      <c r="U2481" s="2" t="s">
        <v>0</v>
      </c>
      <c r="V2481" s="1">
        <v>0</v>
      </c>
      <c r="W2481" s="1">
        <v>28592428.799999997</v>
      </c>
      <c r="X2481" s="2" t="s">
        <v>13</v>
      </c>
      <c r="Y2481" s="1">
        <v>4574788.6079999991</v>
      </c>
      <c r="Z2481" s="1"/>
      <c r="AA2481" s="2"/>
      <c r="AB2481" s="1"/>
      <c r="AC2481" s="1"/>
      <c r="AD2481" s="2"/>
      <c r="AE2481" s="1"/>
      <c r="AF2481" s="2"/>
    </row>
    <row r="2482" spans="1:32" hidden="1" x14ac:dyDescent="0.25">
      <c r="A2482" s="2" t="s">
        <v>229</v>
      </c>
      <c r="B2482" s="52">
        <v>44008</v>
      </c>
      <c r="C2482" s="2" t="s">
        <v>8</v>
      </c>
      <c r="D2482" s="2" t="s">
        <v>52</v>
      </c>
      <c r="E2482" s="2" t="s">
        <v>530</v>
      </c>
      <c r="F2482" s="2" t="s">
        <v>3761</v>
      </c>
      <c r="G2482" s="2" t="s">
        <v>4</v>
      </c>
      <c r="H2482" s="2" t="s">
        <v>4126</v>
      </c>
      <c r="I2482" s="1" t="s">
        <v>1</v>
      </c>
      <c r="J2482" s="1" t="s">
        <v>1</v>
      </c>
      <c r="K2482" s="1" t="s">
        <v>1</v>
      </c>
      <c r="L2482" s="1" t="s">
        <v>1</v>
      </c>
      <c r="M2482" s="1">
        <v>0</v>
      </c>
      <c r="N2482" s="2" t="s">
        <v>1</v>
      </c>
      <c r="O2482" s="2" t="s">
        <v>2</v>
      </c>
      <c r="P2482" s="2" t="s">
        <v>1</v>
      </c>
      <c r="Q2482" s="1">
        <v>49273288.586299993</v>
      </c>
      <c r="R2482" s="1">
        <v>0</v>
      </c>
      <c r="S2482" s="1">
        <v>38259719.313099995</v>
      </c>
      <c r="T2482" s="1">
        <v>0</v>
      </c>
      <c r="U2482" s="2" t="s">
        <v>0</v>
      </c>
      <c r="V2482" s="1">
        <v>0</v>
      </c>
      <c r="W2482" s="1">
        <v>9494456.2699999996</v>
      </c>
      <c r="X2482" s="2" t="s">
        <v>0</v>
      </c>
      <c r="Y2482" s="1">
        <v>1519113.0032000002</v>
      </c>
      <c r="Z2482" s="1"/>
      <c r="AA2482" s="2"/>
      <c r="AB2482" s="1"/>
      <c r="AC2482" s="1"/>
      <c r="AD2482" s="2"/>
      <c r="AE2482" s="1"/>
      <c r="AF2482" s="2"/>
    </row>
    <row r="2483" spans="1:32" hidden="1" x14ac:dyDescent="0.25">
      <c r="A2483" s="2" t="s">
        <v>227</v>
      </c>
      <c r="B2483" s="52">
        <v>44008</v>
      </c>
      <c r="C2483" s="2" t="s">
        <v>8</v>
      </c>
      <c r="D2483" s="2" t="s">
        <v>52</v>
      </c>
      <c r="E2483" s="2" t="s">
        <v>530</v>
      </c>
      <c r="F2483" s="2" t="s">
        <v>3761</v>
      </c>
      <c r="G2483" s="2" t="s">
        <v>4</v>
      </c>
      <c r="H2483" s="2" t="s">
        <v>4123</v>
      </c>
      <c r="I2483" s="1" t="s">
        <v>1</v>
      </c>
      <c r="J2483" s="1" t="s">
        <v>1</v>
      </c>
      <c r="K2483" s="1" t="s">
        <v>1</v>
      </c>
      <c r="L2483" s="1" t="s">
        <v>1</v>
      </c>
      <c r="M2483" s="1">
        <v>0</v>
      </c>
      <c r="N2483" s="2" t="s">
        <v>1</v>
      </c>
      <c r="O2483" s="2" t="s">
        <v>4124</v>
      </c>
      <c r="P2483" s="2" t="s">
        <v>4125</v>
      </c>
      <c r="Q2483" s="1">
        <v>3940446.7789000003</v>
      </c>
      <c r="R2483" s="1">
        <v>0</v>
      </c>
      <c r="S2483" s="1">
        <v>2818961.8297000001</v>
      </c>
      <c r="T2483" s="1">
        <v>966797.37</v>
      </c>
      <c r="U2483" s="2" t="s">
        <v>13</v>
      </c>
      <c r="V2483" s="1">
        <v>154687.57920000001</v>
      </c>
      <c r="W2483" s="1">
        <v>0</v>
      </c>
      <c r="X2483" s="2" t="s">
        <v>0</v>
      </c>
      <c r="Y2483" s="1">
        <v>0</v>
      </c>
      <c r="Z2483" s="1"/>
      <c r="AA2483" s="2"/>
      <c r="AB2483" s="1"/>
      <c r="AC2483" s="1"/>
      <c r="AD2483" s="2"/>
      <c r="AE2483" s="1"/>
      <c r="AF2483" s="2"/>
    </row>
    <row r="2484" spans="1:32" hidden="1" x14ac:dyDescent="0.25">
      <c r="A2484" s="2" t="s">
        <v>224</v>
      </c>
      <c r="B2484" s="52">
        <v>44008</v>
      </c>
      <c r="C2484" s="2" t="s">
        <v>8</v>
      </c>
      <c r="D2484" s="2" t="s">
        <v>52</v>
      </c>
      <c r="E2484" s="2" t="s">
        <v>530</v>
      </c>
      <c r="F2484" s="2" t="s">
        <v>3761</v>
      </c>
      <c r="G2484" s="2" t="s">
        <v>4</v>
      </c>
      <c r="H2484" s="2" t="s">
        <v>4122</v>
      </c>
      <c r="I2484" s="1" t="s">
        <v>1</v>
      </c>
      <c r="J2484" s="1" t="s">
        <v>1</v>
      </c>
      <c r="K2484" s="1" t="s">
        <v>1</v>
      </c>
      <c r="L2484" s="1" t="s">
        <v>1</v>
      </c>
      <c r="M2484" s="1">
        <v>0</v>
      </c>
      <c r="N2484" s="2" t="s">
        <v>1</v>
      </c>
      <c r="O2484" s="2" t="s">
        <v>2</v>
      </c>
      <c r="P2484" s="2" t="s">
        <v>1</v>
      </c>
      <c r="Q2484" s="1">
        <v>37711827.978299998</v>
      </c>
      <c r="R2484" s="1">
        <v>0</v>
      </c>
      <c r="S2484" s="1">
        <v>30199038.144699998</v>
      </c>
      <c r="T2484" s="1">
        <v>0</v>
      </c>
      <c r="U2484" s="2" t="s">
        <v>0</v>
      </c>
      <c r="V2484" s="1">
        <v>0</v>
      </c>
      <c r="W2484" s="1">
        <v>6476542.9600000009</v>
      </c>
      <c r="X2484" s="2" t="s">
        <v>13</v>
      </c>
      <c r="Y2484" s="1">
        <v>1036246.8735999999</v>
      </c>
      <c r="Z2484" s="1"/>
      <c r="AA2484" s="2"/>
      <c r="AB2484" s="1"/>
      <c r="AC2484" s="1"/>
      <c r="AD2484" s="2"/>
      <c r="AE2484" s="1"/>
      <c r="AF2484" s="2"/>
    </row>
    <row r="2485" spans="1:32" hidden="1" x14ac:dyDescent="0.25">
      <c r="A2485" s="2" t="s">
        <v>221</v>
      </c>
      <c r="B2485" s="52">
        <v>44008</v>
      </c>
      <c r="C2485" s="2" t="s">
        <v>53</v>
      </c>
      <c r="D2485" s="2" t="s">
        <v>52</v>
      </c>
      <c r="E2485" s="2" t="s">
        <v>651</v>
      </c>
      <c r="F2485" s="2" t="s">
        <v>3813</v>
      </c>
      <c r="G2485" s="2" t="s">
        <v>4</v>
      </c>
      <c r="H2485" s="2" t="s">
        <v>4121</v>
      </c>
      <c r="I2485" s="1" t="s">
        <v>1</v>
      </c>
      <c r="J2485" s="1" t="s">
        <v>1</v>
      </c>
      <c r="K2485" s="1" t="s">
        <v>1</v>
      </c>
      <c r="L2485" s="1" t="s">
        <v>1</v>
      </c>
      <c r="M2485" s="1">
        <v>0</v>
      </c>
      <c r="N2485" s="2" t="s">
        <v>1</v>
      </c>
      <c r="O2485" s="2" t="s">
        <v>2</v>
      </c>
      <c r="P2485" s="2" t="s">
        <v>1</v>
      </c>
      <c r="Q2485" s="1">
        <v>96568447.591300011</v>
      </c>
      <c r="R2485" s="1">
        <v>0</v>
      </c>
      <c r="S2485" s="1">
        <v>62580677.074100003</v>
      </c>
      <c r="T2485" s="1">
        <v>0</v>
      </c>
      <c r="U2485" s="2" t="s">
        <v>0</v>
      </c>
      <c r="V2485" s="1">
        <v>0</v>
      </c>
      <c r="W2485" s="1">
        <v>29299802.170000002</v>
      </c>
      <c r="X2485" s="2" t="s">
        <v>13</v>
      </c>
      <c r="Y2485" s="1">
        <v>4687968.3472000007</v>
      </c>
      <c r="Z2485" s="1"/>
      <c r="AA2485" s="2"/>
      <c r="AB2485" s="1"/>
      <c r="AC2485" s="1"/>
      <c r="AD2485" s="2"/>
      <c r="AE2485" s="1"/>
      <c r="AF2485" s="2"/>
    </row>
    <row r="2486" spans="1:32" hidden="1" x14ac:dyDescent="0.25">
      <c r="A2486" s="2" t="s">
        <v>218</v>
      </c>
      <c r="B2486" s="52">
        <v>44008</v>
      </c>
      <c r="C2486" s="2" t="s">
        <v>8</v>
      </c>
      <c r="D2486" s="2" t="s">
        <v>48</v>
      </c>
      <c r="E2486" s="2" t="s">
        <v>520</v>
      </c>
      <c r="F2486" s="2" t="s">
        <v>1604</v>
      </c>
      <c r="G2486" s="2" t="s">
        <v>4</v>
      </c>
      <c r="H2486" s="2" t="s">
        <v>4128</v>
      </c>
      <c r="I2486" s="1" t="s">
        <v>1</v>
      </c>
      <c r="J2486" s="1" t="s">
        <v>1</v>
      </c>
      <c r="K2486" s="1" t="s">
        <v>1</v>
      </c>
      <c r="L2486" s="1" t="s">
        <v>1</v>
      </c>
      <c r="M2486" s="1">
        <v>0</v>
      </c>
      <c r="N2486" s="2" t="s">
        <v>1</v>
      </c>
      <c r="O2486" s="2" t="s">
        <v>2</v>
      </c>
      <c r="P2486" s="2" t="s">
        <v>1</v>
      </c>
      <c r="Q2486" s="1">
        <v>76610458.756300002</v>
      </c>
      <c r="R2486" s="1">
        <v>0</v>
      </c>
      <c r="S2486" s="1">
        <v>64439004.302299999</v>
      </c>
      <c r="T2486" s="1">
        <v>0</v>
      </c>
      <c r="U2486" s="2" t="s">
        <v>0</v>
      </c>
      <c r="V2486" s="1">
        <v>0</v>
      </c>
      <c r="W2486" s="1">
        <v>10492633.15</v>
      </c>
      <c r="X2486" s="2" t="s">
        <v>0</v>
      </c>
      <c r="Y2486" s="1">
        <v>1678821.304</v>
      </c>
      <c r="Z2486" s="1"/>
      <c r="AA2486" s="2"/>
      <c r="AB2486" s="1"/>
      <c r="AC2486" s="1"/>
      <c r="AD2486" s="2"/>
      <c r="AE2486" s="1"/>
      <c r="AF2486" s="2"/>
    </row>
    <row r="2487" spans="1:32" hidden="1" x14ac:dyDescent="0.25">
      <c r="A2487" s="2" t="s">
        <v>215</v>
      </c>
      <c r="B2487" s="52">
        <v>44008</v>
      </c>
      <c r="C2487" s="2" t="s">
        <v>53</v>
      </c>
      <c r="D2487" s="2" t="s">
        <v>48</v>
      </c>
      <c r="E2487" s="2" t="s">
        <v>1830</v>
      </c>
      <c r="F2487" s="2" t="s">
        <v>3005</v>
      </c>
      <c r="G2487" s="2" t="s">
        <v>4</v>
      </c>
      <c r="H2487" s="2" t="s">
        <v>4127</v>
      </c>
      <c r="I2487" s="1" t="s">
        <v>1</v>
      </c>
      <c r="J2487" s="1" t="s">
        <v>1</v>
      </c>
      <c r="K2487" s="1" t="s">
        <v>1</v>
      </c>
      <c r="L2487" s="1" t="s">
        <v>1</v>
      </c>
      <c r="M2487" s="1">
        <v>0</v>
      </c>
      <c r="N2487" s="2" t="s">
        <v>1</v>
      </c>
      <c r="O2487" s="2" t="s">
        <v>2</v>
      </c>
      <c r="P2487" s="2" t="s">
        <v>1</v>
      </c>
      <c r="Q2487" s="1">
        <v>6928983.8599999994</v>
      </c>
      <c r="R2487" s="1">
        <v>0</v>
      </c>
      <c r="S2487" s="1">
        <v>5808423.8599999994</v>
      </c>
      <c r="T2487" s="1">
        <v>0</v>
      </c>
      <c r="U2487" s="2" t="s">
        <v>0</v>
      </c>
      <c r="V2487" s="1">
        <v>0</v>
      </c>
      <c r="W2487" s="1">
        <v>966000</v>
      </c>
      <c r="X2487" s="2" t="s">
        <v>0</v>
      </c>
      <c r="Y2487" s="1">
        <v>154560</v>
      </c>
      <c r="Z2487" s="1"/>
      <c r="AA2487" s="2"/>
      <c r="AB2487" s="1"/>
      <c r="AC2487" s="1"/>
      <c r="AD2487" s="2"/>
      <c r="AE2487" s="1"/>
      <c r="AF2487" s="2"/>
    </row>
    <row r="2488" spans="1:32" hidden="1" x14ac:dyDescent="0.25">
      <c r="A2488" s="2" t="s">
        <v>212</v>
      </c>
      <c r="B2488" s="52">
        <v>44008</v>
      </c>
      <c r="C2488" s="2" t="s">
        <v>8</v>
      </c>
      <c r="D2488" s="2" t="s">
        <v>44</v>
      </c>
      <c r="E2488" s="2" t="s">
        <v>516</v>
      </c>
      <c r="F2488" s="2" t="s">
        <v>2313</v>
      </c>
      <c r="G2488" s="2" t="s">
        <v>4</v>
      </c>
      <c r="H2488" s="2" t="s">
        <v>4129</v>
      </c>
      <c r="I2488" s="1" t="s">
        <v>1</v>
      </c>
      <c r="J2488" s="1" t="s">
        <v>1</v>
      </c>
      <c r="K2488" s="1" t="s">
        <v>1</v>
      </c>
      <c r="L2488" s="1" t="s">
        <v>1</v>
      </c>
      <c r="M2488" s="1">
        <v>0</v>
      </c>
      <c r="N2488" s="2" t="s">
        <v>1</v>
      </c>
      <c r="O2488" s="2" t="s">
        <v>2</v>
      </c>
      <c r="P2488" s="2" t="s">
        <v>1</v>
      </c>
      <c r="Q2488" s="1">
        <v>61187952.385899998</v>
      </c>
      <c r="R2488" s="1">
        <v>0</v>
      </c>
      <c r="S2488" s="1">
        <v>55405757.921899997</v>
      </c>
      <c r="T2488" s="1">
        <v>0</v>
      </c>
      <c r="U2488" s="2" t="s">
        <v>0</v>
      </c>
      <c r="V2488" s="1">
        <v>0</v>
      </c>
      <c r="W2488" s="1">
        <v>4984650.4000000004</v>
      </c>
      <c r="X2488" s="2" t="s">
        <v>0</v>
      </c>
      <c r="Y2488" s="1">
        <v>797544.06400000001</v>
      </c>
      <c r="Z2488" s="1"/>
      <c r="AA2488" s="2"/>
      <c r="AB2488" s="1"/>
      <c r="AC2488" s="1"/>
      <c r="AD2488" s="2"/>
      <c r="AE2488" s="1"/>
      <c r="AF2488" s="2"/>
    </row>
    <row r="2489" spans="1:32" hidden="1" x14ac:dyDescent="0.25">
      <c r="A2489" s="2" t="s">
        <v>209</v>
      </c>
      <c r="B2489" s="52">
        <v>44008</v>
      </c>
      <c r="C2489" s="2" t="s">
        <v>8</v>
      </c>
      <c r="D2489" s="2" t="s">
        <v>40</v>
      </c>
      <c r="E2489" s="2" t="s">
        <v>500</v>
      </c>
      <c r="F2489" s="2" t="s">
        <v>1213</v>
      </c>
      <c r="G2489" s="2" t="s">
        <v>4</v>
      </c>
      <c r="H2489" s="2" t="s">
        <v>4130</v>
      </c>
      <c r="I2489" s="1" t="s">
        <v>1</v>
      </c>
      <c r="J2489" s="1" t="s">
        <v>1</v>
      </c>
      <c r="K2489" s="1" t="s">
        <v>1</v>
      </c>
      <c r="L2489" s="1" t="s">
        <v>1</v>
      </c>
      <c r="M2489" s="1">
        <v>0</v>
      </c>
      <c r="N2489" s="2" t="s">
        <v>1</v>
      </c>
      <c r="O2489" s="2" t="s">
        <v>2</v>
      </c>
      <c r="P2489" s="2" t="s">
        <v>1</v>
      </c>
      <c r="Q2489" s="1">
        <v>62490039.269300006</v>
      </c>
      <c r="R2489" s="1">
        <v>0</v>
      </c>
      <c r="S2489" s="1">
        <v>55119648.959300004</v>
      </c>
      <c r="T2489" s="1">
        <v>0</v>
      </c>
      <c r="U2489" s="2" t="s">
        <v>0</v>
      </c>
      <c r="V2489" s="1">
        <v>0</v>
      </c>
      <c r="W2489" s="1">
        <v>6353784.7499999991</v>
      </c>
      <c r="X2489" s="2" t="s">
        <v>0</v>
      </c>
      <c r="Y2489" s="1">
        <v>1016605.5599999999</v>
      </c>
      <c r="Z2489" s="1"/>
      <c r="AA2489" s="2"/>
      <c r="AB2489" s="1"/>
      <c r="AC2489" s="1"/>
      <c r="AD2489" s="2"/>
      <c r="AE2489" s="1"/>
      <c r="AF2489" s="2"/>
    </row>
    <row r="2490" spans="1:32" hidden="1" x14ac:dyDescent="0.25">
      <c r="A2490" s="2" t="s">
        <v>206</v>
      </c>
      <c r="B2490" s="52">
        <v>44008</v>
      </c>
      <c r="C2490" s="2" t="s">
        <v>8</v>
      </c>
      <c r="D2490" s="2" t="s">
        <v>36</v>
      </c>
      <c r="E2490" s="2" t="s">
        <v>497</v>
      </c>
      <c r="F2490" s="2" t="s">
        <v>1356</v>
      </c>
      <c r="G2490" s="2" t="s">
        <v>4</v>
      </c>
      <c r="H2490" s="2" t="s">
        <v>4135</v>
      </c>
      <c r="I2490" s="1" t="s">
        <v>1</v>
      </c>
      <c r="J2490" s="1" t="s">
        <v>1</v>
      </c>
      <c r="K2490" s="1" t="s">
        <v>1</v>
      </c>
      <c r="L2490" s="1" t="s">
        <v>1</v>
      </c>
      <c r="M2490" s="1">
        <v>0</v>
      </c>
      <c r="N2490" s="2" t="s">
        <v>1</v>
      </c>
      <c r="O2490" s="2" t="s">
        <v>2</v>
      </c>
      <c r="P2490" s="2" t="s">
        <v>1</v>
      </c>
      <c r="Q2490" s="1">
        <v>77072665.953599989</v>
      </c>
      <c r="R2490" s="1">
        <v>0</v>
      </c>
      <c r="S2490" s="1">
        <v>49672290.745999992</v>
      </c>
      <c r="T2490" s="1">
        <v>0</v>
      </c>
      <c r="U2490" s="2" t="s">
        <v>0</v>
      </c>
      <c r="V2490" s="1">
        <v>0</v>
      </c>
      <c r="W2490" s="1">
        <v>23621013.109999996</v>
      </c>
      <c r="X2490" s="2" t="s">
        <v>13</v>
      </c>
      <c r="Y2490" s="1">
        <v>3779362.0976</v>
      </c>
      <c r="Z2490" s="1"/>
      <c r="AA2490" s="2"/>
      <c r="AB2490" s="1"/>
      <c r="AC2490" s="1"/>
      <c r="AD2490" s="2"/>
      <c r="AE2490" s="1"/>
      <c r="AF2490" s="2"/>
    </row>
    <row r="2491" spans="1:32" hidden="1" x14ac:dyDescent="0.25">
      <c r="A2491" s="2" t="s">
        <v>203</v>
      </c>
      <c r="B2491" s="52">
        <v>44008</v>
      </c>
      <c r="C2491" s="2" t="s">
        <v>8</v>
      </c>
      <c r="D2491" s="2" t="s">
        <v>36</v>
      </c>
      <c r="E2491" s="2" t="s">
        <v>497</v>
      </c>
      <c r="F2491" s="2" t="s">
        <v>1356</v>
      </c>
      <c r="G2491" s="2" t="s">
        <v>24</v>
      </c>
      <c r="H2491" s="2" t="s">
        <v>1</v>
      </c>
      <c r="I2491" s="1" t="s">
        <v>4133</v>
      </c>
      <c r="J2491" s="1" t="s">
        <v>1</v>
      </c>
      <c r="K2491" s="1" t="s">
        <v>4134</v>
      </c>
      <c r="L2491" s="1" t="s">
        <v>3972</v>
      </c>
      <c r="M2491" s="1">
        <v>2109668.46</v>
      </c>
      <c r="N2491" s="2" t="s">
        <v>20</v>
      </c>
      <c r="O2491" s="2" t="s">
        <v>3996</v>
      </c>
      <c r="P2491" s="2" t="s">
        <v>3997</v>
      </c>
      <c r="Q2491" s="1">
        <v>-2109668.4556</v>
      </c>
      <c r="R2491" s="1">
        <v>0</v>
      </c>
      <c r="S2491" s="1">
        <v>-306373.45000000019</v>
      </c>
      <c r="T2491" s="1">
        <v>0</v>
      </c>
      <c r="U2491" s="2" t="s">
        <v>0</v>
      </c>
      <c r="V2491" s="1">
        <v>0</v>
      </c>
      <c r="W2491" s="1">
        <v>-1554564.66</v>
      </c>
      <c r="X2491" s="2" t="s">
        <v>13</v>
      </c>
      <c r="Y2491" s="1">
        <v>-248730.3456</v>
      </c>
      <c r="Z2491" s="1"/>
      <c r="AA2491" s="2"/>
      <c r="AB2491" s="1"/>
      <c r="AC2491" s="1"/>
      <c r="AD2491" s="2"/>
      <c r="AE2491" s="1"/>
      <c r="AF2491" s="2"/>
    </row>
    <row r="2492" spans="1:32" hidden="1" x14ac:dyDescent="0.25">
      <c r="A2492" s="2" t="s">
        <v>200</v>
      </c>
      <c r="B2492" s="52">
        <v>44008</v>
      </c>
      <c r="C2492" s="2" t="s">
        <v>8</v>
      </c>
      <c r="D2492" s="2" t="s">
        <v>36</v>
      </c>
      <c r="E2492" s="2" t="s">
        <v>497</v>
      </c>
      <c r="F2492" s="2" t="s">
        <v>1356</v>
      </c>
      <c r="G2492" s="2" t="s">
        <v>24</v>
      </c>
      <c r="H2492" s="2" t="s">
        <v>1</v>
      </c>
      <c r="I2492" s="1" t="s">
        <v>4131</v>
      </c>
      <c r="J2492" s="1" t="s">
        <v>1</v>
      </c>
      <c r="K2492" s="1" t="s">
        <v>4132</v>
      </c>
      <c r="L2492" s="1" t="s">
        <v>3972</v>
      </c>
      <c r="M2492" s="1">
        <v>3231068.46</v>
      </c>
      <c r="N2492" s="2" t="s">
        <v>20</v>
      </c>
      <c r="O2492" s="2" t="s">
        <v>3996</v>
      </c>
      <c r="P2492" s="2" t="s">
        <v>3997</v>
      </c>
      <c r="Q2492" s="1">
        <v>-3231068.4556</v>
      </c>
      <c r="R2492" s="1">
        <v>0</v>
      </c>
      <c r="S2492" s="1">
        <v>-1427773.45</v>
      </c>
      <c r="T2492" s="1">
        <v>0</v>
      </c>
      <c r="U2492" s="2" t="s">
        <v>0</v>
      </c>
      <c r="V2492" s="1">
        <v>0</v>
      </c>
      <c r="W2492" s="1">
        <v>-1554564.66</v>
      </c>
      <c r="X2492" s="2" t="s">
        <v>13</v>
      </c>
      <c r="Y2492" s="1">
        <v>-248730.3456</v>
      </c>
      <c r="Z2492" s="1"/>
      <c r="AA2492" s="2"/>
      <c r="AB2492" s="1"/>
      <c r="AC2492" s="1"/>
      <c r="AD2492" s="2"/>
      <c r="AE2492" s="1"/>
      <c r="AF2492" s="2"/>
    </row>
    <row r="2493" spans="1:32" hidden="1" x14ac:dyDescent="0.25">
      <c r="A2493" s="2" t="s">
        <v>197</v>
      </c>
      <c r="B2493" s="52">
        <v>44008</v>
      </c>
      <c r="C2493" s="2" t="s">
        <v>8</v>
      </c>
      <c r="D2493" s="2" t="s">
        <v>32</v>
      </c>
      <c r="E2493" s="2" t="s">
        <v>493</v>
      </c>
      <c r="F2493" s="2" t="s">
        <v>4136</v>
      </c>
      <c r="G2493" s="2" t="s">
        <v>4</v>
      </c>
      <c r="H2493" s="2" t="s">
        <v>4137</v>
      </c>
      <c r="I2493" s="1" t="s">
        <v>1</v>
      </c>
      <c r="J2493" s="1" t="s">
        <v>1</v>
      </c>
      <c r="K2493" s="1" t="s">
        <v>1</v>
      </c>
      <c r="L2493" s="1" t="s">
        <v>1</v>
      </c>
      <c r="M2493" s="1">
        <v>0</v>
      </c>
      <c r="N2493" s="2" t="s">
        <v>1</v>
      </c>
      <c r="O2493" s="2" t="s">
        <v>2</v>
      </c>
      <c r="P2493" s="2" t="s">
        <v>1</v>
      </c>
      <c r="Q2493" s="1">
        <v>63558984.819699988</v>
      </c>
      <c r="R2493" s="1">
        <v>0</v>
      </c>
      <c r="S2493" s="1">
        <v>51402780.769699991</v>
      </c>
      <c r="T2493" s="1">
        <v>0</v>
      </c>
      <c r="U2493" s="2" t="s">
        <v>0</v>
      </c>
      <c r="V2493" s="1">
        <v>0</v>
      </c>
      <c r="W2493" s="1">
        <v>10479486.25</v>
      </c>
      <c r="X2493" s="2" t="s">
        <v>13</v>
      </c>
      <c r="Y2493" s="1">
        <v>1676717.8</v>
      </c>
      <c r="Z2493" s="1"/>
      <c r="AA2493" s="2"/>
      <c r="AB2493" s="1"/>
      <c r="AC2493" s="1"/>
      <c r="AD2493" s="2"/>
      <c r="AE2493" s="1"/>
      <c r="AF2493" s="2"/>
    </row>
    <row r="2494" spans="1:32" hidden="1" x14ac:dyDescent="0.25">
      <c r="A2494" s="2" t="s">
        <v>195</v>
      </c>
      <c r="B2494" s="52">
        <v>44008</v>
      </c>
      <c r="C2494" s="2" t="s">
        <v>8</v>
      </c>
      <c r="D2494" s="2" t="s">
        <v>26</v>
      </c>
      <c r="E2494" s="2" t="s">
        <v>489</v>
      </c>
      <c r="F2494" s="2" t="s">
        <v>4138</v>
      </c>
      <c r="G2494" s="2" t="s">
        <v>4</v>
      </c>
      <c r="H2494" s="2" t="s">
        <v>4139</v>
      </c>
      <c r="I2494" s="1" t="s">
        <v>1</v>
      </c>
      <c r="J2494" s="1" t="s">
        <v>1</v>
      </c>
      <c r="K2494" s="1" t="s">
        <v>1</v>
      </c>
      <c r="L2494" s="1" t="s">
        <v>1</v>
      </c>
      <c r="M2494" s="1">
        <v>0</v>
      </c>
      <c r="N2494" s="2" t="s">
        <v>1</v>
      </c>
      <c r="O2494" s="2" t="s">
        <v>4140</v>
      </c>
      <c r="P2494" s="2" t="s">
        <v>4141</v>
      </c>
      <c r="Q2494" s="1">
        <v>237510</v>
      </c>
      <c r="R2494" s="1">
        <v>0</v>
      </c>
      <c r="S2494" s="1">
        <v>0</v>
      </c>
      <c r="T2494" s="1">
        <v>0</v>
      </c>
      <c r="U2494" s="2" t="s">
        <v>0</v>
      </c>
      <c r="V2494" s="1">
        <v>0</v>
      </c>
      <c r="W2494" s="1">
        <v>204750</v>
      </c>
      <c r="X2494" s="2" t="s">
        <v>13</v>
      </c>
      <c r="Y2494" s="1">
        <v>32760</v>
      </c>
      <c r="Z2494" s="1"/>
      <c r="AA2494" s="2"/>
      <c r="AB2494" s="1"/>
      <c r="AC2494" s="1"/>
      <c r="AD2494" s="2"/>
      <c r="AE2494" s="1"/>
      <c r="AF2494" s="2"/>
    </row>
    <row r="2495" spans="1:32" hidden="1" x14ac:dyDescent="0.25">
      <c r="A2495" s="2" t="s">
        <v>192</v>
      </c>
      <c r="B2495" s="52">
        <v>44008</v>
      </c>
      <c r="C2495" s="2" t="s">
        <v>8</v>
      </c>
      <c r="D2495" s="2" t="s">
        <v>26</v>
      </c>
      <c r="E2495" s="2" t="s">
        <v>489</v>
      </c>
      <c r="F2495" s="2" t="s">
        <v>4138</v>
      </c>
      <c r="G2495" s="2" t="s">
        <v>4</v>
      </c>
      <c r="H2495" s="2" t="s">
        <v>4143</v>
      </c>
      <c r="I2495" s="1" t="s">
        <v>1</v>
      </c>
      <c r="J2495" s="1" t="s">
        <v>1</v>
      </c>
      <c r="K2495" s="1" t="s">
        <v>1</v>
      </c>
      <c r="L2495" s="1" t="s">
        <v>1</v>
      </c>
      <c r="M2495" s="1">
        <v>0</v>
      </c>
      <c r="N2495" s="2" t="s">
        <v>1</v>
      </c>
      <c r="O2495" s="2" t="s">
        <v>2</v>
      </c>
      <c r="P2495" s="2" t="s">
        <v>1</v>
      </c>
      <c r="Q2495" s="1">
        <v>1270006</v>
      </c>
      <c r="R2495" s="1">
        <v>0</v>
      </c>
      <c r="S2495" s="1">
        <v>1270006</v>
      </c>
      <c r="T2495" s="1">
        <v>0</v>
      </c>
      <c r="U2495" s="2" t="s">
        <v>0</v>
      </c>
      <c r="V2495" s="1">
        <v>0</v>
      </c>
      <c r="W2495" s="1">
        <v>0</v>
      </c>
      <c r="X2495" s="2" t="s">
        <v>0</v>
      </c>
      <c r="Y2495" s="1">
        <v>0</v>
      </c>
      <c r="Z2495" s="1"/>
      <c r="AA2495" s="2"/>
      <c r="AB2495" s="1"/>
      <c r="AC2495" s="1"/>
      <c r="AD2495" s="2"/>
      <c r="AE2495" s="1"/>
      <c r="AF2495" s="2"/>
    </row>
    <row r="2496" spans="1:32" hidden="1" x14ac:dyDescent="0.25">
      <c r="A2496" s="2" t="s">
        <v>190</v>
      </c>
      <c r="B2496" s="52">
        <v>44008</v>
      </c>
      <c r="C2496" s="2" t="s">
        <v>8</v>
      </c>
      <c r="D2496" s="2" t="s">
        <v>26</v>
      </c>
      <c r="E2496" s="2" t="s">
        <v>489</v>
      </c>
      <c r="F2496" s="2" t="s">
        <v>4138</v>
      </c>
      <c r="G2496" s="2" t="s">
        <v>4</v>
      </c>
      <c r="H2496" s="2" t="s">
        <v>4142</v>
      </c>
      <c r="I2496" s="1" t="s">
        <v>1</v>
      </c>
      <c r="J2496" s="1" t="s">
        <v>1</v>
      </c>
      <c r="K2496" s="1" t="s">
        <v>1</v>
      </c>
      <c r="L2496" s="1" t="s">
        <v>1</v>
      </c>
      <c r="M2496" s="1">
        <v>0</v>
      </c>
      <c r="N2496" s="2" t="s">
        <v>1</v>
      </c>
      <c r="O2496" s="2" t="s">
        <v>2</v>
      </c>
      <c r="P2496" s="2" t="s">
        <v>1</v>
      </c>
      <c r="Q2496" s="1">
        <v>17734729.071199995</v>
      </c>
      <c r="R2496" s="1">
        <v>0</v>
      </c>
      <c r="S2496" s="1">
        <v>17408215.669999994</v>
      </c>
      <c r="T2496" s="1">
        <v>0</v>
      </c>
      <c r="U2496" s="2" t="s">
        <v>0</v>
      </c>
      <c r="V2496" s="1">
        <v>0</v>
      </c>
      <c r="W2496" s="1">
        <v>281477.07</v>
      </c>
      <c r="X2496" s="2" t="s">
        <v>0</v>
      </c>
      <c r="Y2496" s="1">
        <v>45036.331200000001</v>
      </c>
      <c r="Z2496" s="1"/>
      <c r="AA2496" s="2"/>
      <c r="AB2496" s="1"/>
      <c r="AC2496" s="1"/>
      <c r="AD2496" s="2"/>
      <c r="AE2496" s="1"/>
      <c r="AF2496" s="2"/>
    </row>
    <row r="2497" spans="1:32" hidden="1" x14ac:dyDescent="0.25">
      <c r="A2497" s="2" t="s">
        <v>186</v>
      </c>
      <c r="B2497" s="52">
        <v>44008</v>
      </c>
      <c r="C2497" s="2" t="s">
        <v>8</v>
      </c>
      <c r="D2497" s="2" t="s">
        <v>16</v>
      </c>
      <c r="E2497" s="2" t="s">
        <v>483</v>
      </c>
      <c r="F2497" s="2" t="s">
        <v>1317</v>
      </c>
      <c r="G2497" s="2" t="s">
        <v>4</v>
      </c>
      <c r="H2497" s="2" t="s">
        <v>4144</v>
      </c>
      <c r="I2497" s="1" t="s">
        <v>1</v>
      </c>
      <c r="J2497" s="1" t="s">
        <v>1</v>
      </c>
      <c r="K2497" s="1" t="s">
        <v>1</v>
      </c>
      <c r="L2497" s="1" t="s">
        <v>1</v>
      </c>
      <c r="M2497" s="1">
        <v>0</v>
      </c>
      <c r="N2497" s="2" t="s">
        <v>1</v>
      </c>
      <c r="O2497" s="2" t="s">
        <v>2</v>
      </c>
      <c r="P2497" s="2" t="s">
        <v>1</v>
      </c>
      <c r="Q2497" s="1">
        <v>14508367.539999999</v>
      </c>
      <c r="R2497" s="1">
        <v>0</v>
      </c>
      <c r="S2497" s="1">
        <v>9837337.5399999991</v>
      </c>
      <c r="T2497" s="1">
        <v>0</v>
      </c>
      <c r="U2497" s="2" t="s">
        <v>0</v>
      </c>
      <c r="V2497" s="1">
        <v>0</v>
      </c>
      <c r="W2497" s="1">
        <v>4026750</v>
      </c>
      <c r="X2497" s="2" t="s">
        <v>13</v>
      </c>
      <c r="Y2497" s="1">
        <v>644280</v>
      </c>
      <c r="Z2497" s="1"/>
      <c r="AA2497" s="2"/>
      <c r="AB2497" s="1"/>
      <c r="AC2497" s="1"/>
      <c r="AD2497" s="2"/>
      <c r="AE2497" s="1"/>
      <c r="AF2497" s="2"/>
    </row>
    <row r="2498" spans="1:32" hidden="1" x14ac:dyDescent="0.25">
      <c r="A2498" s="2" t="s">
        <v>184</v>
      </c>
      <c r="B2498" s="52">
        <v>44008</v>
      </c>
      <c r="C2498" s="2" t="s">
        <v>8</v>
      </c>
      <c r="D2498" s="2" t="s">
        <v>1048</v>
      </c>
      <c r="E2498" s="2" t="s">
        <v>538</v>
      </c>
      <c r="F2498" s="2" t="s">
        <v>2386</v>
      </c>
      <c r="G2498" s="2" t="s">
        <v>4</v>
      </c>
      <c r="H2498" s="2" t="s">
        <v>4145</v>
      </c>
      <c r="I2498" s="1" t="s">
        <v>1</v>
      </c>
      <c r="J2498" s="1" t="s">
        <v>1</v>
      </c>
      <c r="K2498" s="1" t="s">
        <v>1</v>
      </c>
      <c r="L2498" s="1" t="s">
        <v>1</v>
      </c>
      <c r="M2498" s="1">
        <v>0</v>
      </c>
      <c r="N2498" s="2" t="s">
        <v>1</v>
      </c>
      <c r="O2498" s="2" t="s">
        <v>2</v>
      </c>
      <c r="P2498" s="2" t="s">
        <v>1</v>
      </c>
      <c r="Q2498" s="1">
        <v>21688357.134000003</v>
      </c>
      <c r="R2498" s="1">
        <v>0</v>
      </c>
      <c r="S2498" s="1">
        <v>18377406.950000003</v>
      </c>
      <c r="T2498" s="1">
        <v>0</v>
      </c>
      <c r="U2498" s="2" t="s">
        <v>0</v>
      </c>
      <c r="V2498" s="1">
        <v>0</v>
      </c>
      <c r="W2498" s="1">
        <v>2854267.4000000004</v>
      </c>
      <c r="X2498" s="2" t="s">
        <v>0</v>
      </c>
      <c r="Y2498" s="1">
        <v>456682.78399999999</v>
      </c>
      <c r="Z2498" s="1"/>
      <c r="AA2498" s="2"/>
      <c r="AB2498" s="1"/>
      <c r="AC2498" s="1"/>
      <c r="AD2498" s="2"/>
      <c r="AE2498" s="1"/>
      <c r="AF2498" s="2"/>
    </row>
    <row r="2499" spans="1:32" hidden="1" x14ac:dyDescent="0.25">
      <c r="A2499" s="2" t="s">
        <v>182</v>
      </c>
      <c r="B2499" s="52">
        <v>44008</v>
      </c>
      <c r="C2499" s="2" t="s">
        <v>8</v>
      </c>
      <c r="D2499" s="2" t="s">
        <v>11</v>
      </c>
      <c r="E2499" s="2" t="s">
        <v>476</v>
      </c>
      <c r="F2499" s="2" t="s">
        <v>4146</v>
      </c>
      <c r="G2499" s="2" t="s">
        <v>4</v>
      </c>
      <c r="H2499" s="2" t="s">
        <v>4147</v>
      </c>
      <c r="I2499" s="1" t="s">
        <v>1</v>
      </c>
      <c r="J2499" s="1" t="s">
        <v>1</v>
      </c>
      <c r="K2499" s="1" t="s">
        <v>1</v>
      </c>
      <c r="L2499" s="1" t="s">
        <v>1</v>
      </c>
      <c r="M2499" s="1">
        <v>0</v>
      </c>
      <c r="N2499" s="2" t="s">
        <v>1</v>
      </c>
      <c r="O2499" s="2" t="s">
        <v>2</v>
      </c>
      <c r="P2499" s="2" t="s">
        <v>1</v>
      </c>
      <c r="Q2499" s="1">
        <v>9234226.2400000002</v>
      </c>
      <c r="R2499" s="1">
        <v>0</v>
      </c>
      <c r="S2499" s="1">
        <v>6540400</v>
      </c>
      <c r="T2499" s="1">
        <v>0</v>
      </c>
      <c r="U2499" s="2" t="s">
        <v>0</v>
      </c>
      <c r="V2499" s="1">
        <v>0</v>
      </c>
      <c r="W2499" s="1">
        <v>2322264</v>
      </c>
      <c r="X2499" s="2" t="s">
        <v>13</v>
      </c>
      <c r="Y2499" s="1">
        <v>371562.23999999999</v>
      </c>
      <c r="Z2499" s="1"/>
      <c r="AA2499" s="2"/>
      <c r="AB2499" s="1"/>
      <c r="AC2499" s="1"/>
      <c r="AD2499" s="2"/>
      <c r="AE2499" s="1"/>
      <c r="AF2499" s="2"/>
    </row>
    <row r="2500" spans="1:32" hidden="1" x14ac:dyDescent="0.25">
      <c r="A2500" s="2" t="s">
        <v>179</v>
      </c>
      <c r="B2500" s="52">
        <v>44008</v>
      </c>
      <c r="C2500" s="2" t="s">
        <v>8</v>
      </c>
      <c r="D2500" s="2" t="s">
        <v>7</v>
      </c>
      <c r="E2500" s="2" t="s">
        <v>471</v>
      </c>
      <c r="F2500" s="2" t="s">
        <v>2862</v>
      </c>
      <c r="G2500" s="2" t="s">
        <v>4</v>
      </c>
      <c r="H2500" s="2" t="s">
        <v>4148</v>
      </c>
      <c r="I2500" s="1" t="s">
        <v>1</v>
      </c>
      <c r="J2500" s="1" t="s">
        <v>1</v>
      </c>
      <c r="K2500" s="1" t="s">
        <v>1</v>
      </c>
      <c r="L2500" s="1" t="s">
        <v>1</v>
      </c>
      <c r="M2500" s="1">
        <v>0</v>
      </c>
      <c r="N2500" s="2" t="s">
        <v>1</v>
      </c>
      <c r="O2500" s="2" t="s">
        <v>2</v>
      </c>
      <c r="P2500" s="2" t="s">
        <v>1</v>
      </c>
      <c r="Q2500" s="1">
        <v>56865777.638499998</v>
      </c>
      <c r="R2500" s="1">
        <v>0</v>
      </c>
      <c r="S2500" s="1">
        <v>48259602.092499994</v>
      </c>
      <c r="T2500" s="1">
        <v>0</v>
      </c>
      <c r="U2500" s="2" t="s">
        <v>0</v>
      </c>
      <c r="V2500" s="1">
        <v>0</v>
      </c>
      <c r="W2500" s="1">
        <v>7419116.8499999996</v>
      </c>
      <c r="X2500" s="2" t="s">
        <v>13</v>
      </c>
      <c r="Y2500" s="1">
        <v>1187058.6960000002</v>
      </c>
      <c r="Z2500" s="1"/>
      <c r="AA2500" s="2"/>
      <c r="AB2500" s="1"/>
      <c r="AC2500" s="1"/>
      <c r="AD2500" s="2"/>
      <c r="AE2500" s="1"/>
      <c r="AF2500" s="2"/>
    </row>
    <row r="2501" spans="1:32" hidden="1" x14ac:dyDescent="0.25">
      <c r="A2501" s="2" t="s">
        <v>176</v>
      </c>
      <c r="B2501" s="52">
        <v>44008</v>
      </c>
      <c r="C2501" s="2" t="s">
        <v>8</v>
      </c>
      <c r="D2501" s="2"/>
      <c r="E2501" s="2"/>
      <c r="F2501" s="2"/>
      <c r="G2501" s="2" t="s">
        <v>4</v>
      </c>
      <c r="H2501" s="2" t="s">
        <v>4390</v>
      </c>
      <c r="I2501" s="1"/>
      <c r="J2501" s="1"/>
      <c r="K2501" s="1"/>
      <c r="L2501" s="1"/>
      <c r="M2501" s="1">
        <v>0</v>
      </c>
      <c r="N2501" s="2"/>
      <c r="O2501" s="2" t="s">
        <v>4391</v>
      </c>
      <c r="P2501" s="2" t="s">
        <v>4392</v>
      </c>
      <c r="Q2501" s="1">
        <v>10353784.855999999</v>
      </c>
      <c r="R2501" s="1">
        <v>0</v>
      </c>
      <c r="S2501" s="1">
        <v>0</v>
      </c>
      <c r="T2501" s="1">
        <v>0</v>
      </c>
      <c r="U2501" s="2"/>
      <c r="V2501" s="1">
        <v>0</v>
      </c>
      <c r="W2501" s="1">
        <v>8925676.5999999996</v>
      </c>
      <c r="X2501" s="2"/>
      <c r="Y2501" s="1">
        <v>1428108.2560000001</v>
      </c>
      <c r="Z2501" s="1"/>
      <c r="AA2501" s="2"/>
      <c r="AB2501" s="1"/>
      <c r="AC2501" s="1"/>
      <c r="AD2501" s="2"/>
      <c r="AE2501" s="1"/>
      <c r="AF2501" s="2"/>
    </row>
    <row r="2502" spans="1:32" hidden="1" x14ac:dyDescent="0.25">
      <c r="A2502" s="2" t="s">
        <v>173</v>
      </c>
      <c r="B2502" s="52">
        <v>44008</v>
      </c>
      <c r="C2502" s="2" t="s">
        <v>8</v>
      </c>
      <c r="D2502" s="2"/>
      <c r="E2502" s="2"/>
      <c r="F2502" s="2"/>
      <c r="G2502" s="2" t="s">
        <v>4</v>
      </c>
      <c r="H2502" s="2" t="s">
        <v>4393</v>
      </c>
      <c r="I2502" s="1"/>
      <c r="J2502" s="1"/>
      <c r="K2502" s="1"/>
      <c r="L2502" s="1"/>
      <c r="M2502" s="1">
        <v>0</v>
      </c>
      <c r="N2502" s="2"/>
      <c r="O2502" s="2" t="s">
        <v>4394</v>
      </c>
      <c r="P2502" s="2" t="s">
        <v>4395</v>
      </c>
      <c r="Q2502" s="1">
        <v>17345547.890000001</v>
      </c>
      <c r="R2502" s="1">
        <v>0</v>
      </c>
      <c r="S2502" s="1">
        <v>17345547.890000001</v>
      </c>
      <c r="T2502" s="1">
        <v>0</v>
      </c>
      <c r="U2502" s="2"/>
      <c r="V2502" s="1">
        <v>0</v>
      </c>
      <c r="W2502" s="1">
        <v>0</v>
      </c>
      <c r="X2502" s="2"/>
      <c r="Y2502" s="1">
        <v>0</v>
      </c>
      <c r="Z2502" s="1"/>
      <c r="AA2502" s="2"/>
      <c r="AB2502" s="1"/>
      <c r="AC2502" s="1"/>
      <c r="AD2502" s="2"/>
      <c r="AE2502" s="1"/>
      <c r="AF2502" s="2"/>
    </row>
    <row r="2503" spans="1:32" hidden="1" x14ac:dyDescent="0.25">
      <c r="A2503" s="2" t="s">
        <v>170</v>
      </c>
      <c r="B2503" s="52">
        <v>44009</v>
      </c>
      <c r="C2503" s="2" t="s">
        <v>8</v>
      </c>
      <c r="D2503" s="2" t="s">
        <v>107</v>
      </c>
      <c r="E2503" s="2" t="s">
        <v>596</v>
      </c>
      <c r="F2503" s="2" t="s">
        <v>3149</v>
      </c>
      <c r="G2503" s="2" t="s">
        <v>4</v>
      </c>
      <c r="H2503" s="2" t="s">
        <v>4000</v>
      </c>
      <c r="I2503" s="1" t="s">
        <v>1</v>
      </c>
      <c r="J2503" s="1" t="s">
        <v>1</v>
      </c>
      <c r="K2503" s="1" t="s">
        <v>1</v>
      </c>
      <c r="L2503" s="1" t="s">
        <v>1</v>
      </c>
      <c r="M2503" s="1">
        <v>0</v>
      </c>
      <c r="N2503" s="2" t="s">
        <v>1</v>
      </c>
      <c r="O2503" s="2" t="s">
        <v>2</v>
      </c>
      <c r="P2503" s="2" t="s">
        <v>1</v>
      </c>
      <c r="Q2503" s="1">
        <v>129622584.48685001</v>
      </c>
      <c r="R2503" s="1">
        <v>0</v>
      </c>
      <c r="S2503" s="1">
        <v>112524486.31885001</v>
      </c>
      <c r="T2503" s="1">
        <v>0</v>
      </c>
      <c r="U2503" s="2" t="s">
        <v>0</v>
      </c>
      <c r="V2503" s="1">
        <v>0</v>
      </c>
      <c r="W2503" s="1">
        <v>14739739.800000001</v>
      </c>
      <c r="X2503" s="2" t="s">
        <v>13</v>
      </c>
      <c r="Y2503" s="1">
        <v>2358358.3679999993</v>
      </c>
      <c r="Z2503" s="1"/>
      <c r="AA2503" s="2"/>
      <c r="AB2503" s="1"/>
      <c r="AC2503" s="1"/>
      <c r="AD2503" s="2"/>
      <c r="AE2503" s="1"/>
      <c r="AF2503" s="2"/>
    </row>
    <row r="2504" spans="1:32" hidden="1" x14ac:dyDescent="0.25">
      <c r="A2504" s="2" t="s">
        <v>168</v>
      </c>
      <c r="B2504" s="52">
        <v>44009</v>
      </c>
      <c r="C2504" s="2" t="s">
        <v>53</v>
      </c>
      <c r="D2504" s="2" t="s">
        <v>107</v>
      </c>
      <c r="E2504" s="2" t="s">
        <v>572</v>
      </c>
      <c r="F2504" s="2" t="s">
        <v>3998</v>
      </c>
      <c r="G2504" s="2" t="s">
        <v>4</v>
      </c>
      <c r="H2504" s="2" t="s">
        <v>3999</v>
      </c>
      <c r="I2504" s="1" t="s">
        <v>1</v>
      </c>
      <c r="J2504" s="1" t="s">
        <v>1</v>
      </c>
      <c r="K2504" s="1" t="s">
        <v>1</v>
      </c>
      <c r="L2504" s="1" t="s">
        <v>1</v>
      </c>
      <c r="M2504" s="1">
        <v>0</v>
      </c>
      <c r="N2504" s="2" t="s">
        <v>1</v>
      </c>
      <c r="O2504" s="2" t="s">
        <v>2</v>
      </c>
      <c r="P2504" s="2" t="s">
        <v>1</v>
      </c>
      <c r="Q2504" s="1">
        <v>178420489.17759997</v>
      </c>
      <c r="R2504" s="1">
        <v>0</v>
      </c>
      <c r="S2504" s="1">
        <v>123017176.98279998</v>
      </c>
      <c r="T2504" s="1">
        <v>0</v>
      </c>
      <c r="U2504" s="2" t="s">
        <v>0</v>
      </c>
      <c r="V2504" s="1">
        <v>0</v>
      </c>
      <c r="W2504" s="1">
        <v>47761476.029999994</v>
      </c>
      <c r="X2504" s="2" t="s">
        <v>0</v>
      </c>
      <c r="Y2504" s="1">
        <v>7641836.1647999985</v>
      </c>
      <c r="Z2504" s="1"/>
      <c r="AA2504" s="2"/>
      <c r="AB2504" s="1"/>
      <c r="AC2504" s="1"/>
      <c r="AD2504" s="2"/>
      <c r="AE2504" s="1"/>
      <c r="AF2504" s="2"/>
    </row>
    <row r="2505" spans="1:32" hidden="1" x14ac:dyDescent="0.25">
      <c r="A2505" s="2" t="s">
        <v>164</v>
      </c>
      <c r="B2505" s="52">
        <v>44009</v>
      </c>
      <c r="C2505" s="2" t="s">
        <v>53</v>
      </c>
      <c r="D2505" s="2" t="s">
        <v>107</v>
      </c>
      <c r="E2505" s="2" t="s">
        <v>572</v>
      </c>
      <c r="F2505" s="2" t="s">
        <v>3993</v>
      </c>
      <c r="G2505" s="2" t="s">
        <v>24</v>
      </c>
      <c r="H2505" s="2" t="s">
        <v>1</v>
      </c>
      <c r="I2505" s="1" t="s">
        <v>1572</v>
      </c>
      <c r="J2505" s="1" t="s">
        <v>1</v>
      </c>
      <c r="K2505" s="1" t="s">
        <v>3994</v>
      </c>
      <c r="L2505" s="1" t="s">
        <v>3995</v>
      </c>
      <c r="M2505" s="1">
        <v>856408</v>
      </c>
      <c r="N2505" s="2" t="s">
        <v>20</v>
      </c>
      <c r="O2505" s="2" t="s">
        <v>3996</v>
      </c>
      <c r="P2505" s="2" t="s">
        <v>3997</v>
      </c>
      <c r="Q2505" s="1">
        <v>-856408</v>
      </c>
      <c r="R2505" s="1">
        <v>0</v>
      </c>
      <c r="S2505" s="1">
        <v>-315500</v>
      </c>
      <c r="T2505" s="1">
        <v>0</v>
      </c>
      <c r="U2505" s="2" t="s">
        <v>0</v>
      </c>
      <c r="V2505" s="1">
        <v>0</v>
      </c>
      <c r="W2505" s="1">
        <v>-466300</v>
      </c>
      <c r="X2505" s="2" t="s">
        <v>13</v>
      </c>
      <c r="Y2505" s="1">
        <v>-74608</v>
      </c>
      <c r="Z2505" s="1"/>
      <c r="AA2505" s="2"/>
      <c r="AB2505" s="1"/>
      <c r="AC2505" s="1"/>
      <c r="AD2505" s="2"/>
      <c r="AE2505" s="1"/>
      <c r="AF2505" s="2"/>
    </row>
    <row r="2506" spans="1:32" hidden="1" x14ac:dyDescent="0.25">
      <c r="A2506" s="2" t="s">
        <v>161</v>
      </c>
      <c r="B2506" s="52">
        <v>44009</v>
      </c>
      <c r="C2506" s="2" t="s">
        <v>8</v>
      </c>
      <c r="D2506" s="2" t="s">
        <v>88</v>
      </c>
      <c r="E2506" s="2" t="s">
        <v>563</v>
      </c>
      <c r="F2506" s="2" t="s">
        <v>496</v>
      </c>
      <c r="G2506" s="2" t="s">
        <v>4</v>
      </c>
      <c r="H2506" s="2" t="s">
        <v>4009</v>
      </c>
      <c r="I2506" s="1" t="s">
        <v>1</v>
      </c>
      <c r="J2506" s="1" t="s">
        <v>1</v>
      </c>
      <c r="K2506" s="1" t="s">
        <v>1</v>
      </c>
      <c r="L2506" s="1" t="s">
        <v>1</v>
      </c>
      <c r="M2506" s="1">
        <v>0</v>
      </c>
      <c r="N2506" s="2" t="s">
        <v>1</v>
      </c>
      <c r="O2506" s="2" t="s">
        <v>2</v>
      </c>
      <c r="P2506" s="2" t="s">
        <v>1</v>
      </c>
      <c r="Q2506" s="1">
        <v>34494881.049999997</v>
      </c>
      <c r="R2506" s="1">
        <v>0</v>
      </c>
      <c r="S2506" s="1">
        <v>34494881.049999997</v>
      </c>
      <c r="T2506" s="1">
        <v>0</v>
      </c>
      <c r="U2506" s="2" t="s">
        <v>0</v>
      </c>
      <c r="V2506" s="1">
        <v>0</v>
      </c>
      <c r="W2506" s="1">
        <v>0</v>
      </c>
      <c r="X2506" s="2" t="s">
        <v>13</v>
      </c>
      <c r="Y2506" s="1">
        <v>0</v>
      </c>
      <c r="Z2506" s="1"/>
      <c r="AA2506" s="2"/>
      <c r="AB2506" s="1"/>
      <c r="AC2506" s="1"/>
      <c r="AD2506" s="2"/>
      <c r="AE2506" s="1"/>
      <c r="AF2506" s="2"/>
    </row>
    <row r="2507" spans="1:32" hidden="1" x14ac:dyDescent="0.25">
      <c r="A2507" s="2" t="s">
        <v>158</v>
      </c>
      <c r="B2507" s="52">
        <v>44009</v>
      </c>
      <c r="C2507" s="2" t="s">
        <v>8</v>
      </c>
      <c r="D2507" s="2" t="s">
        <v>88</v>
      </c>
      <c r="E2507" s="2" t="s">
        <v>569</v>
      </c>
      <c r="F2507" s="2" t="s">
        <v>1175</v>
      </c>
      <c r="G2507" s="2" t="s">
        <v>4</v>
      </c>
      <c r="H2507" s="2" t="s">
        <v>4008</v>
      </c>
      <c r="I2507" s="1" t="s">
        <v>1</v>
      </c>
      <c r="J2507" s="1" t="s">
        <v>1</v>
      </c>
      <c r="K2507" s="1" t="s">
        <v>1</v>
      </c>
      <c r="L2507" s="1" t="s">
        <v>1</v>
      </c>
      <c r="M2507" s="1">
        <v>0</v>
      </c>
      <c r="N2507" s="2" t="s">
        <v>1</v>
      </c>
      <c r="O2507" s="2" t="s">
        <v>2</v>
      </c>
      <c r="P2507" s="2" t="s">
        <v>1</v>
      </c>
      <c r="Q2507" s="1">
        <v>81914188.524799988</v>
      </c>
      <c r="R2507" s="1">
        <v>0</v>
      </c>
      <c r="S2507" s="1">
        <v>57575001.789999999</v>
      </c>
      <c r="T2507" s="1">
        <v>0</v>
      </c>
      <c r="U2507" s="2" t="s">
        <v>0</v>
      </c>
      <c r="V2507" s="1">
        <v>0</v>
      </c>
      <c r="W2507" s="1">
        <v>20982057.530000001</v>
      </c>
      <c r="X2507" s="2" t="s">
        <v>0</v>
      </c>
      <c r="Y2507" s="1">
        <v>3357129.2047999995</v>
      </c>
      <c r="Z2507" s="1"/>
      <c r="AA2507" s="2"/>
      <c r="AB2507" s="1"/>
      <c r="AC2507" s="1"/>
      <c r="AD2507" s="2"/>
      <c r="AE2507" s="1"/>
      <c r="AF2507" s="2"/>
    </row>
    <row r="2508" spans="1:32" hidden="1" x14ac:dyDescent="0.25">
      <c r="A2508" s="2" t="s">
        <v>155</v>
      </c>
      <c r="B2508" s="52">
        <v>44009</v>
      </c>
      <c r="C2508" s="2" t="s">
        <v>8</v>
      </c>
      <c r="D2508" s="2" t="s">
        <v>88</v>
      </c>
      <c r="E2508" s="2" t="s">
        <v>569</v>
      </c>
      <c r="F2508" s="2" t="s">
        <v>1175</v>
      </c>
      <c r="G2508" s="2" t="s">
        <v>4</v>
      </c>
      <c r="H2508" s="2" t="s">
        <v>4007</v>
      </c>
      <c r="I2508" s="1" t="s">
        <v>1</v>
      </c>
      <c r="J2508" s="1" t="s">
        <v>1</v>
      </c>
      <c r="K2508" s="1" t="s">
        <v>1</v>
      </c>
      <c r="L2508" s="1" t="s">
        <v>1</v>
      </c>
      <c r="M2508" s="1">
        <v>0</v>
      </c>
      <c r="N2508" s="2" t="s">
        <v>1</v>
      </c>
      <c r="O2508" s="2" t="s">
        <v>509</v>
      </c>
      <c r="P2508" s="2" t="s">
        <v>508</v>
      </c>
      <c r="Q2508" s="1">
        <v>1491759.14</v>
      </c>
      <c r="R2508" s="1">
        <v>0</v>
      </c>
      <c r="S2508" s="1">
        <v>1491759.14</v>
      </c>
      <c r="T2508" s="1">
        <v>0</v>
      </c>
      <c r="U2508" s="2" t="s">
        <v>0</v>
      </c>
      <c r="V2508" s="1">
        <v>0</v>
      </c>
      <c r="W2508" s="1">
        <v>0</v>
      </c>
      <c r="X2508" s="2" t="s">
        <v>0</v>
      </c>
      <c r="Y2508" s="1">
        <v>0</v>
      </c>
      <c r="Z2508" s="1"/>
      <c r="AA2508" s="2"/>
      <c r="AB2508" s="1"/>
      <c r="AC2508" s="1"/>
      <c r="AD2508" s="2"/>
      <c r="AE2508" s="1"/>
      <c r="AF2508" s="2"/>
    </row>
    <row r="2509" spans="1:32" hidden="1" x14ac:dyDescent="0.25">
      <c r="A2509" s="2" t="s">
        <v>152</v>
      </c>
      <c r="B2509" s="52">
        <v>44009</v>
      </c>
      <c r="C2509" s="2" t="s">
        <v>8</v>
      </c>
      <c r="D2509" s="2" t="s">
        <v>88</v>
      </c>
      <c r="E2509" s="2" t="s">
        <v>569</v>
      </c>
      <c r="F2509" s="2" t="s">
        <v>1175</v>
      </c>
      <c r="G2509" s="2" t="s">
        <v>4</v>
      </c>
      <c r="H2509" s="2" t="s">
        <v>4006</v>
      </c>
      <c r="I2509" s="1" t="s">
        <v>1</v>
      </c>
      <c r="J2509" s="1" t="s">
        <v>1</v>
      </c>
      <c r="K2509" s="1" t="s">
        <v>1</v>
      </c>
      <c r="L2509" s="1" t="s">
        <v>1</v>
      </c>
      <c r="M2509" s="1">
        <v>0</v>
      </c>
      <c r="N2509" s="2" t="s">
        <v>1</v>
      </c>
      <c r="O2509" s="2" t="s">
        <v>2</v>
      </c>
      <c r="P2509" s="2" t="s">
        <v>1</v>
      </c>
      <c r="Q2509" s="1">
        <v>82261526.350099996</v>
      </c>
      <c r="R2509" s="1">
        <v>0</v>
      </c>
      <c r="S2509" s="1">
        <v>64947112.069999993</v>
      </c>
      <c r="T2509" s="1">
        <v>0</v>
      </c>
      <c r="U2509" s="2" t="s">
        <v>0</v>
      </c>
      <c r="V2509" s="1">
        <v>0</v>
      </c>
      <c r="W2509" s="1">
        <v>14926219.206999999</v>
      </c>
      <c r="X2509" s="2" t="s">
        <v>0</v>
      </c>
      <c r="Y2509" s="1">
        <v>2388195.0731000002</v>
      </c>
      <c r="Z2509" s="1"/>
      <c r="AA2509" s="2"/>
      <c r="AB2509" s="1"/>
      <c r="AC2509" s="1"/>
      <c r="AD2509" s="2"/>
      <c r="AE2509" s="1"/>
      <c r="AF2509" s="2"/>
    </row>
    <row r="2510" spans="1:32" hidden="1" x14ac:dyDescent="0.25">
      <c r="A2510" s="2" t="s">
        <v>150</v>
      </c>
      <c r="B2510" s="52">
        <v>44009</v>
      </c>
      <c r="C2510" s="2" t="s">
        <v>71</v>
      </c>
      <c r="D2510" s="2" t="s">
        <v>88</v>
      </c>
      <c r="E2510" s="2" t="s">
        <v>566</v>
      </c>
      <c r="F2510" s="2" t="s">
        <v>4004</v>
      </c>
      <c r="G2510" s="2" t="s">
        <v>4</v>
      </c>
      <c r="H2510" s="2" t="s">
        <v>4005</v>
      </c>
      <c r="I2510" s="64" t="s">
        <v>1</v>
      </c>
      <c r="J2510" s="64" t="s">
        <v>1</v>
      </c>
      <c r="K2510" s="64" t="s">
        <v>1</v>
      </c>
      <c r="L2510" s="64" t="s">
        <v>1</v>
      </c>
      <c r="M2510" s="64">
        <v>0</v>
      </c>
      <c r="N2510" s="65" t="s">
        <v>1</v>
      </c>
      <c r="O2510" s="2" t="s">
        <v>2</v>
      </c>
      <c r="P2510" s="2" t="s">
        <v>1</v>
      </c>
      <c r="Q2510" s="1">
        <v>59044517.18</v>
      </c>
      <c r="R2510" s="1">
        <v>0</v>
      </c>
      <c r="S2510" s="1">
        <v>54923246.850000001</v>
      </c>
      <c r="T2510" s="1">
        <v>0</v>
      </c>
      <c r="U2510" s="2" t="s">
        <v>0</v>
      </c>
      <c r="V2510" s="1">
        <v>0</v>
      </c>
      <c r="W2510" s="1">
        <v>3552819.25</v>
      </c>
      <c r="X2510" s="2" t="s">
        <v>0</v>
      </c>
      <c r="Y2510" s="1">
        <v>568451.07999999996</v>
      </c>
      <c r="Z2510" s="1"/>
      <c r="AA2510" s="2"/>
      <c r="AB2510" s="1"/>
      <c r="AC2510" s="1"/>
      <c r="AD2510" s="2"/>
      <c r="AE2510" s="1"/>
      <c r="AF2510" s="2"/>
    </row>
    <row r="2511" spans="1:32" hidden="1" x14ac:dyDescent="0.25">
      <c r="A2511" s="2" t="s">
        <v>147</v>
      </c>
      <c r="B2511" s="52">
        <v>44009</v>
      </c>
      <c r="C2511" s="2" t="s">
        <v>53</v>
      </c>
      <c r="D2511" s="2" t="s">
        <v>88</v>
      </c>
      <c r="E2511" s="2" t="s">
        <v>558</v>
      </c>
      <c r="F2511" s="2" t="s">
        <v>3588</v>
      </c>
      <c r="G2511" s="2" t="s">
        <v>4</v>
      </c>
      <c r="H2511" s="2" t="s">
        <v>4003</v>
      </c>
      <c r="I2511" s="1" t="s">
        <v>1</v>
      </c>
      <c r="J2511" s="1" t="s">
        <v>1</v>
      </c>
      <c r="K2511" s="1" t="s">
        <v>1</v>
      </c>
      <c r="L2511" s="1" t="s">
        <v>1</v>
      </c>
      <c r="M2511" s="1">
        <v>0</v>
      </c>
      <c r="N2511" s="2" t="s">
        <v>1</v>
      </c>
      <c r="O2511" s="2" t="s">
        <v>2</v>
      </c>
      <c r="P2511" s="2" t="s">
        <v>1</v>
      </c>
      <c r="Q2511" s="1">
        <v>97661366.179199994</v>
      </c>
      <c r="R2511" s="1">
        <v>0</v>
      </c>
      <c r="S2511" s="1">
        <v>68995936.244399995</v>
      </c>
      <c r="T2511" s="1">
        <v>0</v>
      </c>
      <c r="U2511" s="2" t="s">
        <v>0</v>
      </c>
      <c r="V2511" s="1">
        <v>0</v>
      </c>
      <c r="W2511" s="1">
        <v>24711577.530000001</v>
      </c>
      <c r="X2511" s="2" t="s">
        <v>13</v>
      </c>
      <c r="Y2511" s="1">
        <v>3953852.4047999997</v>
      </c>
      <c r="Z2511" s="1"/>
      <c r="AA2511" s="2"/>
      <c r="AB2511" s="1"/>
      <c r="AC2511" s="1"/>
      <c r="AD2511" s="2"/>
      <c r="AE2511" s="1"/>
      <c r="AF2511" s="2"/>
    </row>
    <row r="2512" spans="1:32" hidden="1" x14ac:dyDescent="0.25">
      <c r="A2512" s="2" t="s">
        <v>144</v>
      </c>
      <c r="B2512" s="52">
        <v>44009</v>
      </c>
      <c r="C2512" s="2" t="s">
        <v>53</v>
      </c>
      <c r="D2512" s="2" t="s">
        <v>88</v>
      </c>
      <c r="E2512" s="2" t="s">
        <v>558</v>
      </c>
      <c r="F2512" s="2" t="s">
        <v>3588</v>
      </c>
      <c r="G2512" s="2" t="s">
        <v>24</v>
      </c>
      <c r="H2512" s="2" t="s">
        <v>1</v>
      </c>
      <c r="I2512" s="1" t="s">
        <v>4001</v>
      </c>
      <c r="J2512" s="1" t="s">
        <v>1</v>
      </c>
      <c r="K2512" s="1" t="s">
        <v>4002</v>
      </c>
      <c r="L2512" s="1" t="s">
        <v>3995</v>
      </c>
      <c r="M2512" s="1">
        <v>1079677.25</v>
      </c>
      <c r="N2512" s="2" t="s">
        <v>20</v>
      </c>
      <c r="O2512" s="2" t="s">
        <v>3255</v>
      </c>
      <c r="P2512" s="2" t="s">
        <v>3256</v>
      </c>
      <c r="Q2512" s="1">
        <v>-1079677.2483999999</v>
      </c>
      <c r="R2512" s="1">
        <v>0</v>
      </c>
      <c r="S2512" s="1">
        <v>-315500</v>
      </c>
      <c r="T2512" s="1">
        <v>0</v>
      </c>
      <c r="U2512" s="2" t="s">
        <v>0</v>
      </c>
      <c r="V2512" s="1">
        <v>0</v>
      </c>
      <c r="W2512" s="1">
        <v>-658773.49</v>
      </c>
      <c r="X2512" s="2" t="s">
        <v>13</v>
      </c>
      <c r="Y2512" s="1">
        <v>-105403.75840000001</v>
      </c>
      <c r="Z2512" s="1"/>
      <c r="AA2512" s="2"/>
      <c r="AB2512" s="1"/>
      <c r="AC2512" s="1"/>
      <c r="AD2512" s="2"/>
      <c r="AE2512" s="1"/>
      <c r="AF2512" s="2"/>
    </row>
    <row r="2513" spans="1:32" hidden="1" x14ac:dyDescent="0.25">
      <c r="A2513" s="2" t="s">
        <v>141</v>
      </c>
      <c r="B2513" s="52">
        <v>44009</v>
      </c>
      <c r="C2513" s="2" t="s">
        <v>8</v>
      </c>
      <c r="D2513" s="2" t="s">
        <v>78</v>
      </c>
      <c r="E2513" s="2" t="s">
        <v>555</v>
      </c>
      <c r="F2513" s="2" t="s">
        <v>4022</v>
      </c>
      <c r="G2513" s="2" t="s">
        <v>4</v>
      </c>
      <c r="H2513" s="2" t="s">
        <v>4023</v>
      </c>
      <c r="I2513" s="1" t="s">
        <v>1</v>
      </c>
      <c r="J2513" s="1" t="s">
        <v>1</v>
      </c>
      <c r="K2513" s="1" t="s">
        <v>1</v>
      </c>
      <c r="L2513" s="1" t="s">
        <v>1</v>
      </c>
      <c r="M2513" s="1">
        <v>0</v>
      </c>
      <c r="N2513" s="2" t="s">
        <v>1</v>
      </c>
      <c r="O2513" s="2" t="s">
        <v>2</v>
      </c>
      <c r="P2513" s="2" t="s">
        <v>1</v>
      </c>
      <c r="Q2513" s="1">
        <v>102218083.94219999</v>
      </c>
      <c r="R2513" s="1">
        <v>0</v>
      </c>
      <c r="S2513" s="1">
        <v>88091138.480599985</v>
      </c>
      <c r="T2513" s="1">
        <v>0</v>
      </c>
      <c r="U2513" s="2" t="s">
        <v>0</v>
      </c>
      <c r="V2513" s="1">
        <v>0</v>
      </c>
      <c r="W2513" s="1">
        <v>12178401.26</v>
      </c>
      <c r="X2513" s="2" t="s">
        <v>0</v>
      </c>
      <c r="Y2513" s="1">
        <v>1948544.2015999998</v>
      </c>
      <c r="Z2513" s="1"/>
      <c r="AA2513" s="2"/>
      <c r="AB2513" s="1"/>
      <c r="AC2513" s="1"/>
      <c r="AD2513" s="2"/>
      <c r="AE2513" s="1"/>
      <c r="AF2513" s="2"/>
    </row>
    <row r="2514" spans="1:32" hidden="1" x14ac:dyDescent="0.25">
      <c r="A2514" s="2" t="s">
        <v>138</v>
      </c>
      <c r="B2514" s="52">
        <v>44009</v>
      </c>
      <c r="C2514" s="2" t="s">
        <v>71</v>
      </c>
      <c r="D2514" s="2" t="s">
        <v>78</v>
      </c>
      <c r="E2514" s="2" t="s">
        <v>551</v>
      </c>
      <c r="F2514" s="2" t="s">
        <v>4020</v>
      </c>
      <c r="G2514" s="2" t="s">
        <v>4</v>
      </c>
      <c r="H2514" s="2" t="s">
        <v>4021</v>
      </c>
      <c r="I2514" s="1" t="s">
        <v>1</v>
      </c>
      <c r="J2514" s="1" t="s">
        <v>1</v>
      </c>
      <c r="K2514" s="1" t="s">
        <v>1</v>
      </c>
      <c r="L2514" s="1" t="s">
        <v>1</v>
      </c>
      <c r="M2514" s="1">
        <v>0</v>
      </c>
      <c r="N2514" s="2" t="s">
        <v>1</v>
      </c>
      <c r="O2514" s="2" t="s">
        <v>2</v>
      </c>
      <c r="P2514" s="2" t="s">
        <v>1</v>
      </c>
      <c r="Q2514" s="1">
        <v>45708247.194550008</v>
      </c>
      <c r="R2514" s="1">
        <v>0</v>
      </c>
      <c r="S2514" s="1">
        <v>42359395.193750001</v>
      </c>
      <c r="T2514" s="1">
        <v>0</v>
      </c>
      <c r="U2514" s="2" t="s">
        <v>0</v>
      </c>
      <c r="V2514" s="1">
        <v>0</v>
      </c>
      <c r="W2514" s="1">
        <v>2886941.38</v>
      </c>
      <c r="X2514" s="2" t="s">
        <v>0</v>
      </c>
      <c r="Y2514" s="1">
        <v>461910.62079999998</v>
      </c>
      <c r="Z2514" s="1"/>
      <c r="AA2514" s="2"/>
      <c r="AB2514" s="1"/>
      <c r="AC2514" s="1"/>
      <c r="AD2514" s="2"/>
      <c r="AE2514" s="1"/>
      <c r="AF2514" s="2"/>
    </row>
    <row r="2515" spans="1:32" hidden="1" x14ac:dyDescent="0.25">
      <c r="A2515" s="2" t="s">
        <v>135</v>
      </c>
      <c r="B2515" s="52">
        <v>44009</v>
      </c>
      <c r="C2515" s="2" t="s">
        <v>53</v>
      </c>
      <c r="D2515" s="2" t="s">
        <v>78</v>
      </c>
      <c r="E2515" s="2" t="s">
        <v>6</v>
      </c>
      <c r="F2515" s="2" t="s">
        <v>3998</v>
      </c>
      <c r="G2515" s="2" t="s">
        <v>4</v>
      </c>
      <c r="H2515" s="2" t="s">
        <v>4019</v>
      </c>
      <c r="I2515" s="1" t="s">
        <v>1</v>
      </c>
      <c r="J2515" s="1" t="s">
        <v>1</v>
      </c>
      <c r="K2515" s="1" t="s">
        <v>1</v>
      </c>
      <c r="L2515" s="1" t="s">
        <v>1</v>
      </c>
      <c r="M2515" s="1">
        <v>0</v>
      </c>
      <c r="N2515" s="2" t="s">
        <v>1</v>
      </c>
      <c r="O2515" s="2" t="s">
        <v>2</v>
      </c>
      <c r="P2515" s="2" t="s">
        <v>1</v>
      </c>
      <c r="Q2515" s="1">
        <v>21635509.618100002</v>
      </c>
      <c r="R2515" s="1">
        <v>0</v>
      </c>
      <c r="S2515" s="1">
        <v>13203642.713300001</v>
      </c>
      <c r="T2515" s="1">
        <v>0</v>
      </c>
      <c r="U2515" s="2" t="s">
        <v>0</v>
      </c>
      <c r="V2515" s="1">
        <v>0</v>
      </c>
      <c r="W2515" s="1">
        <v>7268850.7800000003</v>
      </c>
      <c r="X2515" s="2" t="s">
        <v>0</v>
      </c>
      <c r="Y2515" s="1">
        <v>1163016.1247999999</v>
      </c>
      <c r="Z2515" s="1"/>
      <c r="AA2515" s="2"/>
      <c r="AB2515" s="1"/>
      <c r="AC2515" s="1"/>
      <c r="AD2515" s="2"/>
      <c r="AE2515" s="1"/>
      <c r="AF2515" s="2"/>
    </row>
    <row r="2516" spans="1:32" hidden="1" x14ac:dyDescent="0.25">
      <c r="A2516" s="2" t="s">
        <v>132</v>
      </c>
      <c r="B2516" s="52">
        <v>44009</v>
      </c>
      <c r="C2516" s="2" t="s">
        <v>53</v>
      </c>
      <c r="D2516" s="2" t="s">
        <v>78</v>
      </c>
      <c r="E2516" s="2" t="s">
        <v>6</v>
      </c>
      <c r="F2516" s="2" t="s">
        <v>3993</v>
      </c>
      <c r="G2516" s="2" t="s">
        <v>4</v>
      </c>
      <c r="H2516" s="2" t="s">
        <v>4016</v>
      </c>
      <c r="I2516" s="1" t="s">
        <v>1</v>
      </c>
      <c r="J2516" s="1" t="s">
        <v>1</v>
      </c>
      <c r="K2516" s="1" t="s">
        <v>1</v>
      </c>
      <c r="L2516" s="1" t="s">
        <v>1</v>
      </c>
      <c r="M2516" s="1">
        <v>0</v>
      </c>
      <c r="N2516" s="2" t="s">
        <v>1</v>
      </c>
      <c r="O2516" s="2" t="s">
        <v>4017</v>
      </c>
      <c r="P2516" s="2" t="s">
        <v>4018</v>
      </c>
      <c r="Q2516" s="1">
        <v>995538.17720000003</v>
      </c>
      <c r="R2516" s="1">
        <v>0</v>
      </c>
      <c r="S2516" s="1">
        <v>352300</v>
      </c>
      <c r="T2516" s="1">
        <v>554515.67000000004</v>
      </c>
      <c r="U2516" s="2" t="s">
        <v>13</v>
      </c>
      <c r="V2516" s="1">
        <v>88722.507199999993</v>
      </c>
      <c r="W2516" s="1">
        <v>0</v>
      </c>
      <c r="X2516" s="2" t="s">
        <v>0</v>
      </c>
      <c r="Y2516" s="1">
        <v>0</v>
      </c>
      <c r="Z2516" s="1"/>
      <c r="AA2516" s="2"/>
      <c r="AB2516" s="1"/>
      <c r="AC2516" s="1"/>
      <c r="AD2516" s="2"/>
      <c r="AE2516" s="1"/>
      <c r="AF2516" s="2"/>
    </row>
    <row r="2517" spans="1:32" hidden="1" x14ac:dyDescent="0.25">
      <c r="A2517" s="2" t="s">
        <v>129</v>
      </c>
      <c r="B2517" s="52">
        <v>44009</v>
      </c>
      <c r="C2517" s="2" t="s">
        <v>53</v>
      </c>
      <c r="D2517" s="2" t="s">
        <v>78</v>
      </c>
      <c r="E2517" s="2" t="s">
        <v>6</v>
      </c>
      <c r="F2517" s="2" t="s">
        <v>3998</v>
      </c>
      <c r="G2517" s="2" t="s">
        <v>4</v>
      </c>
      <c r="H2517" s="2" t="s">
        <v>4015</v>
      </c>
      <c r="I2517" s="1" t="s">
        <v>1</v>
      </c>
      <c r="J2517" s="1" t="s">
        <v>1</v>
      </c>
      <c r="K2517" s="1" t="s">
        <v>1</v>
      </c>
      <c r="L2517" s="1" t="s">
        <v>1</v>
      </c>
      <c r="M2517" s="1">
        <v>0</v>
      </c>
      <c r="N2517" s="2" t="s">
        <v>1</v>
      </c>
      <c r="O2517" s="2" t="s">
        <v>2</v>
      </c>
      <c r="P2517" s="2" t="s">
        <v>1</v>
      </c>
      <c r="Q2517" s="1">
        <v>68284867.436499998</v>
      </c>
      <c r="R2517" s="1">
        <v>0</v>
      </c>
      <c r="S2517" s="1">
        <v>48613847.032899998</v>
      </c>
      <c r="T2517" s="1">
        <v>0</v>
      </c>
      <c r="U2517" s="2" t="s">
        <v>0</v>
      </c>
      <c r="V2517" s="1">
        <v>0</v>
      </c>
      <c r="W2517" s="1">
        <v>16957776.210000001</v>
      </c>
      <c r="X2517" s="2" t="s">
        <v>0</v>
      </c>
      <c r="Y2517" s="1">
        <v>2713244.1935999999</v>
      </c>
      <c r="Z2517" s="1"/>
      <c r="AA2517" s="2"/>
      <c r="AB2517" s="1"/>
      <c r="AC2517" s="1"/>
      <c r="AD2517" s="2"/>
      <c r="AE2517" s="1"/>
      <c r="AF2517" s="2"/>
    </row>
    <row r="2518" spans="1:32" hidden="1" x14ac:dyDescent="0.25">
      <c r="A2518" s="2" t="s">
        <v>127</v>
      </c>
      <c r="B2518" s="52">
        <v>44009</v>
      </c>
      <c r="C2518" s="2" t="s">
        <v>53</v>
      </c>
      <c r="D2518" s="2" t="s">
        <v>78</v>
      </c>
      <c r="E2518" s="2" t="s">
        <v>6</v>
      </c>
      <c r="F2518" s="2" t="s">
        <v>3993</v>
      </c>
      <c r="G2518" s="2" t="s">
        <v>4</v>
      </c>
      <c r="H2518" s="2" t="s">
        <v>4012</v>
      </c>
      <c r="I2518" s="1" t="s">
        <v>1</v>
      </c>
      <c r="J2518" s="1" t="s">
        <v>1</v>
      </c>
      <c r="K2518" s="1" t="s">
        <v>1</v>
      </c>
      <c r="L2518" s="1" t="s">
        <v>1</v>
      </c>
      <c r="M2518" s="1">
        <v>0</v>
      </c>
      <c r="N2518" s="2" t="s">
        <v>1</v>
      </c>
      <c r="O2518" s="2" t="s">
        <v>4013</v>
      </c>
      <c r="P2518" s="2" t="s">
        <v>4014</v>
      </c>
      <c r="Q2518" s="1">
        <v>5101161.4951999998</v>
      </c>
      <c r="R2518" s="1">
        <v>0</v>
      </c>
      <c r="S2518" s="1">
        <v>3406251.4839999992</v>
      </c>
      <c r="T2518" s="1">
        <v>1461129.32</v>
      </c>
      <c r="U2518" s="2" t="s">
        <v>13</v>
      </c>
      <c r="V2518" s="1">
        <v>233780.6912</v>
      </c>
      <c r="W2518" s="1">
        <v>0</v>
      </c>
      <c r="X2518" s="2" t="s">
        <v>0</v>
      </c>
      <c r="Y2518" s="1">
        <v>0</v>
      </c>
      <c r="Z2518" s="1"/>
      <c r="AA2518" s="2"/>
      <c r="AB2518" s="1"/>
      <c r="AC2518" s="1"/>
      <c r="AD2518" s="2"/>
      <c r="AE2518" s="1"/>
      <c r="AF2518" s="2"/>
    </row>
    <row r="2519" spans="1:32" hidden="1" x14ac:dyDescent="0.25">
      <c r="A2519" s="2" t="s">
        <v>123</v>
      </c>
      <c r="B2519" s="52">
        <v>44009</v>
      </c>
      <c r="C2519" s="2" t="s">
        <v>53</v>
      </c>
      <c r="D2519" s="2" t="s">
        <v>78</v>
      </c>
      <c r="E2519" s="2" t="s">
        <v>6</v>
      </c>
      <c r="F2519" s="2" t="s">
        <v>3959</v>
      </c>
      <c r="G2519" s="2" t="s">
        <v>4</v>
      </c>
      <c r="H2519" s="2" t="s">
        <v>4011</v>
      </c>
      <c r="I2519" s="1" t="s">
        <v>1</v>
      </c>
      <c r="J2519" s="1" t="s">
        <v>1</v>
      </c>
      <c r="K2519" s="1" t="s">
        <v>1</v>
      </c>
      <c r="L2519" s="1" t="s">
        <v>1</v>
      </c>
      <c r="M2519" s="1">
        <v>0</v>
      </c>
      <c r="N2519" s="2" t="s">
        <v>1</v>
      </c>
      <c r="O2519" s="2" t="s">
        <v>3255</v>
      </c>
      <c r="P2519" s="2" t="s">
        <v>3256</v>
      </c>
      <c r="Q2519" s="1">
        <v>325360</v>
      </c>
      <c r="R2519" s="1">
        <v>0</v>
      </c>
      <c r="S2519" s="1">
        <v>315500</v>
      </c>
      <c r="T2519" s="1">
        <v>0</v>
      </c>
      <c r="U2519" s="2" t="s">
        <v>0</v>
      </c>
      <c r="V2519" s="1">
        <v>0</v>
      </c>
      <c r="W2519" s="1">
        <v>8500</v>
      </c>
      <c r="X2519" s="2" t="s">
        <v>13</v>
      </c>
      <c r="Y2519" s="1">
        <v>1360</v>
      </c>
      <c r="Z2519" s="1"/>
      <c r="AA2519" s="2"/>
      <c r="AB2519" s="1"/>
      <c r="AC2519" s="1"/>
      <c r="AD2519" s="2"/>
      <c r="AE2519" s="1"/>
      <c r="AF2519" s="2"/>
    </row>
    <row r="2520" spans="1:32" hidden="1" x14ac:dyDescent="0.25">
      <c r="A2520" s="2" t="s">
        <v>120</v>
      </c>
      <c r="B2520" s="52">
        <v>44009</v>
      </c>
      <c r="C2520" s="2" t="s">
        <v>53</v>
      </c>
      <c r="D2520" s="2" t="s">
        <v>78</v>
      </c>
      <c r="E2520" s="2" t="s">
        <v>6</v>
      </c>
      <c r="F2520" s="2" t="s">
        <v>3959</v>
      </c>
      <c r="G2520" s="2" t="s">
        <v>24</v>
      </c>
      <c r="H2520" s="2" t="s">
        <v>1</v>
      </c>
      <c r="I2520" s="1" t="s">
        <v>4010</v>
      </c>
      <c r="J2520" s="1" t="s">
        <v>1</v>
      </c>
      <c r="K2520" s="1" t="s">
        <v>4011</v>
      </c>
      <c r="L2520" s="1" t="s">
        <v>3995</v>
      </c>
      <c r="M2520" s="1">
        <v>325360</v>
      </c>
      <c r="N2520" s="2" t="s">
        <v>20</v>
      </c>
      <c r="O2520" s="2" t="s">
        <v>3255</v>
      </c>
      <c r="P2520" s="2" t="s">
        <v>3256</v>
      </c>
      <c r="Q2520" s="1">
        <v>-325360</v>
      </c>
      <c r="R2520" s="1">
        <v>0</v>
      </c>
      <c r="S2520" s="1">
        <v>-315500</v>
      </c>
      <c r="T2520" s="1">
        <v>0</v>
      </c>
      <c r="U2520" s="2" t="s">
        <v>0</v>
      </c>
      <c r="V2520" s="1">
        <v>0</v>
      </c>
      <c r="W2520" s="1">
        <v>-8500</v>
      </c>
      <c r="X2520" s="2" t="s">
        <v>13</v>
      </c>
      <c r="Y2520" s="1">
        <v>-1360</v>
      </c>
      <c r="Z2520" s="1"/>
      <c r="AA2520" s="2"/>
      <c r="AB2520" s="1"/>
      <c r="AC2520" s="1"/>
      <c r="AD2520" s="2"/>
      <c r="AE2520" s="1"/>
      <c r="AF2520" s="2"/>
    </row>
    <row r="2521" spans="1:32" hidden="1" x14ac:dyDescent="0.25">
      <c r="A2521" s="2" t="s">
        <v>117</v>
      </c>
      <c r="B2521" s="52">
        <v>44009</v>
      </c>
      <c r="C2521" s="2" t="s">
        <v>8</v>
      </c>
      <c r="D2521" s="2" t="s">
        <v>67</v>
      </c>
      <c r="E2521" s="2" t="s">
        <v>542</v>
      </c>
      <c r="F2521" s="2" t="s">
        <v>199</v>
      </c>
      <c r="G2521" s="2" t="s">
        <v>4</v>
      </c>
      <c r="H2521" s="2" t="s">
        <v>4034</v>
      </c>
      <c r="I2521" s="1" t="s">
        <v>1</v>
      </c>
      <c r="J2521" s="1" t="s">
        <v>1</v>
      </c>
      <c r="K2521" s="1" t="s">
        <v>1</v>
      </c>
      <c r="L2521" s="1" t="s">
        <v>1</v>
      </c>
      <c r="M2521" s="1">
        <v>0</v>
      </c>
      <c r="N2521" s="2" t="s">
        <v>1</v>
      </c>
      <c r="O2521" s="2" t="s">
        <v>2</v>
      </c>
      <c r="P2521" s="2" t="s">
        <v>1</v>
      </c>
      <c r="Q2521" s="1">
        <v>119140718.12810002</v>
      </c>
      <c r="R2521" s="1">
        <v>0</v>
      </c>
      <c r="S2521" s="1">
        <v>94587373.33010003</v>
      </c>
      <c r="T2521" s="1">
        <v>0</v>
      </c>
      <c r="U2521" s="2" t="s">
        <v>0</v>
      </c>
      <c r="V2521" s="1">
        <v>0</v>
      </c>
      <c r="W2521" s="1">
        <v>21166676.550000001</v>
      </c>
      <c r="X2521" s="2" t="s">
        <v>0</v>
      </c>
      <c r="Y2521" s="1">
        <v>3386668.2480000001</v>
      </c>
      <c r="Z2521" s="1"/>
      <c r="AA2521" s="2"/>
      <c r="AB2521" s="1"/>
      <c r="AC2521" s="1"/>
      <c r="AD2521" s="2"/>
      <c r="AE2521" s="1"/>
      <c r="AF2521" s="2"/>
    </row>
    <row r="2522" spans="1:32" hidden="1" x14ac:dyDescent="0.25">
      <c r="A2522" s="2" t="s">
        <v>114</v>
      </c>
      <c r="B2522" s="52">
        <v>44009</v>
      </c>
      <c r="C2522" s="2" t="s">
        <v>53</v>
      </c>
      <c r="D2522" s="2" t="s">
        <v>67</v>
      </c>
      <c r="E2522" s="2" t="s">
        <v>66</v>
      </c>
      <c r="F2522" s="2" t="s">
        <v>4024</v>
      </c>
      <c r="G2522" s="2" t="s">
        <v>4</v>
      </c>
      <c r="H2522" s="2" t="s">
        <v>4033</v>
      </c>
      <c r="I2522" s="1" t="s">
        <v>1</v>
      </c>
      <c r="J2522" s="1" t="s">
        <v>1</v>
      </c>
      <c r="K2522" s="1" t="s">
        <v>1</v>
      </c>
      <c r="L2522" s="1" t="s">
        <v>1</v>
      </c>
      <c r="M2522" s="1">
        <v>0</v>
      </c>
      <c r="N2522" s="2" t="s">
        <v>1</v>
      </c>
      <c r="O2522" s="2" t="s">
        <v>2</v>
      </c>
      <c r="P2522" s="2" t="s">
        <v>1</v>
      </c>
      <c r="Q2522" s="1">
        <v>107916174.56184998</v>
      </c>
      <c r="R2522" s="1">
        <v>0</v>
      </c>
      <c r="S2522" s="1">
        <v>68387335.173049971</v>
      </c>
      <c r="T2522" s="1">
        <v>0</v>
      </c>
      <c r="U2522" s="2" t="s">
        <v>0</v>
      </c>
      <c r="V2522" s="1">
        <v>0</v>
      </c>
      <c r="W2522" s="1">
        <v>34076585.680000007</v>
      </c>
      <c r="X2522" s="2" t="s">
        <v>13</v>
      </c>
      <c r="Y2522" s="1">
        <v>5452253.7088000001</v>
      </c>
      <c r="Z2522" s="1"/>
      <c r="AA2522" s="2"/>
      <c r="AB2522" s="1"/>
      <c r="AC2522" s="1"/>
      <c r="AD2522" s="2"/>
      <c r="AE2522" s="1"/>
      <c r="AF2522" s="2"/>
    </row>
    <row r="2523" spans="1:32" hidden="1" x14ac:dyDescent="0.25">
      <c r="A2523" s="2" t="s">
        <v>111</v>
      </c>
      <c r="B2523" s="52">
        <v>44009</v>
      </c>
      <c r="C2523" s="2" t="s">
        <v>53</v>
      </c>
      <c r="D2523" s="2" t="s">
        <v>67</v>
      </c>
      <c r="E2523" s="2" t="s">
        <v>66</v>
      </c>
      <c r="F2523" s="2" t="s">
        <v>4024</v>
      </c>
      <c r="G2523" s="2" t="s">
        <v>4</v>
      </c>
      <c r="H2523" s="2" t="s">
        <v>4032</v>
      </c>
      <c r="I2523" s="1" t="s">
        <v>1</v>
      </c>
      <c r="J2523" s="1" t="s">
        <v>1</v>
      </c>
      <c r="K2523" s="1" t="s">
        <v>1</v>
      </c>
      <c r="L2523" s="1" t="s">
        <v>1</v>
      </c>
      <c r="M2523" s="1">
        <v>0</v>
      </c>
      <c r="N2523" s="2" t="s">
        <v>1</v>
      </c>
      <c r="O2523" s="2" t="s">
        <v>1709</v>
      </c>
      <c r="P2523" s="2" t="s">
        <v>1710</v>
      </c>
      <c r="Q2523" s="1">
        <v>823296.94640000002</v>
      </c>
      <c r="R2523" s="1">
        <v>0</v>
      </c>
      <c r="S2523" s="1">
        <v>694731.2</v>
      </c>
      <c r="T2523" s="1">
        <v>110832.54</v>
      </c>
      <c r="U2523" s="2" t="s">
        <v>13</v>
      </c>
      <c r="V2523" s="1">
        <v>17733.206399999999</v>
      </c>
      <c r="W2523" s="1">
        <v>0</v>
      </c>
      <c r="X2523" s="2" t="s">
        <v>0</v>
      </c>
      <c r="Y2523" s="1">
        <v>0</v>
      </c>
      <c r="Z2523" s="1"/>
      <c r="AA2523" s="2"/>
      <c r="AB2523" s="1"/>
      <c r="AC2523" s="1"/>
      <c r="AD2523" s="2"/>
      <c r="AE2523" s="1"/>
      <c r="AF2523" s="2"/>
    </row>
    <row r="2524" spans="1:32" hidden="1" x14ac:dyDescent="0.25">
      <c r="A2524" s="2" t="s">
        <v>108</v>
      </c>
      <c r="B2524" s="52">
        <v>44009</v>
      </c>
      <c r="C2524" s="2" t="s">
        <v>53</v>
      </c>
      <c r="D2524" s="2" t="s">
        <v>67</v>
      </c>
      <c r="E2524" s="2" t="s">
        <v>66</v>
      </c>
      <c r="F2524" s="2" t="s">
        <v>4024</v>
      </c>
      <c r="G2524" s="2" t="s">
        <v>4</v>
      </c>
      <c r="H2524" s="2" t="s">
        <v>4031</v>
      </c>
      <c r="I2524" s="1" t="s">
        <v>1</v>
      </c>
      <c r="J2524" s="1" t="s">
        <v>1</v>
      </c>
      <c r="K2524" s="1" t="s">
        <v>1</v>
      </c>
      <c r="L2524" s="1" t="s">
        <v>1</v>
      </c>
      <c r="M2524" s="1">
        <v>0</v>
      </c>
      <c r="N2524" s="2" t="s">
        <v>1</v>
      </c>
      <c r="O2524" s="2" t="s">
        <v>2</v>
      </c>
      <c r="P2524" s="2" t="s">
        <v>1</v>
      </c>
      <c r="Q2524" s="1">
        <v>2180042</v>
      </c>
      <c r="R2524" s="1">
        <v>0</v>
      </c>
      <c r="S2524" s="1">
        <v>2046062</v>
      </c>
      <c r="T2524" s="1">
        <v>0</v>
      </c>
      <c r="U2524" s="2" t="s">
        <v>0</v>
      </c>
      <c r="V2524" s="1">
        <v>0</v>
      </c>
      <c r="W2524" s="1">
        <v>115500</v>
      </c>
      <c r="X2524" s="2" t="s">
        <v>13</v>
      </c>
      <c r="Y2524" s="1">
        <v>18480</v>
      </c>
      <c r="Z2524" s="1"/>
      <c r="AA2524" s="2"/>
      <c r="AB2524" s="1"/>
      <c r="AC2524" s="1"/>
      <c r="AD2524" s="2"/>
      <c r="AE2524" s="1"/>
      <c r="AF2524" s="2"/>
    </row>
    <row r="2525" spans="1:32" hidden="1" x14ac:dyDescent="0.25">
      <c r="A2525" s="2" t="s">
        <v>105</v>
      </c>
      <c r="B2525" s="52">
        <v>44009</v>
      </c>
      <c r="C2525" s="2" t="s">
        <v>53</v>
      </c>
      <c r="D2525" s="2" t="s">
        <v>67</v>
      </c>
      <c r="E2525" s="2" t="s">
        <v>66</v>
      </c>
      <c r="F2525" s="2" t="s">
        <v>4024</v>
      </c>
      <c r="G2525" s="2" t="s">
        <v>24</v>
      </c>
      <c r="H2525" s="2" t="s">
        <v>1</v>
      </c>
      <c r="I2525" s="1" t="s">
        <v>4027</v>
      </c>
      <c r="J2525" s="1" t="s">
        <v>1</v>
      </c>
      <c r="K2525" s="1" t="s">
        <v>4028</v>
      </c>
      <c r="L2525" s="1" t="s">
        <v>3995</v>
      </c>
      <c r="M2525" s="1">
        <v>429100</v>
      </c>
      <c r="N2525" s="2" t="s">
        <v>20</v>
      </c>
      <c r="O2525" s="2" t="s">
        <v>4029</v>
      </c>
      <c r="P2525" s="2" t="s">
        <v>4030</v>
      </c>
      <c r="Q2525" s="1">
        <v>-429100</v>
      </c>
      <c r="R2525" s="1">
        <v>0</v>
      </c>
      <c r="S2525" s="1">
        <v>-200000</v>
      </c>
      <c r="T2525" s="1">
        <v>0</v>
      </c>
      <c r="U2525" s="2" t="s">
        <v>0</v>
      </c>
      <c r="V2525" s="1">
        <v>0</v>
      </c>
      <c r="W2525" s="1">
        <v>-197500</v>
      </c>
      <c r="X2525" s="2" t="s">
        <v>13</v>
      </c>
      <c r="Y2525" s="1">
        <v>-31600</v>
      </c>
      <c r="Z2525" s="1"/>
      <c r="AA2525" s="2"/>
      <c r="AB2525" s="1"/>
      <c r="AC2525" s="1"/>
      <c r="AD2525" s="2"/>
      <c r="AE2525" s="1"/>
      <c r="AF2525" s="2"/>
    </row>
    <row r="2526" spans="1:32" hidden="1" x14ac:dyDescent="0.25">
      <c r="A2526" s="2" t="s">
        <v>103</v>
      </c>
      <c r="B2526" s="52">
        <v>44009</v>
      </c>
      <c r="C2526" s="2" t="s">
        <v>53</v>
      </c>
      <c r="D2526" s="2" t="s">
        <v>67</v>
      </c>
      <c r="E2526" s="2" t="s">
        <v>66</v>
      </c>
      <c r="F2526" s="2" t="s">
        <v>4024</v>
      </c>
      <c r="G2526" s="2" t="s">
        <v>24</v>
      </c>
      <c r="H2526" s="2" t="s">
        <v>1</v>
      </c>
      <c r="I2526" s="1" t="s">
        <v>4025</v>
      </c>
      <c r="J2526" s="1" t="s">
        <v>1</v>
      </c>
      <c r="K2526" s="1" t="s">
        <v>4026</v>
      </c>
      <c r="L2526" s="1" t="s">
        <v>3995</v>
      </c>
      <c r="M2526" s="1">
        <v>429100</v>
      </c>
      <c r="N2526" s="2" t="s">
        <v>20</v>
      </c>
      <c r="O2526" s="2" t="s">
        <v>3255</v>
      </c>
      <c r="P2526" s="2" t="s">
        <v>3256</v>
      </c>
      <c r="Q2526" s="1">
        <v>-429100</v>
      </c>
      <c r="R2526" s="1">
        <v>0</v>
      </c>
      <c r="S2526" s="1">
        <v>-200000</v>
      </c>
      <c r="T2526" s="1">
        <v>0</v>
      </c>
      <c r="U2526" s="2" t="s">
        <v>0</v>
      </c>
      <c r="V2526" s="1">
        <v>0</v>
      </c>
      <c r="W2526" s="1">
        <v>-197500</v>
      </c>
      <c r="X2526" s="2" t="s">
        <v>13</v>
      </c>
      <c r="Y2526" s="1">
        <v>-31600</v>
      </c>
      <c r="Z2526" s="1"/>
      <c r="AA2526" s="2"/>
      <c r="AB2526" s="1"/>
      <c r="AC2526" s="1"/>
      <c r="AD2526" s="2"/>
      <c r="AE2526" s="1"/>
      <c r="AF2526" s="2"/>
    </row>
    <row r="2527" spans="1:32" hidden="1" x14ac:dyDescent="0.25">
      <c r="A2527" s="2" t="s">
        <v>101</v>
      </c>
      <c r="B2527" s="52">
        <v>44009</v>
      </c>
      <c r="C2527" s="2" t="s">
        <v>8</v>
      </c>
      <c r="D2527" s="2" t="s">
        <v>52</v>
      </c>
      <c r="E2527" s="2" t="s">
        <v>530</v>
      </c>
      <c r="F2527" s="2" t="s">
        <v>3814</v>
      </c>
      <c r="G2527" s="2" t="s">
        <v>4</v>
      </c>
      <c r="H2527" s="2" t="s">
        <v>4049</v>
      </c>
      <c r="I2527" s="1" t="s">
        <v>1</v>
      </c>
      <c r="J2527" s="1" t="s">
        <v>1</v>
      </c>
      <c r="K2527" s="1" t="s">
        <v>1</v>
      </c>
      <c r="L2527" s="1" t="s">
        <v>1</v>
      </c>
      <c r="M2527" s="1">
        <v>0</v>
      </c>
      <c r="N2527" s="2" t="s">
        <v>1</v>
      </c>
      <c r="O2527" s="2" t="s">
        <v>2</v>
      </c>
      <c r="P2527" s="2" t="s">
        <v>1</v>
      </c>
      <c r="Q2527" s="1">
        <v>53580408.745997556</v>
      </c>
      <c r="R2527" s="1">
        <v>0</v>
      </c>
      <c r="S2527" s="1">
        <v>43282115.737997562</v>
      </c>
      <c r="T2527" s="1">
        <v>0</v>
      </c>
      <c r="U2527" s="2" t="s">
        <v>0</v>
      </c>
      <c r="V2527" s="1">
        <v>0</v>
      </c>
      <c r="W2527" s="1">
        <v>8877838.8000000007</v>
      </c>
      <c r="X2527" s="2" t="s">
        <v>0</v>
      </c>
      <c r="Y2527" s="1">
        <v>1420454.2080000001</v>
      </c>
      <c r="Z2527" s="1"/>
      <c r="AA2527" s="2"/>
      <c r="AB2527" s="1"/>
      <c r="AC2527" s="1"/>
      <c r="AD2527" s="2"/>
      <c r="AE2527" s="1"/>
      <c r="AF2527" s="2"/>
    </row>
    <row r="2528" spans="1:32" hidden="1" x14ac:dyDescent="0.25">
      <c r="A2528" s="2" t="s">
        <v>97</v>
      </c>
      <c r="B2528" s="52">
        <v>44009</v>
      </c>
      <c r="C2528" s="2" t="s">
        <v>8</v>
      </c>
      <c r="D2528" s="2" t="s">
        <v>52</v>
      </c>
      <c r="E2528" s="2" t="s">
        <v>530</v>
      </c>
      <c r="F2528" s="2" t="s">
        <v>3814</v>
      </c>
      <c r="G2528" s="2" t="s">
        <v>4</v>
      </c>
      <c r="H2528" s="2" t="s">
        <v>4046</v>
      </c>
      <c r="I2528" s="1" t="s">
        <v>1</v>
      </c>
      <c r="J2528" s="1" t="s">
        <v>1</v>
      </c>
      <c r="K2528" s="1" t="s">
        <v>1</v>
      </c>
      <c r="L2528" s="1" t="s">
        <v>1</v>
      </c>
      <c r="M2528" s="1">
        <v>0</v>
      </c>
      <c r="N2528" s="2" t="s">
        <v>1</v>
      </c>
      <c r="O2528" s="2" t="s">
        <v>4047</v>
      </c>
      <c r="P2528" s="2" t="s">
        <v>4048</v>
      </c>
      <c r="Q2528" s="1">
        <v>7043890.9259000001</v>
      </c>
      <c r="R2528" s="1">
        <v>0</v>
      </c>
      <c r="S2528" s="1">
        <v>3290238.2491000001</v>
      </c>
      <c r="T2528" s="1">
        <v>3235907.48</v>
      </c>
      <c r="U2528" s="2" t="s">
        <v>13</v>
      </c>
      <c r="V2528" s="1">
        <v>517745.19679999998</v>
      </c>
      <c r="W2528" s="1">
        <v>0</v>
      </c>
      <c r="X2528" s="2" t="s">
        <v>0</v>
      </c>
      <c r="Y2528" s="1">
        <v>0</v>
      </c>
      <c r="Z2528" s="1"/>
      <c r="AA2528" s="2"/>
      <c r="AB2528" s="1"/>
      <c r="AC2528" s="1"/>
      <c r="AD2528" s="2"/>
      <c r="AE2528" s="1"/>
      <c r="AF2528" s="2"/>
    </row>
    <row r="2529" spans="1:32" hidden="1" x14ac:dyDescent="0.25">
      <c r="A2529" s="2" t="s">
        <v>92</v>
      </c>
      <c r="B2529" s="52">
        <v>44009</v>
      </c>
      <c r="C2529" s="2" t="s">
        <v>8</v>
      </c>
      <c r="D2529" s="2" t="s">
        <v>52</v>
      </c>
      <c r="E2529" s="2" t="s">
        <v>530</v>
      </c>
      <c r="F2529" s="2" t="s">
        <v>3814</v>
      </c>
      <c r="G2529" s="2" t="s">
        <v>4</v>
      </c>
      <c r="H2529" s="2" t="s">
        <v>4043</v>
      </c>
      <c r="I2529" s="1" t="s">
        <v>1</v>
      </c>
      <c r="J2529" s="1" t="s">
        <v>1</v>
      </c>
      <c r="K2529" s="1" t="s">
        <v>1</v>
      </c>
      <c r="L2529" s="1" t="s">
        <v>1</v>
      </c>
      <c r="M2529" s="1">
        <v>0</v>
      </c>
      <c r="N2529" s="2" t="s">
        <v>1</v>
      </c>
      <c r="O2529" s="2" t="s">
        <v>4044</v>
      </c>
      <c r="P2529" s="2" t="s">
        <v>4045</v>
      </c>
      <c r="Q2529" s="1">
        <v>1803900</v>
      </c>
      <c r="R2529" s="1">
        <v>0</v>
      </c>
      <c r="S2529" s="1">
        <v>1803900</v>
      </c>
      <c r="T2529" s="1">
        <v>0</v>
      </c>
      <c r="U2529" s="2" t="s">
        <v>0</v>
      </c>
      <c r="V2529" s="1">
        <v>0</v>
      </c>
      <c r="W2529" s="1">
        <v>0</v>
      </c>
      <c r="X2529" s="2" t="s">
        <v>0</v>
      </c>
      <c r="Y2529" s="1">
        <v>0</v>
      </c>
      <c r="Z2529" s="1"/>
      <c r="AA2529" s="2"/>
      <c r="AB2529" s="1"/>
      <c r="AC2529" s="1"/>
      <c r="AD2529" s="2"/>
      <c r="AE2529" s="1"/>
      <c r="AF2529" s="2"/>
    </row>
    <row r="2530" spans="1:32" hidden="1" x14ac:dyDescent="0.25">
      <c r="A2530" s="2" t="s">
        <v>89</v>
      </c>
      <c r="B2530" s="52">
        <v>44009</v>
      </c>
      <c r="C2530" s="2" t="s">
        <v>8</v>
      </c>
      <c r="D2530" s="2" t="s">
        <v>52</v>
      </c>
      <c r="E2530" s="2" t="s">
        <v>530</v>
      </c>
      <c r="F2530" s="2" t="s">
        <v>3814</v>
      </c>
      <c r="G2530" s="2" t="s">
        <v>4</v>
      </c>
      <c r="H2530" s="2" t="s">
        <v>4042</v>
      </c>
      <c r="I2530" s="1" t="s">
        <v>1</v>
      </c>
      <c r="J2530" s="1" t="s">
        <v>1</v>
      </c>
      <c r="K2530" s="1" t="s">
        <v>1</v>
      </c>
      <c r="L2530" s="1" t="s">
        <v>1</v>
      </c>
      <c r="M2530" s="1">
        <v>0</v>
      </c>
      <c r="N2530" s="2" t="s">
        <v>1</v>
      </c>
      <c r="O2530" s="2" t="s">
        <v>2</v>
      </c>
      <c r="P2530" s="2" t="s">
        <v>1</v>
      </c>
      <c r="Q2530" s="1">
        <v>1743893.8986</v>
      </c>
      <c r="R2530" s="1">
        <v>0</v>
      </c>
      <c r="S2530" s="1">
        <v>1743893.8986</v>
      </c>
      <c r="T2530" s="1">
        <v>0</v>
      </c>
      <c r="U2530" s="2" t="s">
        <v>0</v>
      </c>
      <c r="V2530" s="1">
        <v>0</v>
      </c>
      <c r="W2530" s="1">
        <v>0</v>
      </c>
      <c r="X2530" s="2" t="s">
        <v>0</v>
      </c>
      <c r="Y2530" s="1">
        <v>0</v>
      </c>
      <c r="Z2530" s="1"/>
      <c r="AA2530" s="2"/>
      <c r="AB2530" s="1"/>
      <c r="AC2530" s="1"/>
      <c r="AD2530" s="2"/>
      <c r="AE2530" s="1"/>
      <c r="AF2530" s="2"/>
    </row>
    <row r="2531" spans="1:32" hidden="1" x14ac:dyDescent="0.25">
      <c r="A2531" s="2" t="s">
        <v>85</v>
      </c>
      <c r="B2531" s="52">
        <v>44009</v>
      </c>
      <c r="C2531" s="2" t="s">
        <v>8</v>
      </c>
      <c r="D2531" s="2" t="s">
        <v>52</v>
      </c>
      <c r="E2531" s="2" t="s">
        <v>530</v>
      </c>
      <c r="F2531" s="2" t="s">
        <v>3814</v>
      </c>
      <c r="G2531" s="2" t="s">
        <v>4</v>
      </c>
      <c r="H2531" s="2" t="s">
        <v>4039</v>
      </c>
      <c r="I2531" s="1" t="s">
        <v>1</v>
      </c>
      <c r="J2531" s="1" t="s">
        <v>1</v>
      </c>
      <c r="K2531" s="1" t="s">
        <v>1</v>
      </c>
      <c r="L2531" s="1" t="s">
        <v>1</v>
      </c>
      <c r="M2531" s="1">
        <v>0</v>
      </c>
      <c r="N2531" s="2" t="s">
        <v>1</v>
      </c>
      <c r="O2531" s="2" t="s">
        <v>4040</v>
      </c>
      <c r="P2531" s="2" t="s">
        <v>4041</v>
      </c>
      <c r="Q2531" s="1">
        <v>9120384</v>
      </c>
      <c r="R2531" s="1">
        <v>0</v>
      </c>
      <c r="S2531" s="1">
        <v>0</v>
      </c>
      <c r="T2531" s="1">
        <v>7862400</v>
      </c>
      <c r="U2531" s="2" t="s">
        <v>13</v>
      </c>
      <c r="V2531" s="1">
        <v>1257984</v>
      </c>
      <c r="W2531" s="1">
        <v>0</v>
      </c>
      <c r="X2531" s="2" t="s">
        <v>0</v>
      </c>
      <c r="Y2531" s="1">
        <v>0</v>
      </c>
      <c r="Z2531" s="1"/>
      <c r="AA2531" s="2"/>
      <c r="AB2531" s="1"/>
      <c r="AC2531" s="1"/>
      <c r="AD2531" s="2"/>
      <c r="AE2531" s="1"/>
      <c r="AF2531" s="2"/>
    </row>
    <row r="2532" spans="1:32" hidden="1" x14ac:dyDescent="0.25">
      <c r="A2532" s="2" t="s">
        <v>82</v>
      </c>
      <c r="B2532" s="52">
        <v>44009</v>
      </c>
      <c r="C2532" s="2" t="s">
        <v>8</v>
      </c>
      <c r="D2532" s="2" t="s">
        <v>52</v>
      </c>
      <c r="E2532" s="2" t="s">
        <v>530</v>
      </c>
      <c r="F2532" s="2" t="s">
        <v>3814</v>
      </c>
      <c r="G2532" s="2" t="s">
        <v>4</v>
      </c>
      <c r="H2532" s="2" t="s">
        <v>4038</v>
      </c>
      <c r="I2532" s="1" t="s">
        <v>1</v>
      </c>
      <c r="J2532" s="1" t="s">
        <v>1</v>
      </c>
      <c r="K2532" s="1" t="s">
        <v>1</v>
      </c>
      <c r="L2532" s="1" t="s">
        <v>1</v>
      </c>
      <c r="M2532" s="1">
        <v>0</v>
      </c>
      <c r="N2532" s="2" t="s">
        <v>1</v>
      </c>
      <c r="O2532" s="2" t="s">
        <v>2</v>
      </c>
      <c r="P2532" s="2" t="s">
        <v>1</v>
      </c>
      <c r="Q2532" s="1">
        <v>82867007.266599983</v>
      </c>
      <c r="R2532" s="1">
        <v>0</v>
      </c>
      <c r="S2532" s="1">
        <v>61755424.506999984</v>
      </c>
      <c r="T2532" s="1">
        <v>0</v>
      </c>
      <c r="U2532" s="2" t="s">
        <v>0</v>
      </c>
      <c r="V2532" s="1">
        <v>0</v>
      </c>
      <c r="W2532" s="1">
        <v>18199640.309999999</v>
      </c>
      <c r="X2532" s="2" t="s">
        <v>13</v>
      </c>
      <c r="Y2532" s="1">
        <v>2911942.4495999999</v>
      </c>
      <c r="Z2532" s="1"/>
      <c r="AA2532" s="2"/>
      <c r="AB2532" s="1"/>
      <c r="AC2532" s="1"/>
      <c r="AD2532" s="2"/>
      <c r="AE2532" s="1"/>
      <c r="AF2532" s="2"/>
    </row>
    <row r="2533" spans="1:32" hidden="1" x14ac:dyDescent="0.25">
      <c r="A2533" s="2" t="s">
        <v>79</v>
      </c>
      <c r="B2533" s="52">
        <v>44009</v>
      </c>
      <c r="C2533" s="2" t="s">
        <v>53</v>
      </c>
      <c r="D2533" s="2" t="s">
        <v>52</v>
      </c>
      <c r="E2533" s="2" t="s">
        <v>651</v>
      </c>
      <c r="F2533" s="2" t="s">
        <v>3901</v>
      </c>
      <c r="G2533" s="2" t="s">
        <v>4</v>
      </c>
      <c r="H2533" s="2" t="s">
        <v>4036</v>
      </c>
      <c r="I2533" s="1" t="s">
        <v>1</v>
      </c>
      <c r="J2533" s="1" t="s">
        <v>1</v>
      </c>
      <c r="K2533" s="1" t="s">
        <v>1</v>
      </c>
      <c r="L2533" s="1" t="s">
        <v>1</v>
      </c>
      <c r="M2533" s="1">
        <v>0</v>
      </c>
      <c r="N2533" s="2" t="s">
        <v>1</v>
      </c>
      <c r="O2533" s="2" t="s">
        <v>3255</v>
      </c>
      <c r="P2533" s="2" t="s">
        <v>4037</v>
      </c>
      <c r="Q2533" s="1">
        <v>325360</v>
      </c>
      <c r="R2533" s="1">
        <v>0</v>
      </c>
      <c r="S2533" s="1">
        <v>315500</v>
      </c>
      <c r="T2533" s="1">
        <v>0</v>
      </c>
      <c r="U2533" s="2" t="s">
        <v>0</v>
      </c>
      <c r="V2533" s="1">
        <v>0</v>
      </c>
      <c r="W2533" s="1">
        <v>8500</v>
      </c>
      <c r="X2533" s="2" t="s">
        <v>13</v>
      </c>
      <c r="Y2533" s="1">
        <v>1360</v>
      </c>
      <c r="Z2533" s="1"/>
      <c r="AA2533" s="2"/>
      <c r="AB2533" s="1"/>
      <c r="AC2533" s="1"/>
      <c r="AD2533" s="2"/>
      <c r="AE2533" s="1"/>
      <c r="AF2533" s="2"/>
    </row>
    <row r="2534" spans="1:32" hidden="1" x14ac:dyDescent="0.25">
      <c r="A2534" s="2" t="s">
        <v>75</v>
      </c>
      <c r="B2534" s="52">
        <v>44009</v>
      </c>
      <c r="C2534" s="2" t="s">
        <v>53</v>
      </c>
      <c r="D2534" s="2" t="s">
        <v>52</v>
      </c>
      <c r="E2534" s="2" t="s">
        <v>651</v>
      </c>
      <c r="F2534" s="2" t="s">
        <v>3901</v>
      </c>
      <c r="G2534" s="2" t="s">
        <v>24</v>
      </c>
      <c r="H2534" s="2" t="s">
        <v>1</v>
      </c>
      <c r="I2534" s="1" t="s">
        <v>4035</v>
      </c>
      <c r="J2534" s="1" t="s">
        <v>1</v>
      </c>
      <c r="K2534" s="1" t="s">
        <v>4036</v>
      </c>
      <c r="L2534" s="1" t="s">
        <v>3995</v>
      </c>
      <c r="M2534" s="1">
        <v>325360</v>
      </c>
      <c r="N2534" s="2" t="s">
        <v>20</v>
      </c>
      <c r="O2534" s="2" t="s">
        <v>3255</v>
      </c>
      <c r="P2534" s="2" t="s">
        <v>4037</v>
      </c>
      <c r="Q2534" s="1">
        <v>-325360</v>
      </c>
      <c r="R2534" s="1">
        <v>0</v>
      </c>
      <c r="S2534" s="1">
        <v>-315500</v>
      </c>
      <c r="T2534" s="1">
        <v>0</v>
      </c>
      <c r="U2534" s="2" t="s">
        <v>0</v>
      </c>
      <c r="V2534" s="1">
        <v>0</v>
      </c>
      <c r="W2534" s="1">
        <v>-8500</v>
      </c>
      <c r="X2534" s="2" t="s">
        <v>13</v>
      </c>
      <c r="Y2534" s="1">
        <v>-1360</v>
      </c>
      <c r="Z2534" s="1"/>
      <c r="AA2534" s="2"/>
      <c r="AB2534" s="1"/>
      <c r="AC2534" s="1"/>
      <c r="AD2534" s="2"/>
      <c r="AE2534" s="1"/>
      <c r="AF2534" s="2"/>
    </row>
    <row r="2535" spans="1:32" hidden="1" x14ac:dyDescent="0.25">
      <c r="A2535" s="2" t="s">
        <v>72</v>
      </c>
      <c r="B2535" s="52">
        <v>44009</v>
      </c>
      <c r="C2535" s="2" t="s">
        <v>8</v>
      </c>
      <c r="D2535" s="2" t="s">
        <v>48</v>
      </c>
      <c r="E2535" s="2" t="s">
        <v>520</v>
      </c>
      <c r="F2535" s="2" t="s">
        <v>1643</v>
      </c>
      <c r="G2535" s="2" t="s">
        <v>4</v>
      </c>
      <c r="H2535" s="2" t="s">
        <v>4052</v>
      </c>
      <c r="I2535" s="1" t="s">
        <v>1</v>
      </c>
      <c r="J2535" s="1" t="s">
        <v>1</v>
      </c>
      <c r="K2535" s="1" t="s">
        <v>1</v>
      </c>
      <c r="L2535" s="1" t="s">
        <v>1</v>
      </c>
      <c r="M2535" s="1">
        <v>0</v>
      </c>
      <c r="N2535" s="2" t="s">
        <v>1</v>
      </c>
      <c r="O2535" s="2" t="s">
        <v>2</v>
      </c>
      <c r="P2535" s="2" t="s">
        <v>1</v>
      </c>
      <c r="Q2535" s="1">
        <v>101441476.81649999</v>
      </c>
      <c r="R2535" s="1">
        <v>0</v>
      </c>
      <c r="S2535" s="1">
        <v>80319414.84889999</v>
      </c>
      <c r="T2535" s="1">
        <v>0</v>
      </c>
      <c r="U2535" s="2" t="s">
        <v>0</v>
      </c>
      <c r="V2535" s="1">
        <v>0</v>
      </c>
      <c r="W2535" s="1">
        <v>18208674.109999999</v>
      </c>
      <c r="X2535" s="2" t="s">
        <v>13</v>
      </c>
      <c r="Y2535" s="1">
        <v>2913387.8575999998</v>
      </c>
      <c r="Z2535" s="1"/>
      <c r="AA2535" s="2"/>
      <c r="AB2535" s="1"/>
      <c r="AC2535" s="1"/>
      <c r="AD2535" s="2"/>
      <c r="AE2535" s="1"/>
      <c r="AF2535" s="2"/>
    </row>
    <row r="2536" spans="1:32" hidden="1" x14ac:dyDescent="0.25">
      <c r="A2536" s="2" t="s">
        <v>68</v>
      </c>
      <c r="B2536" s="52">
        <v>44009</v>
      </c>
      <c r="C2536" s="2" t="s">
        <v>53</v>
      </c>
      <c r="D2536" s="2" t="s">
        <v>48</v>
      </c>
      <c r="E2536" s="2" t="s">
        <v>1830</v>
      </c>
      <c r="F2536" s="2" t="s">
        <v>3033</v>
      </c>
      <c r="G2536" s="2" t="s">
        <v>4</v>
      </c>
      <c r="H2536" s="2" t="s">
        <v>4051</v>
      </c>
      <c r="I2536" s="1" t="s">
        <v>1</v>
      </c>
      <c r="J2536" s="1" t="s">
        <v>1</v>
      </c>
      <c r="K2536" s="1" t="s">
        <v>1</v>
      </c>
      <c r="L2536" s="1" t="s">
        <v>1</v>
      </c>
      <c r="M2536" s="1">
        <v>0</v>
      </c>
      <c r="N2536" s="2" t="s">
        <v>1</v>
      </c>
      <c r="O2536" s="2" t="s">
        <v>3255</v>
      </c>
      <c r="P2536" s="2" t="s">
        <v>4037</v>
      </c>
      <c r="Q2536" s="1">
        <v>325360</v>
      </c>
      <c r="R2536" s="1">
        <v>0</v>
      </c>
      <c r="S2536" s="1">
        <v>315500</v>
      </c>
      <c r="T2536" s="1">
        <v>0</v>
      </c>
      <c r="U2536" s="2" t="s">
        <v>0</v>
      </c>
      <c r="V2536" s="1">
        <v>0</v>
      </c>
      <c r="W2536" s="1">
        <v>8500</v>
      </c>
      <c r="X2536" s="2" t="s">
        <v>13</v>
      </c>
      <c r="Y2536" s="1">
        <v>1360</v>
      </c>
      <c r="Z2536" s="1"/>
      <c r="AA2536" s="2"/>
      <c r="AB2536" s="1"/>
      <c r="AC2536" s="1"/>
      <c r="AD2536" s="2"/>
      <c r="AE2536" s="1"/>
      <c r="AF2536" s="2"/>
    </row>
    <row r="2537" spans="1:32" hidden="1" x14ac:dyDescent="0.25">
      <c r="A2537" s="2" t="s">
        <v>63</v>
      </c>
      <c r="B2537" s="52">
        <v>44009</v>
      </c>
      <c r="C2537" s="2" t="s">
        <v>53</v>
      </c>
      <c r="D2537" s="2" t="s">
        <v>48</v>
      </c>
      <c r="E2537" s="2" t="s">
        <v>1830</v>
      </c>
      <c r="F2537" s="2" t="s">
        <v>3033</v>
      </c>
      <c r="G2537" s="2" t="s">
        <v>24</v>
      </c>
      <c r="H2537" s="2" t="s">
        <v>1</v>
      </c>
      <c r="I2537" s="1" t="s">
        <v>4050</v>
      </c>
      <c r="J2537" s="1" t="s">
        <v>1</v>
      </c>
      <c r="K2537" s="1" t="s">
        <v>4051</v>
      </c>
      <c r="L2537" s="1" t="s">
        <v>3995</v>
      </c>
      <c r="M2537" s="1">
        <v>325360</v>
      </c>
      <c r="N2537" s="2" t="s">
        <v>20</v>
      </c>
      <c r="O2537" s="2" t="s">
        <v>3255</v>
      </c>
      <c r="P2537" s="2" t="s">
        <v>4037</v>
      </c>
      <c r="Q2537" s="1">
        <v>-325360</v>
      </c>
      <c r="R2537" s="1">
        <v>0</v>
      </c>
      <c r="S2537" s="1">
        <v>-315500</v>
      </c>
      <c r="T2537" s="1">
        <v>0</v>
      </c>
      <c r="U2537" s="2" t="s">
        <v>0</v>
      </c>
      <c r="V2537" s="1">
        <v>0</v>
      </c>
      <c r="W2537" s="1">
        <v>-8500</v>
      </c>
      <c r="X2537" s="2" t="s">
        <v>13</v>
      </c>
      <c r="Y2537" s="1">
        <v>-1360</v>
      </c>
      <c r="Z2537" s="1"/>
      <c r="AA2537" s="2"/>
      <c r="AB2537" s="1"/>
      <c r="AC2537" s="1"/>
      <c r="AD2537" s="2"/>
      <c r="AE2537" s="1"/>
      <c r="AF2537" s="2"/>
    </row>
    <row r="2538" spans="1:32" hidden="1" x14ac:dyDescent="0.25">
      <c r="A2538" s="2" t="s">
        <v>60</v>
      </c>
      <c r="B2538" s="52">
        <v>44009</v>
      </c>
      <c r="C2538" s="2" t="s">
        <v>8</v>
      </c>
      <c r="D2538" s="2" t="s">
        <v>44</v>
      </c>
      <c r="E2538" s="2" t="s">
        <v>516</v>
      </c>
      <c r="F2538" s="2" t="s">
        <v>2703</v>
      </c>
      <c r="G2538" s="2" t="s">
        <v>4</v>
      </c>
      <c r="H2538" s="2" t="s">
        <v>4057</v>
      </c>
      <c r="I2538" s="1" t="s">
        <v>1</v>
      </c>
      <c r="J2538" s="1" t="s">
        <v>1</v>
      </c>
      <c r="K2538" s="1" t="s">
        <v>1</v>
      </c>
      <c r="L2538" s="1" t="s">
        <v>1</v>
      </c>
      <c r="M2538" s="1">
        <v>0</v>
      </c>
      <c r="N2538" s="2" t="s">
        <v>1</v>
      </c>
      <c r="O2538" s="2" t="s">
        <v>2</v>
      </c>
      <c r="P2538" s="2" t="s">
        <v>1</v>
      </c>
      <c r="Q2538" s="1">
        <v>38837386.001299992</v>
      </c>
      <c r="R2538" s="1">
        <v>0</v>
      </c>
      <c r="S2538" s="1">
        <v>32264569.478899993</v>
      </c>
      <c r="T2538" s="1">
        <v>0</v>
      </c>
      <c r="U2538" s="2" t="s">
        <v>0</v>
      </c>
      <c r="V2538" s="1">
        <v>0</v>
      </c>
      <c r="W2538" s="1">
        <v>5666221.1400000006</v>
      </c>
      <c r="X2538" s="2" t="s">
        <v>0</v>
      </c>
      <c r="Y2538" s="1">
        <v>906595.38239999989</v>
      </c>
      <c r="Z2538" s="1"/>
      <c r="AA2538" s="2"/>
      <c r="AB2538" s="1"/>
      <c r="AC2538" s="1"/>
      <c r="AD2538" s="2"/>
      <c r="AE2538" s="1"/>
      <c r="AF2538" s="2"/>
    </row>
    <row r="2539" spans="1:32" hidden="1" x14ac:dyDescent="0.25">
      <c r="A2539" s="2" t="s">
        <v>58</v>
      </c>
      <c r="B2539" s="52">
        <v>44009</v>
      </c>
      <c r="C2539" s="2" t="s">
        <v>8</v>
      </c>
      <c r="D2539" s="2" t="s">
        <v>44</v>
      </c>
      <c r="E2539" s="2" t="s">
        <v>516</v>
      </c>
      <c r="F2539" s="2" t="s">
        <v>2703</v>
      </c>
      <c r="G2539" s="2" t="s">
        <v>4</v>
      </c>
      <c r="H2539" s="2" t="s">
        <v>4054</v>
      </c>
      <c r="I2539" s="1" t="s">
        <v>1</v>
      </c>
      <c r="J2539" s="1" t="s">
        <v>1</v>
      </c>
      <c r="K2539" s="1" t="s">
        <v>1</v>
      </c>
      <c r="L2539" s="1" t="s">
        <v>1</v>
      </c>
      <c r="M2539" s="1">
        <v>0</v>
      </c>
      <c r="N2539" s="2" t="s">
        <v>1</v>
      </c>
      <c r="O2539" s="2" t="s">
        <v>4055</v>
      </c>
      <c r="P2539" s="2" t="s">
        <v>4056</v>
      </c>
      <c r="Q2539" s="1">
        <v>5039802.4780000001</v>
      </c>
      <c r="R2539" s="1">
        <v>0</v>
      </c>
      <c r="S2539" s="1">
        <v>4287130.04</v>
      </c>
      <c r="T2539" s="1">
        <v>648855.55000000005</v>
      </c>
      <c r="U2539" s="2" t="s">
        <v>13</v>
      </c>
      <c r="V2539" s="1">
        <v>103816.88800000001</v>
      </c>
      <c r="W2539" s="1">
        <v>0</v>
      </c>
      <c r="X2539" s="2" t="s">
        <v>0</v>
      </c>
      <c r="Y2539" s="1">
        <v>0</v>
      </c>
      <c r="Z2539" s="1"/>
      <c r="AA2539" s="2"/>
      <c r="AB2539" s="1"/>
      <c r="AC2539" s="1"/>
      <c r="AD2539" s="2"/>
      <c r="AE2539" s="1"/>
      <c r="AF2539" s="2"/>
    </row>
    <row r="2540" spans="1:32" hidden="1" x14ac:dyDescent="0.25">
      <c r="A2540" s="2" t="s">
        <v>54</v>
      </c>
      <c r="B2540" s="52">
        <v>44009</v>
      </c>
      <c r="C2540" s="2" t="s">
        <v>8</v>
      </c>
      <c r="D2540" s="2" t="s">
        <v>44</v>
      </c>
      <c r="E2540" s="2" t="s">
        <v>516</v>
      </c>
      <c r="F2540" s="2" t="s">
        <v>2703</v>
      </c>
      <c r="G2540" s="2" t="s">
        <v>4</v>
      </c>
      <c r="H2540" s="2" t="s">
        <v>4053</v>
      </c>
      <c r="I2540" s="1" t="s">
        <v>1</v>
      </c>
      <c r="J2540" s="1" t="s">
        <v>1</v>
      </c>
      <c r="K2540" s="1" t="s">
        <v>1</v>
      </c>
      <c r="L2540" s="1" t="s">
        <v>1</v>
      </c>
      <c r="M2540" s="1">
        <v>0</v>
      </c>
      <c r="N2540" s="2" t="s">
        <v>1</v>
      </c>
      <c r="O2540" s="2" t="s">
        <v>2</v>
      </c>
      <c r="P2540" s="2" t="s">
        <v>1</v>
      </c>
      <c r="Q2540" s="1">
        <v>75746377.756099999</v>
      </c>
      <c r="R2540" s="1">
        <v>0</v>
      </c>
      <c r="S2540" s="1">
        <v>51591180.929699995</v>
      </c>
      <c r="T2540" s="1">
        <v>0</v>
      </c>
      <c r="U2540" s="2" t="s">
        <v>0</v>
      </c>
      <c r="V2540" s="1">
        <v>0</v>
      </c>
      <c r="W2540" s="1">
        <v>20823445.539999999</v>
      </c>
      <c r="X2540" s="2" t="s">
        <v>0</v>
      </c>
      <c r="Y2540" s="1">
        <v>3331751.2864000001</v>
      </c>
      <c r="Z2540" s="1"/>
      <c r="AA2540" s="2"/>
      <c r="AB2540" s="1"/>
      <c r="AC2540" s="1"/>
      <c r="AD2540" s="2"/>
      <c r="AE2540" s="1"/>
      <c r="AF2540" s="2"/>
    </row>
    <row r="2541" spans="1:32" hidden="1" x14ac:dyDescent="0.25">
      <c r="A2541" s="2" t="s">
        <v>49</v>
      </c>
      <c r="B2541" s="52">
        <v>44009</v>
      </c>
      <c r="C2541" s="2" t="s">
        <v>8</v>
      </c>
      <c r="D2541" s="2" t="s">
        <v>40</v>
      </c>
      <c r="E2541" s="2" t="s">
        <v>500</v>
      </c>
      <c r="F2541" s="2" t="s">
        <v>1175</v>
      </c>
      <c r="G2541" s="2" t="s">
        <v>4</v>
      </c>
      <c r="H2541" s="2" t="s">
        <v>4058</v>
      </c>
      <c r="I2541" s="1" t="s">
        <v>1</v>
      </c>
      <c r="J2541" s="1" t="s">
        <v>1</v>
      </c>
      <c r="K2541" s="1" t="s">
        <v>1</v>
      </c>
      <c r="L2541" s="1" t="s">
        <v>1</v>
      </c>
      <c r="M2541" s="1">
        <v>0</v>
      </c>
      <c r="N2541" s="2" t="s">
        <v>1</v>
      </c>
      <c r="O2541" s="2" t="s">
        <v>2</v>
      </c>
      <c r="P2541" s="2" t="s">
        <v>1</v>
      </c>
      <c r="Q2541" s="1">
        <v>97139191.944799975</v>
      </c>
      <c r="R2541" s="1">
        <v>0</v>
      </c>
      <c r="S2541" s="1">
        <v>81034487.060000002</v>
      </c>
      <c r="T2541" s="1">
        <v>0</v>
      </c>
      <c r="U2541" s="2" t="s">
        <v>0</v>
      </c>
      <c r="V2541" s="1">
        <v>0</v>
      </c>
      <c r="W2541" s="1">
        <v>13883366.27999997</v>
      </c>
      <c r="X2541" s="2" t="s">
        <v>13</v>
      </c>
      <c r="Y2541" s="1">
        <v>2221338.6048000003</v>
      </c>
      <c r="Z2541" s="1"/>
      <c r="AA2541" s="2"/>
      <c r="AB2541" s="1"/>
      <c r="AC2541" s="1"/>
      <c r="AD2541" s="2"/>
      <c r="AE2541" s="1"/>
      <c r="AF2541" s="2"/>
    </row>
    <row r="2542" spans="1:32" hidden="1" x14ac:dyDescent="0.25">
      <c r="A2542" s="2" t="s">
        <v>45</v>
      </c>
      <c r="B2542" s="52">
        <v>44009</v>
      </c>
      <c r="C2542" s="2" t="s">
        <v>8</v>
      </c>
      <c r="D2542" s="2" t="s">
        <v>36</v>
      </c>
      <c r="E2542" s="2" t="s">
        <v>497</v>
      </c>
      <c r="F2542" s="2" t="s">
        <v>1314</v>
      </c>
      <c r="G2542" s="2" t="s">
        <v>4</v>
      </c>
      <c r="H2542" s="2" t="s">
        <v>4063</v>
      </c>
      <c r="I2542" s="1" t="s">
        <v>1</v>
      </c>
      <c r="J2542" s="1" t="s">
        <v>1</v>
      </c>
      <c r="K2542" s="1" t="s">
        <v>1</v>
      </c>
      <c r="L2542" s="1" t="s">
        <v>1</v>
      </c>
      <c r="M2542" s="1">
        <v>0</v>
      </c>
      <c r="N2542" s="2" t="s">
        <v>1</v>
      </c>
      <c r="O2542" s="2" t="s">
        <v>2</v>
      </c>
      <c r="P2542" s="2" t="s">
        <v>1</v>
      </c>
      <c r="Q2542" s="1">
        <v>99976871.535999998</v>
      </c>
      <c r="R2542" s="1">
        <v>0</v>
      </c>
      <c r="S2542" s="1">
        <v>73485584.303200006</v>
      </c>
      <c r="T2542" s="1">
        <v>0</v>
      </c>
      <c r="U2542" s="2" t="s">
        <v>0</v>
      </c>
      <c r="V2542" s="1">
        <v>0</v>
      </c>
      <c r="W2542" s="1">
        <v>22837316.580000002</v>
      </c>
      <c r="X2542" s="2" t="s">
        <v>0</v>
      </c>
      <c r="Y2542" s="1">
        <v>3653970.6528000003</v>
      </c>
      <c r="Z2542" s="1"/>
      <c r="AA2542" s="2"/>
      <c r="AB2542" s="1"/>
      <c r="AC2542" s="1"/>
      <c r="AD2542" s="2"/>
      <c r="AE2542" s="1"/>
      <c r="AF2542" s="2"/>
    </row>
    <row r="2543" spans="1:32" hidden="1" x14ac:dyDescent="0.25">
      <c r="A2543" s="2" t="s">
        <v>41</v>
      </c>
      <c r="B2543" s="52">
        <v>44009</v>
      </c>
      <c r="C2543" s="2" t="s">
        <v>8</v>
      </c>
      <c r="D2543" s="2" t="s">
        <v>36</v>
      </c>
      <c r="E2543" s="2" t="s">
        <v>497</v>
      </c>
      <c r="F2543" s="2" t="s">
        <v>1314</v>
      </c>
      <c r="G2543" s="2" t="s">
        <v>4</v>
      </c>
      <c r="H2543" s="2" t="s">
        <v>4060</v>
      </c>
      <c r="I2543" s="1" t="s">
        <v>1</v>
      </c>
      <c r="J2543" s="1" t="s">
        <v>1</v>
      </c>
      <c r="K2543" s="1" t="s">
        <v>1</v>
      </c>
      <c r="L2543" s="1" t="s">
        <v>1</v>
      </c>
      <c r="M2543" s="1">
        <v>0</v>
      </c>
      <c r="N2543" s="2" t="s">
        <v>1</v>
      </c>
      <c r="O2543" s="2" t="s">
        <v>4061</v>
      </c>
      <c r="P2543" s="2" t="s">
        <v>4062</v>
      </c>
      <c r="Q2543" s="1">
        <v>396900</v>
      </c>
      <c r="R2543" s="1">
        <v>0</v>
      </c>
      <c r="S2543" s="1">
        <v>396900</v>
      </c>
      <c r="T2543" s="1">
        <v>0</v>
      </c>
      <c r="U2543" s="2" t="s">
        <v>0</v>
      </c>
      <c r="V2543" s="1">
        <v>0</v>
      </c>
      <c r="W2543" s="1">
        <v>0</v>
      </c>
      <c r="X2543" s="2" t="s">
        <v>0</v>
      </c>
      <c r="Y2543" s="1">
        <v>0</v>
      </c>
      <c r="Z2543" s="1"/>
      <c r="AA2543" s="2"/>
      <c r="AB2543" s="1"/>
      <c r="AC2543" s="1"/>
      <c r="AD2543" s="2"/>
      <c r="AE2543" s="1"/>
      <c r="AF2543" s="2"/>
    </row>
    <row r="2544" spans="1:32" hidden="1" x14ac:dyDescent="0.25">
      <c r="A2544" s="2" t="s">
        <v>37</v>
      </c>
      <c r="B2544" s="52">
        <v>44009</v>
      </c>
      <c r="C2544" s="2" t="s">
        <v>8</v>
      </c>
      <c r="D2544" s="2" t="s">
        <v>36</v>
      </c>
      <c r="E2544" s="2" t="s">
        <v>497</v>
      </c>
      <c r="F2544" s="2" t="s">
        <v>1314</v>
      </c>
      <c r="G2544" s="2" t="s">
        <v>4</v>
      </c>
      <c r="H2544" s="2" t="s">
        <v>4059</v>
      </c>
      <c r="I2544" s="1" t="s">
        <v>1</v>
      </c>
      <c r="J2544" s="1" t="s">
        <v>1</v>
      </c>
      <c r="K2544" s="1" t="s">
        <v>1</v>
      </c>
      <c r="L2544" s="1" t="s">
        <v>1</v>
      </c>
      <c r="M2544" s="1">
        <v>0</v>
      </c>
      <c r="N2544" s="2" t="s">
        <v>1</v>
      </c>
      <c r="O2544" s="2" t="s">
        <v>2</v>
      </c>
      <c r="P2544" s="2" t="s">
        <v>1</v>
      </c>
      <c r="Q2544" s="1">
        <v>12894342.825700002</v>
      </c>
      <c r="R2544" s="1">
        <v>0</v>
      </c>
      <c r="S2544" s="1">
        <v>9817620.3405000009</v>
      </c>
      <c r="T2544" s="1">
        <v>0</v>
      </c>
      <c r="U2544" s="2" t="s">
        <v>0</v>
      </c>
      <c r="V2544" s="1">
        <v>0</v>
      </c>
      <c r="W2544" s="1">
        <v>2652346.9700000002</v>
      </c>
      <c r="X2544" s="2" t="s">
        <v>0</v>
      </c>
      <c r="Y2544" s="1">
        <v>424375.51520000002</v>
      </c>
      <c r="Z2544" s="1"/>
      <c r="AA2544" s="2"/>
      <c r="AB2544" s="1"/>
      <c r="AC2544" s="1"/>
      <c r="AD2544" s="2"/>
      <c r="AE2544" s="1"/>
      <c r="AF2544" s="2"/>
    </row>
    <row r="2545" spans="1:32" hidden="1" x14ac:dyDescent="0.25">
      <c r="A2545" s="2" t="s">
        <v>33</v>
      </c>
      <c r="B2545" s="52">
        <v>44009</v>
      </c>
      <c r="C2545" s="2" t="s">
        <v>8</v>
      </c>
      <c r="D2545" s="2" t="s">
        <v>32</v>
      </c>
      <c r="E2545" s="2" t="s">
        <v>493</v>
      </c>
      <c r="F2545" s="2" t="s">
        <v>4064</v>
      </c>
      <c r="G2545" s="2" t="s">
        <v>4</v>
      </c>
      <c r="H2545" s="2" t="s">
        <v>4065</v>
      </c>
      <c r="I2545" s="1" t="s">
        <v>1</v>
      </c>
      <c r="J2545" s="1" t="s">
        <v>1</v>
      </c>
      <c r="K2545" s="1" t="s">
        <v>1</v>
      </c>
      <c r="L2545" s="1" t="s">
        <v>1</v>
      </c>
      <c r="M2545" s="1">
        <v>0</v>
      </c>
      <c r="N2545" s="2" t="s">
        <v>1</v>
      </c>
      <c r="O2545" s="2" t="s">
        <v>2</v>
      </c>
      <c r="P2545" s="2" t="s">
        <v>1</v>
      </c>
      <c r="Q2545" s="1">
        <v>139526343.72169998</v>
      </c>
      <c r="R2545" s="1">
        <v>0</v>
      </c>
      <c r="S2545" s="1">
        <v>113579330.13609999</v>
      </c>
      <c r="T2545" s="1">
        <v>0</v>
      </c>
      <c r="U2545" s="2" t="s">
        <v>0</v>
      </c>
      <c r="V2545" s="1">
        <v>0</v>
      </c>
      <c r="W2545" s="1">
        <v>22368115.159999996</v>
      </c>
      <c r="X2545" s="2" t="s">
        <v>13</v>
      </c>
      <c r="Y2545" s="1">
        <v>3578898.4256000002</v>
      </c>
      <c r="Z2545" s="1"/>
      <c r="AA2545" s="2"/>
      <c r="AB2545" s="1"/>
      <c r="AC2545" s="1"/>
      <c r="AD2545" s="2"/>
      <c r="AE2545" s="1"/>
      <c r="AF2545" s="2"/>
    </row>
    <row r="2546" spans="1:32" hidden="1" x14ac:dyDescent="0.25">
      <c r="A2546" s="2" t="s">
        <v>29</v>
      </c>
      <c r="B2546" s="52">
        <v>44009</v>
      </c>
      <c r="C2546" s="2" t="s">
        <v>8</v>
      </c>
      <c r="D2546" s="2" t="s">
        <v>26</v>
      </c>
      <c r="E2546" s="2" t="s">
        <v>489</v>
      </c>
      <c r="F2546" s="2" t="s">
        <v>4066</v>
      </c>
      <c r="G2546" s="2" t="s">
        <v>4</v>
      </c>
      <c r="H2546" s="2" t="s">
        <v>4071</v>
      </c>
      <c r="I2546" s="1" t="s">
        <v>1</v>
      </c>
      <c r="J2546" s="1" t="s">
        <v>1</v>
      </c>
      <c r="K2546" s="1" t="s">
        <v>1</v>
      </c>
      <c r="L2546" s="1" t="s">
        <v>1</v>
      </c>
      <c r="M2546" s="1">
        <v>0</v>
      </c>
      <c r="N2546" s="2" t="s">
        <v>1</v>
      </c>
      <c r="O2546" s="2" t="s">
        <v>4072</v>
      </c>
      <c r="P2546" s="2" t="s">
        <v>4073</v>
      </c>
      <c r="Q2546" s="1">
        <v>559112</v>
      </c>
      <c r="R2546" s="1">
        <v>0</v>
      </c>
      <c r="S2546" s="1">
        <v>408080</v>
      </c>
      <c r="T2546" s="1">
        <v>0</v>
      </c>
      <c r="U2546" s="2" t="s">
        <v>0</v>
      </c>
      <c r="V2546" s="1">
        <v>0</v>
      </c>
      <c r="W2546" s="1">
        <v>130200</v>
      </c>
      <c r="X2546" s="2" t="s">
        <v>13</v>
      </c>
      <c r="Y2546" s="1">
        <v>20832</v>
      </c>
      <c r="Z2546" s="1"/>
      <c r="AA2546" s="2"/>
      <c r="AB2546" s="1"/>
      <c r="AC2546" s="1"/>
      <c r="AD2546" s="2"/>
      <c r="AE2546" s="1"/>
      <c r="AF2546" s="2"/>
    </row>
    <row r="2547" spans="1:32" hidden="1" x14ac:dyDescent="0.25">
      <c r="A2547" s="2" t="s">
        <v>27</v>
      </c>
      <c r="B2547" s="52">
        <v>44009</v>
      </c>
      <c r="C2547" s="2" t="s">
        <v>8</v>
      </c>
      <c r="D2547" s="2" t="s">
        <v>26</v>
      </c>
      <c r="E2547" s="2" t="s">
        <v>489</v>
      </c>
      <c r="F2547" s="2" t="s">
        <v>4066</v>
      </c>
      <c r="G2547" s="2" t="s">
        <v>4</v>
      </c>
      <c r="H2547" s="2" t="s">
        <v>4075</v>
      </c>
      <c r="I2547" s="1" t="s">
        <v>1</v>
      </c>
      <c r="J2547" s="1" t="s">
        <v>1</v>
      </c>
      <c r="K2547" s="1" t="s">
        <v>1</v>
      </c>
      <c r="L2547" s="1" t="s">
        <v>1</v>
      </c>
      <c r="M2547" s="1">
        <v>0</v>
      </c>
      <c r="N2547" s="2" t="s">
        <v>1</v>
      </c>
      <c r="O2547" s="2" t="s">
        <v>2</v>
      </c>
      <c r="P2547" s="2" t="s">
        <v>1</v>
      </c>
      <c r="Q2547" s="1">
        <v>12025453.3611608</v>
      </c>
      <c r="R2547" s="1">
        <v>0</v>
      </c>
      <c r="S2547" s="1">
        <v>9605086.7275607996</v>
      </c>
      <c r="T2547" s="1">
        <v>0</v>
      </c>
      <c r="U2547" s="2" t="s">
        <v>0</v>
      </c>
      <c r="V2547" s="1">
        <v>0</v>
      </c>
      <c r="W2547" s="1">
        <v>2086522.96</v>
      </c>
      <c r="X2547" s="2" t="s">
        <v>0</v>
      </c>
      <c r="Y2547" s="1">
        <v>333843.67359999998</v>
      </c>
      <c r="Z2547" s="1"/>
      <c r="AA2547" s="2"/>
      <c r="AB2547" s="1"/>
      <c r="AC2547" s="1"/>
      <c r="AD2547" s="2"/>
      <c r="AE2547" s="1"/>
      <c r="AF2547" s="2"/>
    </row>
    <row r="2548" spans="1:32" hidden="1" x14ac:dyDescent="0.25">
      <c r="A2548" s="2" t="s">
        <v>17</v>
      </c>
      <c r="B2548" s="52">
        <v>44009</v>
      </c>
      <c r="C2548" s="2" t="s">
        <v>8</v>
      </c>
      <c r="D2548" s="2" t="s">
        <v>26</v>
      </c>
      <c r="E2548" s="2" t="s">
        <v>489</v>
      </c>
      <c r="F2548" s="2" t="s">
        <v>4066</v>
      </c>
      <c r="G2548" s="2" t="s">
        <v>4</v>
      </c>
      <c r="H2548" s="2" t="s">
        <v>4074</v>
      </c>
      <c r="I2548" s="1" t="s">
        <v>1</v>
      </c>
      <c r="J2548" s="1" t="s">
        <v>1</v>
      </c>
      <c r="K2548" s="1" t="s">
        <v>1</v>
      </c>
      <c r="L2548" s="1" t="s">
        <v>1</v>
      </c>
      <c r="M2548" s="1">
        <v>0</v>
      </c>
      <c r="N2548" s="2" t="s">
        <v>1</v>
      </c>
      <c r="O2548" s="2" t="s">
        <v>2</v>
      </c>
      <c r="P2548" s="2" t="s">
        <v>1</v>
      </c>
      <c r="Q2548" s="1">
        <v>26880473.949999999</v>
      </c>
      <c r="R2548" s="1">
        <v>0</v>
      </c>
      <c r="S2548" s="1">
        <v>26239689.949999999</v>
      </c>
      <c r="T2548" s="1">
        <v>0</v>
      </c>
      <c r="U2548" s="2" t="s">
        <v>0</v>
      </c>
      <c r="V2548" s="1">
        <v>0</v>
      </c>
      <c r="W2548" s="1">
        <v>552400</v>
      </c>
      <c r="X2548" s="2" t="s">
        <v>0</v>
      </c>
      <c r="Y2548" s="1">
        <v>88384</v>
      </c>
      <c r="Z2548" s="1"/>
      <c r="AA2548" s="2"/>
      <c r="AB2548" s="1"/>
      <c r="AC2548" s="1"/>
      <c r="AD2548" s="2"/>
      <c r="AE2548" s="1"/>
      <c r="AF2548" s="2"/>
    </row>
    <row r="2549" spans="1:32" hidden="1" x14ac:dyDescent="0.25">
      <c r="A2549" s="2" t="s">
        <v>12</v>
      </c>
      <c r="B2549" s="52">
        <v>44009</v>
      </c>
      <c r="C2549" s="2" t="s">
        <v>8</v>
      </c>
      <c r="D2549" s="2" t="s">
        <v>26</v>
      </c>
      <c r="E2549" s="2" t="s">
        <v>489</v>
      </c>
      <c r="F2549" s="2" t="s">
        <v>4066</v>
      </c>
      <c r="G2549" s="2" t="s">
        <v>24</v>
      </c>
      <c r="H2549" s="2" t="s">
        <v>1</v>
      </c>
      <c r="I2549" s="1" t="s">
        <v>4067</v>
      </c>
      <c r="J2549" s="1" t="s">
        <v>1</v>
      </c>
      <c r="K2549" s="1" t="s">
        <v>4068</v>
      </c>
      <c r="L2549" s="1" t="s">
        <v>3995</v>
      </c>
      <c r="M2549" s="1">
        <v>209860</v>
      </c>
      <c r="N2549" s="2" t="s">
        <v>20</v>
      </c>
      <c r="O2549" s="2" t="s">
        <v>4069</v>
      </c>
      <c r="P2549" s="2" t="s">
        <v>4070</v>
      </c>
      <c r="Q2549" s="1">
        <v>-209860</v>
      </c>
      <c r="R2549" s="1">
        <v>0</v>
      </c>
      <c r="S2549" s="1">
        <v>-200000</v>
      </c>
      <c r="T2549" s="1">
        <v>0</v>
      </c>
      <c r="U2549" s="2" t="s">
        <v>0</v>
      </c>
      <c r="V2549" s="1">
        <v>0</v>
      </c>
      <c r="W2549" s="1">
        <v>-8500</v>
      </c>
      <c r="X2549" s="2" t="s">
        <v>13</v>
      </c>
      <c r="Y2549" s="1">
        <v>-1360</v>
      </c>
      <c r="Z2549" s="1"/>
      <c r="AA2549" s="2"/>
      <c r="AB2549" s="1"/>
      <c r="AC2549" s="1"/>
      <c r="AD2549" s="2"/>
      <c r="AE2549" s="1"/>
      <c r="AF2549" s="2"/>
    </row>
    <row r="2550" spans="1:32" hidden="1" x14ac:dyDescent="0.25">
      <c r="A2550" s="2" t="s">
        <v>2171</v>
      </c>
      <c r="B2550" s="52">
        <v>44009</v>
      </c>
      <c r="C2550" s="2" t="s">
        <v>8</v>
      </c>
      <c r="D2550" s="2" t="s">
        <v>16</v>
      </c>
      <c r="E2550" s="2" t="s">
        <v>483</v>
      </c>
      <c r="F2550" s="2" t="s">
        <v>1277</v>
      </c>
      <c r="G2550" s="2" t="s">
        <v>4</v>
      </c>
      <c r="H2550" s="2" t="s">
        <v>4080</v>
      </c>
      <c r="I2550" s="1" t="s">
        <v>1</v>
      </c>
      <c r="J2550" s="1" t="s">
        <v>1</v>
      </c>
      <c r="K2550" s="1" t="s">
        <v>1</v>
      </c>
      <c r="L2550" s="1" t="s">
        <v>1</v>
      </c>
      <c r="M2550" s="1">
        <v>0</v>
      </c>
      <c r="N2550" s="2" t="s">
        <v>1</v>
      </c>
      <c r="O2550" s="2" t="s">
        <v>2</v>
      </c>
      <c r="P2550" s="2" t="s">
        <v>1</v>
      </c>
      <c r="Q2550" s="1">
        <v>25663229.2524</v>
      </c>
      <c r="R2550" s="1">
        <v>0</v>
      </c>
      <c r="S2550" s="1">
        <v>8422984</v>
      </c>
      <c r="T2550" s="1">
        <v>0</v>
      </c>
      <c r="U2550" s="2" t="s">
        <v>0</v>
      </c>
      <c r="V2550" s="1">
        <v>0</v>
      </c>
      <c r="W2550" s="1">
        <v>14862280.390000001</v>
      </c>
      <c r="X2550" s="2" t="s">
        <v>13</v>
      </c>
      <c r="Y2550" s="1">
        <v>2377964.8624</v>
      </c>
      <c r="Z2550" s="1"/>
      <c r="AA2550" s="2"/>
      <c r="AB2550" s="1"/>
      <c r="AC2550" s="1"/>
      <c r="AD2550" s="2"/>
      <c r="AE2550" s="1"/>
      <c r="AF2550" s="2"/>
    </row>
    <row r="2551" spans="1:32" hidden="1" x14ac:dyDescent="0.25">
      <c r="A2551" s="2" t="s">
        <v>2173</v>
      </c>
      <c r="B2551" s="52">
        <v>44009</v>
      </c>
      <c r="C2551" s="2" t="s">
        <v>8</v>
      </c>
      <c r="D2551" s="2" t="s">
        <v>16</v>
      </c>
      <c r="E2551" s="2" t="s">
        <v>483</v>
      </c>
      <c r="F2551" s="2" t="s">
        <v>1277</v>
      </c>
      <c r="G2551" s="2" t="s">
        <v>24</v>
      </c>
      <c r="H2551" s="2" t="s">
        <v>1</v>
      </c>
      <c r="I2551" s="1" t="s">
        <v>4076</v>
      </c>
      <c r="J2551" s="1" t="s">
        <v>1</v>
      </c>
      <c r="K2551" s="1" t="s">
        <v>4077</v>
      </c>
      <c r="L2551" s="1" t="s">
        <v>3995</v>
      </c>
      <c r="M2551" s="1">
        <v>1443624</v>
      </c>
      <c r="N2551" s="2" t="s">
        <v>20</v>
      </c>
      <c r="O2551" s="2" t="s">
        <v>4078</v>
      </c>
      <c r="P2551" s="2" t="s">
        <v>4079</v>
      </c>
      <c r="Q2551" s="1">
        <v>-609000</v>
      </c>
      <c r="R2551" s="1">
        <v>0</v>
      </c>
      <c r="S2551" s="1">
        <v>0</v>
      </c>
      <c r="T2551" s="1">
        <v>0</v>
      </c>
      <c r="U2551" s="2" t="s">
        <v>0</v>
      </c>
      <c r="V2551" s="1">
        <v>0</v>
      </c>
      <c r="W2551" s="1">
        <v>-525000</v>
      </c>
      <c r="X2551" s="2" t="s">
        <v>13</v>
      </c>
      <c r="Y2551" s="1">
        <v>-84000</v>
      </c>
      <c r="Z2551" s="1"/>
      <c r="AA2551" s="2"/>
      <c r="AB2551" s="1"/>
      <c r="AC2551" s="1"/>
      <c r="AD2551" s="2"/>
      <c r="AE2551" s="1"/>
      <c r="AF2551" s="2"/>
    </row>
    <row r="2552" spans="1:32" hidden="1" x14ac:dyDescent="0.25">
      <c r="A2552" s="2" t="s">
        <v>2175</v>
      </c>
      <c r="B2552" s="52">
        <v>44009</v>
      </c>
      <c r="C2552" s="2" t="s">
        <v>8</v>
      </c>
      <c r="D2552" s="2" t="s">
        <v>1048</v>
      </c>
      <c r="E2552" s="2" t="s">
        <v>538</v>
      </c>
      <c r="F2552" s="2" t="s">
        <v>2416</v>
      </c>
      <c r="G2552" s="2" t="s">
        <v>4</v>
      </c>
      <c r="H2552" s="2" t="s">
        <v>4081</v>
      </c>
      <c r="I2552" s="1" t="s">
        <v>1</v>
      </c>
      <c r="J2552" s="1" t="s">
        <v>1</v>
      </c>
      <c r="K2552" s="1" t="s">
        <v>1</v>
      </c>
      <c r="L2552" s="1" t="s">
        <v>1</v>
      </c>
      <c r="M2552" s="1">
        <v>0</v>
      </c>
      <c r="N2552" s="2" t="s">
        <v>1</v>
      </c>
      <c r="O2552" s="2" t="s">
        <v>2</v>
      </c>
      <c r="P2552" s="2" t="s">
        <v>1</v>
      </c>
      <c r="Q2552" s="1">
        <v>23245814.387849994</v>
      </c>
      <c r="R2552" s="1">
        <v>0</v>
      </c>
      <c r="S2552" s="1">
        <v>20215524.916249998</v>
      </c>
      <c r="T2552" s="1">
        <v>0</v>
      </c>
      <c r="U2552" s="2" t="s">
        <v>0</v>
      </c>
      <c r="V2552" s="1">
        <v>0</v>
      </c>
      <c r="W2552" s="1">
        <v>2612318.5099999998</v>
      </c>
      <c r="X2552" s="2" t="s">
        <v>13</v>
      </c>
      <c r="Y2552" s="1">
        <v>417970.96160000004</v>
      </c>
      <c r="Z2552" s="1"/>
      <c r="AA2552" s="2"/>
      <c r="AB2552" s="1"/>
      <c r="AC2552" s="1"/>
      <c r="AD2552" s="2"/>
      <c r="AE2552" s="1"/>
      <c r="AF2552" s="2"/>
    </row>
    <row r="2553" spans="1:32" hidden="1" x14ac:dyDescent="0.25">
      <c r="A2553" s="2" t="s">
        <v>2177</v>
      </c>
      <c r="B2553" s="52">
        <v>44009</v>
      </c>
      <c r="C2553" s="2" t="s">
        <v>8</v>
      </c>
      <c r="D2553" s="2" t="s">
        <v>11</v>
      </c>
      <c r="E2553" s="2" t="s">
        <v>476</v>
      </c>
      <c r="F2553" s="2" t="s">
        <v>4082</v>
      </c>
      <c r="G2553" s="2" t="s">
        <v>4</v>
      </c>
      <c r="H2553" s="2" t="s">
        <v>4083</v>
      </c>
      <c r="I2553" s="1" t="s">
        <v>1</v>
      </c>
      <c r="J2553" s="1" t="s">
        <v>1</v>
      </c>
      <c r="K2553" s="1" t="s">
        <v>1</v>
      </c>
      <c r="L2553" s="1" t="s">
        <v>1</v>
      </c>
      <c r="M2553" s="1">
        <v>0</v>
      </c>
      <c r="N2553" s="2" t="s">
        <v>1</v>
      </c>
      <c r="O2553" s="2" t="s">
        <v>2</v>
      </c>
      <c r="P2553" s="2" t="s">
        <v>1</v>
      </c>
      <c r="Q2553" s="1">
        <v>10810273.058800001</v>
      </c>
      <c r="R2553" s="1">
        <v>0</v>
      </c>
      <c r="S2553" s="1">
        <v>7092265.5000000019</v>
      </c>
      <c r="T2553" s="1">
        <v>0</v>
      </c>
      <c r="U2553" s="2" t="s">
        <v>0</v>
      </c>
      <c r="V2553" s="1">
        <v>0</v>
      </c>
      <c r="W2553" s="1">
        <v>3205178.9299999997</v>
      </c>
      <c r="X2553" s="2" t="s">
        <v>13</v>
      </c>
      <c r="Y2553" s="1">
        <v>512828.62879999995</v>
      </c>
      <c r="Z2553" s="1"/>
      <c r="AA2553" s="2"/>
      <c r="AB2553" s="1"/>
      <c r="AC2553" s="1"/>
      <c r="AD2553" s="2"/>
      <c r="AE2553" s="1"/>
      <c r="AF2553" s="2"/>
    </row>
    <row r="2554" spans="1:32" hidden="1" x14ac:dyDescent="0.25">
      <c r="A2554" s="2" t="s">
        <v>2180</v>
      </c>
      <c r="B2554" s="52">
        <v>44009</v>
      </c>
      <c r="C2554" s="2" t="s">
        <v>8</v>
      </c>
      <c r="D2554" s="2" t="s">
        <v>7</v>
      </c>
      <c r="E2554" s="2" t="s">
        <v>471</v>
      </c>
      <c r="F2554" s="2" t="s">
        <v>2885</v>
      </c>
      <c r="G2554" s="2" t="s">
        <v>4</v>
      </c>
      <c r="H2554" s="2" t="s">
        <v>4086</v>
      </c>
      <c r="I2554" s="1" t="s">
        <v>1</v>
      </c>
      <c r="J2554" s="1" t="s">
        <v>1</v>
      </c>
      <c r="K2554" s="1" t="s">
        <v>1</v>
      </c>
      <c r="L2554" s="1" t="s">
        <v>1</v>
      </c>
      <c r="M2554" s="1">
        <v>0</v>
      </c>
      <c r="N2554" s="2" t="s">
        <v>1</v>
      </c>
      <c r="O2554" s="2" t="s">
        <v>2</v>
      </c>
      <c r="P2554" s="2" t="s">
        <v>1</v>
      </c>
      <c r="Q2554" s="1">
        <v>3995364.8096000003</v>
      </c>
      <c r="R2554" s="1">
        <v>0</v>
      </c>
      <c r="S2554" s="1">
        <v>3427514</v>
      </c>
      <c r="T2554" s="1">
        <v>0</v>
      </c>
      <c r="U2554" s="2" t="s">
        <v>0</v>
      </c>
      <c r="V2554" s="1">
        <v>0</v>
      </c>
      <c r="W2554" s="1">
        <v>489526.56</v>
      </c>
      <c r="X2554" s="2" t="s">
        <v>0</v>
      </c>
      <c r="Y2554" s="1">
        <v>78324.24960000001</v>
      </c>
      <c r="Z2554" s="1"/>
      <c r="AA2554" s="2"/>
      <c r="AB2554" s="1"/>
      <c r="AC2554" s="1"/>
      <c r="AD2554" s="2"/>
      <c r="AE2554" s="1"/>
      <c r="AF2554" s="2"/>
    </row>
    <row r="2555" spans="1:32" hidden="1" x14ac:dyDescent="0.25">
      <c r="A2555" s="2" t="s">
        <v>2183</v>
      </c>
      <c r="B2555" s="52">
        <v>44009</v>
      </c>
      <c r="C2555" s="2" t="s">
        <v>8</v>
      </c>
      <c r="D2555" s="2" t="s">
        <v>7</v>
      </c>
      <c r="E2555" s="2" t="s">
        <v>471</v>
      </c>
      <c r="F2555" s="2" t="s">
        <v>2885</v>
      </c>
      <c r="G2555" s="2" t="s">
        <v>4</v>
      </c>
      <c r="H2555" s="2" t="s">
        <v>4085</v>
      </c>
      <c r="I2555" s="1" t="s">
        <v>1</v>
      </c>
      <c r="J2555" s="1" t="s">
        <v>1</v>
      </c>
      <c r="K2555" s="1" t="s">
        <v>1</v>
      </c>
      <c r="L2555" s="1" t="s">
        <v>1</v>
      </c>
      <c r="M2555" s="1">
        <v>0</v>
      </c>
      <c r="N2555" s="2" t="s">
        <v>1</v>
      </c>
      <c r="O2555" s="2" t="s">
        <v>523</v>
      </c>
      <c r="P2555" s="2" t="s">
        <v>522</v>
      </c>
      <c r="Q2555" s="1">
        <v>289506</v>
      </c>
      <c r="R2555" s="1">
        <v>0</v>
      </c>
      <c r="S2555" s="1">
        <v>289506</v>
      </c>
      <c r="T2555" s="1">
        <v>0</v>
      </c>
      <c r="U2555" s="2" t="s">
        <v>0</v>
      </c>
      <c r="V2555" s="1">
        <v>0</v>
      </c>
      <c r="W2555" s="1">
        <v>0</v>
      </c>
      <c r="X2555" s="2" t="s">
        <v>0</v>
      </c>
      <c r="Y2555" s="1">
        <v>0</v>
      </c>
      <c r="Z2555" s="1"/>
      <c r="AA2555" s="2"/>
      <c r="AB2555" s="1"/>
      <c r="AC2555" s="1"/>
      <c r="AD2555" s="2"/>
      <c r="AE2555" s="1"/>
      <c r="AF2555" s="2"/>
    </row>
    <row r="2556" spans="1:32" hidden="1" x14ac:dyDescent="0.25">
      <c r="A2556" s="2" t="s">
        <v>2186</v>
      </c>
      <c r="B2556" s="52">
        <v>44009</v>
      </c>
      <c r="C2556" s="2" t="s">
        <v>8</v>
      </c>
      <c r="D2556" s="2" t="s">
        <v>7</v>
      </c>
      <c r="E2556" s="2" t="s">
        <v>471</v>
      </c>
      <c r="F2556" s="2" t="s">
        <v>2885</v>
      </c>
      <c r="G2556" s="2" t="s">
        <v>4</v>
      </c>
      <c r="H2556" s="2" t="s">
        <v>4084</v>
      </c>
      <c r="I2556" s="1" t="s">
        <v>1</v>
      </c>
      <c r="J2556" s="1" t="s">
        <v>1</v>
      </c>
      <c r="K2556" s="1" t="s">
        <v>1</v>
      </c>
      <c r="L2556" s="1" t="s">
        <v>1</v>
      </c>
      <c r="M2556" s="1">
        <v>0</v>
      </c>
      <c r="N2556" s="2" t="s">
        <v>1</v>
      </c>
      <c r="O2556" s="2" t="s">
        <v>2</v>
      </c>
      <c r="P2556" s="2" t="s">
        <v>1</v>
      </c>
      <c r="Q2556" s="1">
        <v>151530624.13214999</v>
      </c>
      <c r="R2556" s="1">
        <v>0</v>
      </c>
      <c r="S2556" s="1">
        <v>125343333.3449</v>
      </c>
      <c r="T2556" s="1">
        <v>0</v>
      </c>
      <c r="U2556" s="2" t="s">
        <v>0</v>
      </c>
      <c r="V2556" s="1">
        <v>0</v>
      </c>
      <c r="W2556" s="1">
        <v>22575250.678650003</v>
      </c>
      <c r="X2556" s="2" t="s">
        <v>0</v>
      </c>
      <c r="Y2556" s="1">
        <v>3612040.1085999999</v>
      </c>
      <c r="Z2556" s="1"/>
      <c r="AA2556" s="2"/>
      <c r="AB2556" s="1"/>
      <c r="AC2556" s="1"/>
      <c r="AD2556" s="2"/>
      <c r="AE2556" s="1"/>
      <c r="AF2556" s="2"/>
    </row>
    <row r="2557" spans="1:32" hidden="1" x14ac:dyDescent="0.25">
      <c r="A2557" s="2" t="s">
        <v>2188</v>
      </c>
      <c r="B2557" s="52">
        <v>44010</v>
      </c>
      <c r="C2557" s="2" t="s">
        <v>8</v>
      </c>
      <c r="D2557" s="2" t="s">
        <v>107</v>
      </c>
      <c r="E2557" s="2" t="s">
        <v>596</v>
      </c>
      <c r="F2557" s="2" t="s">
        <v>3186</v>
      </c>
      <c r="G2557" s="2" t="s">
        <v>4</v>
      </c>
      <c r="H2557" s="2" t="s">
        <v>3948</v>
      </c>
      <c r="I2557" s="1" t="s">
        <v>1</v>
      </c>
      <c r="J2557" s="1" t="s">
        <v>1</v>
      </c>
      <c r="K2557" s="1" t="s">
        <v>1</v>
      </c>
      <c r="L2557" s="1" t="s">
        <v>1</v>
      </c>
      <c r="M2557" s="1">
        <v>0</v>
      </c>
      <c r="N2557" s="2" t="s">
        <v>1</v>
      </c>
      <c r="O2557" s="2" t="s">
        <v>2</v>
      </c>
      <c r="P2557" s="2" t="s">
        <v>1</v>
      </c>
      <c r="Q2557" s="1">
        <v>154853004.08969998</v>
      </c>
      <c r="R2557" s="1">
        <v>0</v>
      </c>
      <c r="S2557" s="1">
        <v>120870933.92849998</v>
      </c>
      <c r="T2557" s="1">
        <v>0</v>
      </c>
      <c r="U2557" s="2" t="s">
        <v>0</v>
      </c>
      <c r="V2557" s="1">
        <v>0</v>
      </c>
      <c r="W2557" s="1">
        <v>29294888.070000004</v>
      </c>
      <c r="X2557" s="2" t="s">
        <v>0</v>
      </c>
      <c r="Y2557" s="1">
        <v>4687182.0911999997</v>
      </c>
      <c r="Z2557" s="1"/>
      <c r="AA2557" s="2"/>
      <c r="AB2557" s="1"/>
      <c r="AC2557" s="1"/>
      <c r="AD2557" s="2"/>
      <c r="AE2557" s="1"/>
      <c r="AF2557" s="2"/>
    </row>
    <row r="2558" spans="1:32" hidden="1" x14ac:dyDescent="0.25">
      <c r="A2558" s="2" t="s">
        <v>2191</v>
      </c>
      <c r="B2558" s="52">
        <v>44010</v>
      </c>
      <c r="C2558" s="2" t="s">
        <v>53</v>
      </c>
      <c r="D2558" s="2" t="s">
        <v>107</v>
      </c>
      <c r="E2558" s="2" t="s">
        <v>572</v>
      </c>
      <c r="F2558" s="2" t="s">
        <v>3946</v>
      </c>
      <c r="G2558" s="2" t="s">
        <v>4</v>
      </c>
      <c r="H2558" s="2" t="s">
        <v>3947</v>
      </c>
      <c r="I2558" s="1" t="s">
        <v>1</v>
      </c>
      <c r="J2558" s="1" t="s">
        <v>1</v>
      </c>
      <c r="K2558" s="1" t="s">
        <v>1</v>
      </c>
      <c r="L2558" s="1" t="s">
        <v>1</v>
      </c>
      <c r="M2558" s="1">
        <v>0</v>
      </c>
      <c r="N2558" s="2" t="s">
        <v>1</v>
      </c>
      <c r="O2558" s="2" t="s">
        <v>2</v>
      </c>
      <c r="P2558" s="2" t="s">
        <v>1</v>
      </c>
      <c r="Q2558" s="1">
        <v>164987731.45070001</v>
      </c>
      <c r="R2558" s="1">
        <v>0</v>
      </c>
      <c r="S2558" s="1">
        <v>115502091.83670002</v>
      </c>
      <c r="T2558" s="1">
        <v>0</v>
      </c>
      <c r="U2558" s="2" t="s">
        <v>0</v>
      </c>
      <c r="V2558" s="1">
        <v>0</v>
      </c>
      <c r="W2558" s="1">
        <v>42660034.150000006</v>
      </c>
      <c r="X2558" s="2" t="s">
        <v>13</v>
      </c>
      <c r="Y2558" s="1">
        <v>6825605.4639999997</v>
      </c>
      <c r="Z2558" s="1"/>
      <c r="AA2558" s="2"/>
      <c r="AB2558" s="1"/>
      <c r="AC2558" s="1"/>
      <c r="AD2558" s="2"/>
      <c r="AE2558" s="1"/>
      <c r="AF2558" s="2"/>
    </row>
    <row r="2559" spans="1:32" hidden="1" x14ac:dyDescent="0.25">
      <c r="A2559" s="2" t="s">
        <v>4337</v>
      </c>
      <c r="B2559" s="52">
        <v>44010</v>
      </c>
      <c r="C2559" s="2" t="s">
        <v>8</v>
      </c>
      <c r="D2559" s="2" t="s">
        <v>88</v>
      </c>
      <c r="E2559" s="2" t="s">
        <v>563</v>
      </c>
      <c r="F2559" s="2" t="s">
        <v>401</v>
      </c>
      <c r="G2559" s="2" t="s">
        <v>4</v>
      </c>
      <c r="H2559" s="2" t="s">
        <v>3957</v>
      </c>
      <c r="I2559" s="1" t="s">
        <v>1</v>
      </c>
      <c r="J2559" s="1" t="s">
        <v>1</v>
      </c>
      <c r="K2559" s="1" t="s">
        <v>1</v>
      </c>
      <c r="L2559" s="1" t="s">
        <v>1</v>
      </c>
      <c r="M2559" s="1">
        <v>0</v>
      </c>
      <c r="N2559" s="2" t="s">
        <v>1</v>
      </c>
      <c r="O2559" s="2" t="s">
        <v>2</v>
      </c>
      <c r="P2559" s="2" t="s">
        <v>1</v>
      </c>
      <c r="Q2559" s="1">
        <v>38551755.799999997</v>
      </c>
      <c r="R2559" s="1">
        <v>0</v>
      </c>
      <c r="S2559" s="1">
        <v>38551755.799999997</v>
      </c>
      <c r="T2559" s="1">
        <v>0</v>
      </c>
      <c r="U2559" s="2" t="s">
        <v>0</v>
      </c>
      <c r="V2559" s="1">
        <v>0</v>
      </c>
      <c r="W2559" s="1">
        <v>0</v>
      </c>
      <c r="X2559" s="2" t="s">
        <v>0</v>
      </c>
      <c r="Y2559" s="1">
        <v>0</v>
      </c>
      <c r="Z2559" s="1"/>
      <c r="AA2559" s="2"/>
      <c r="AB2559" s="1"/>
      <c r="AC2559" s="1"/>
      <c r="AD2559" s="2"/>
      <c r="AE2559" s="1"/>
      <c r="AF2559" s="2"/>
    </row>
    <row r="2560" spans="1:32" hidden="1" x14ac:dyDescent="0.25">
      <c r="A2560" s="2" t="s">
        <v>4339</v>
      </c>
      <c r="B2560" s="52">
        <v>44010</v>
      </c>
      <c r="C2560" s="2" t="s">
        <v>8</v>
      </c>
      <c r="D2560" s="2" t="s">
        <v>88</v>
      </c>
      <c r="E2560" s="2" t="s">
        <v>569</v>
      </c>
      <c r="F2560" s="2" t="s">
        <v>1125</v>
      </c>
      <c r="G2560" s="2" t="s">
        <v>4</v>
      </c>
      <c r="H2560" s="2" t="s">
        <v>3956</v>
      </c>
      <c r="I2560" s="1" t="s">
        <v>1</v>
      </c>
      <c r="J2560" s="1" t="s">
        <v>1</v>
      </c>
      <c r="K2560" s="1" t="s">
        <v>1</v>
      </c>
      <c r="L2560" s="1" t="s">
        <v>1</v>
      </c>
      <c r="M2560" s="1">
        <v>0</v>
      </c>
      <c r="N2560" s="2" t="s">
        <v>1</v>
      </c>
      <c r="O2560" s="2" t="s">
        <v>2</v>
      </c>
      <c r="P2560" s="2" t="s">
        <v>1</v>
      </c>
      <c r="Q2560" s="1">
        <v>100520635.2001</v>
      </c>
      <c r="R2560" s="1">
        <v>0</v>
      </c>
      <c r="S2560" s="1">
        <v>73325010.130899996</v>
      </c>
      <c r="T2560" s="1">
        <v>0</v>
      </c>
      <c r="U2560" s="2" t="s">
        <v>0</v>
      </c>
      <c r="V2560" s="1">
        <v>0</v>
      </c>
      <c r="W2560" s="1">
        <v>23444504.369999997</v>
      </c>
      <c r="X2560" s="2" t="s">
        <v>0</v>
      </c>
      <c r="Y2560" s="1">
        <v>3751120.6991999997</v>
      </c>
      <c r="Z2560" s="1"/>
      <c r="AA2560" s="2"/>
      <c r="AB2560" s="1"/>
      <c r="AC2560" s="1"/>
      <c r="AD2560" s="2"/>
      <c r="AE2560" s="1"/>
      <c r="AF2560" s="2"/>
    </row>
    <row r="2561" spans="1:32" hidden="1" x14ac:dyDescent="0.25">
      <c r="A2561" s="2" t="s">
        <v>4341</v>
      </c>
      <c r="B2561" s="52">
        <v>44010</v>
      </c>
      <c r="C2561" s="2" t="s">
        <v>8</v>
      </c>
      <c r="D2561" s="2" t="s">
        <v>88</v>
      </c>
      <c r="E2561" s="2" t="s">
        <v>569</v>
      </c>
      <c r="F2561" s="2" t="s">
        <v>1125</v>
      </c>
      <c r="G2561" s="2" t="s">
        <v>24</v>
      </c>
      <c r="H2561" s="2" t="s">
        <v>1</v>
      </c>
      <c r="I2561" s="1" t="s">
        <v>3835</v>
      </c>
      <c r="J2561" s="1" t="s">
        <v>1</v>
      </c>
      <c r="K2561" s="1" t="s">
        <v>3952</v>
      </c>
      <c r="L2561" s="1" t="s">
        <v>3953</v>
      </c>
      <c r="M2561" s="1">
        <v>188149.5</v>
      </c>
      <c r="N2561" s="2" t="s">
        <v>20</v>
      </c>
      <c r="O2561" s="2" t="s">
        <v>3954</v>
      </c>
      <c r="P2561" s="2" t="s">
        <v>3955</v>
      </c>
      <c r="Q2561" s="1">
        <v>-188149.5</v>
      </c>
      <c r="R2561" s="1">
        <v>0</v>
      </c>
      <c r="S2561" s="1">
        <v>-188149.5</v>
      </c>
      <c r="T2561" s="1">
        <v>0</v>
      </c>
      <c r="U2561" s="2" t="s">
        <v>0</v>
      </c>
      <c r="V2561" s="1">
        <v>0</v>
      </c>
      <c r="W2561" s="1">
        <v>0</v>
      </c>
      <c r="X2561" s="2" t="s">
        <v>0</v>
      </c>
      <c r="Y2561" s="1">
        <v>0</v>
      </c>
      <c r="Z2561" s="1"/>
      <c r="AA2561" s="2"/>
      <c r="AB2561" s="1"/>
      <c r="AC2561" s="1"/>
      <c r="AD2561" s="2"/>
      <c r="AE2561" s="1"/>
      <c r="AF2561" s="2"/>
    </row>
    <row r="2562" spans="1:32" hidden="1" x14ac:dyDescent="0.25">
      <c r="A2562" s="2" t="s">
        <v>4342</v>
      </c>
      <c r="B2562" s="52">
        <v>44010</v>
      </c>
      <c r="C2562" s="2" t="s">
        <v>71</v>
      </c>
      <c r="D2562" s="2" t="s">
        <v>88</v>
      </c>
      <c r="E2562" s="2" t="s">
        <v>566</v>
      </c>
      <c r="F2562" s="2" t="s">
        <v>3950</v>
      </c>
      <c r="G2562" s="2" t="s">
        <v>4</v>
      </c>
      <c r="H2562" s="2" t="s">
        <v>3951</v>
      </c>
      <c r="I2562" s="1" t="s">
        <v>1</v>
      </c>
      <c r="J2562" s="1" t="s">
        <v>1</v>
      </c>
      <c r="K2562" s="1" t="s">
        <v>1</v>
      </c>
      <c r="L2562" s="1" t="s">
        <v>1</v>
      </c>
      <c r="M2562" s="1">
        <v>0</v>
      </c>
      <c r="N2562" s="2" t="s">
        <v>1</v>
      </c>
      <c r="O2562" s="2" t="s">
        <v>2</v>
      </c>
      <c r="P2562" s="2" t="s">
        <v>1</v>
      </c>
      <c r="Q2562" s="1">
        <v>41337009.143399999</v>
      </c>
      <c r="R2562" s="1">
        <v>0</v>
      </c>
      <c r="S2562" s="1">
        <v>39843391.125</v>
      </c>
      <c r="T2562" s="1">
        <v>0</v>
      </c>
      <c r="U2562" s="2" t="s">
        <v>0</v>
      </c>
      <c r="V2562" s="1">
        <v>0</v>
      </c>
      <c r="W2562" s="1">
        <v>1287601.74</v>
      </c>
      <c r="X2562" s="2" t="s">
        <v>0</v>
      </c>
      <c r="Y2562" s="1">
        <v>206016.27840000001</v>
      </c>
      <c r="Z2562" s="1"/>
      <c r="AA2562" s="2"/>
      <c r="AB2562" s="1"/>
      <c r="AC2562" s="1"/>
      <c r="AD2562" s="2"/>
      <c r="AE2562" s="1"/>
      <c r="AF2562" s="2"/>
    </row>
    <row r="2563" spans="1:32" hidden="1" x14ac:dyDescent="0.25">
      <c r="A2563" s="2" t="s">
        <v>4344</v>
      </c>
      <c r="B2563" s="52">
        <v>44010</v>
      </c>
      <c r="C2563" s="2" t="s">
        <v>53</v>
      </c>
      <c r="D2563" s="2" t="s">
        <v>88</v>
      </c>
      <c r="E2563" s="2" t="s">
        <v>558</v>
      </c>
      <c r="F2563" s="2" t="s">
        <v>3611</v>
      </c>
      <c r="G2563" s="2" t="s">
        <v>4</v>
      </c>
      <c r="H2563" s="2" t="s">
        <v>3949</v>
      </c>
      <c r="I2563" s="1" t="s">
        <v>1</v>
      </c>
      <c r="J2563" s="1" t="s">
        <v>1</v>
      </c>
      <c r="K2563" s="1" t="s">
        <v>1</v>
      </c>
      <c r="L2563" s="1" t="s">
        <v>1</v>
      </c>
      <c r="M2563" s="1">
        <v>0</v>
      </c>
      <c r="N2563" s="2" t="s">
        <v>1</v>
      </c>
      <c r="O2563" s="2" t="s">
        <v>2</v>
      </c>
      <c r="P2563" s="2" t="s">
        <v>1</v>
      </c>
      <c r="Q2563" s="1">
        <v>25139117.413600001</v>
      </c>
      <c r="R2563" s="1">
        <v>0</v>
      </c>
      <c r="S2563" s="1">
        <v>16799777.120000001</v>
      </c>
      <c r="T2563" s="1">
        <v>0</v>
      </c>
      <c r="U2563" s="2" t="s">
        <v>0</v>
      </c>
      <c r="V2563" s="1">
        <v>0</v>
      </c>
      <c r="W2563" s="1">
        <v>7189086.46</v>
      </c>
      <c r="X2563" s="2" t="s">
        <v>13</v>
      </c>
      <c r="Y2563" s="1">
        <v>1150253.8336</v>
      </c>
      <c r="Z2563" s="1"/>
      <c r="AA2563" s="2"/>
      <c r="AB2563" s="1"/>
      <c r="AC2563" s="1"/>
      <c r="AD2563" s="2"/>
      <c r="AE2563" s="1"/>
      <c r="AF2563" s="2"/>
    </row>
    <row r="2564" spans="1:32" hidden="1" x14ac:dyDescent="0.25">
      <c r="A2564" s="2" t="s">
        <v>4346</v>
      </c>
      <c r="B2564" s="52">
        <v>44010</v>
      </c>
      <c r="C2564" s="2" t="s">
        <v>8</v>
      </c>
      <c r="D2564" s="2" t="s">
        <v>78</v>
      </c>
      <c r="E2564" s="2" t="s">
        <v>555</v>
      </c>
      <c r="F2564" s="2" t="s">
        <v>3964</v>
      </c>
      <c r="G2564" s="2" t="s">
        <v>4</v>
      </c>
      <c r="H2564" s="2" t="s">
        <v>3965</v>
      </c>
      <c r="I2564" s="1" t="s">
        <v>1</v>
      </c>
      <c r="J2564" s="1" t="s">
        <v>1</v>
      </c>
      <c r="K2564" s="1" t="s">
        <v>1</v>
      </c>
      <c r="L2564" s="1" t="s">
        <v>1</v>
      </c>
      <c r="M2564" s="1">
        <v>0</v>
      </c>
      <c r="N2564" s="2" t="s">
        <v>1</v>
      </c>
      <c r="O2564" s="2" t="s">
        <v>2</v>
      </c>
      <c r="P2564" s="2" t="s">
        <v>1</v>
      </c>
      <c r="Q2564" s="1">
        <v>81706081.105300009</v>
      </c>
      <c r="R2564" s="1">
        <v>0</v>
      </c>
      <c r="S2564" s="1">
        <v>67016605.255300015</v>
      </c>
      <c r="T2564" s="1">
        <v>0</v>
      </c>
      <c r="U2564" s="2" t="s">
        <v>0</v>
      </c>
      <c r="V2564" s="1">
        <v>0</v>
      </c>
      <c r="W2564" s="1">
        <v>12663341.25</v>
      </c>
      <c r="X2564" s="2" t="s">
        <v>0</v>
      </c>
      <c r="Y2564" s="1">
        <v>2026134.6000000003</v>
      </c>
      <c r="Z2564" s="1"/>
      <c r="AA2564" s="2"/>
      <c r="AB2564" s="1"/>
      <c r="AC2564" s="1"/>
      <c r="AD2564" s="2"/>
      <c r="AE2564" s="1"/>
      <c r="AF2564" s="2"/>
    </row>
    <row r="2565" spans="1:32" hidden="1" x14ac:dyDescent="0.25">
      <c r="A2565" s="2" t="s">
        <v>4349</v>
      </c>
      <c r="B2565" s="52">
        <v>44010</v>
      </c>
      <c r="C2565" s="2" t="s">
        <v>71</v>
      </c>
      <c r="D2565" s="2" t="s">
        <v>78</v>
      </c>
      <c r="E2565" s="2" t="s">
        <v>551</v>
      </c>
      <c r="F2565" s="2" t="s">
        <v>3962</v>
      </c>
      <c r="G2565" s="2" t="s">
        <v>4</v>
      </c>
      <c r="H2565" s="2" t="s">
        <v>3963</v>
      </c>
      <c r="I2565" s="1" t="s">
        <v>1</v>
      </c>
      <c r="J2565" s="1" t="s">
        <v>1</v>
      </c>
      <c r="K2565" s="1" t="s">
        <v>1</v>
      </c>
      <c r="L2565" s="1" t="s">
        <v>1</v>
      </c>
      <c r="M2565" s="1">
        <v>0</v>
      </c>
      <c r="N2565" s="2" t="s">
        <v>1</v>
      </c>
      <c r="O2565" s="2" t="s">
        <v>2</v>
      </c>
      <c r="P2565" s="2" t="s">
        <v>1</v>
      </c>
      <c r="Q2565" s="1">
        <v>37557149.384999998</v>
      </c>
      <c r="R2565" s="1">
        <v>0</v>
      </c>
      <c r="S2565" s="1">
        <v>34617370.375</v>
      </c>
      <c r="T2565" s="1">
        <v>0</v>
      </c>
      <c r="U2565" s="2" t="s">
        <v>0</v>
      </c>
      <c r="V2565" s="1">
        <v>0</v>
      </c>
      <c r="W2565" s="1">
        <v>2534292.25</v>
      </c>
      <c r="X2565" s="2" t="s">
        <v>0</v>
      </c>
      <c r="Y2565" s="1">
        <v>405486.76</v>
      </c>
      <c r="Z2565" s="1"/>
      <c r="AA2565" s="2"/>
      <c r="AB2565" s="1"/>
      <c r="AC2565" s="1"/>
      <c r="AD2565" s="2"/>
      <c r="AE2565" s="1"/>
      <c r="AF2565" s="2"/>
    </row>
    <row r="2566" spans="1:32" hidden="1" x14ac:dyDescent="0.25">
      <c r="A2566" s="2" t="s">
        <v>4351</v>
      </c>
      <c r="B2566" s="52">
        <v>44010</v>
      </c>
      <c r="C2566" s="2" t="s">
        <v>53</v>
      </c>
      <c r="D2566" s="2" t="s">
        <v>78</v>
      </c>
      <c r="E2566" s="2" t="s">
        <v>6</v>
      </c>
      <c r="F2566" s="2" t="s">
        <v>3946</v>
      </c>
      <c r="G2566" s="2" t="s">
        <v>4</v>
      </c>
      <c r="H2566" s="2" t="s">
        <v>3961</v>
      </c>
      <c r="I2566" s="1" t="s">
        <v>1</v>
      </c>
      <c r="J2566" s="1" t="s">
        <v>1</v>
      </c>
      <c r="K2566" s="1" t="s">
        <v>1</v>
      </c>
      <c r="L2566" s="1" t="s">
        <v>1</v>
      </c>
      <c r="M2566" s="1">
        <v>0</v>
      </c>
      <c r="N2566" s="2" t="s">
        <v>1</v>
      </c>
      <c r="O2566" s="2" t="s">
        <v>2</v>
      </c>
      <c r="P2566" s="2" t="s">
        <v>1</v>
      </c>
      <c r="Q2566" s="1">
        <v>92701672.396000028</v>
      </c>
      <c r="R2566" s="1">
        <v>0</v>
      </c>
      <c r="S2566" s="1">
        <v>60228681.184800029</v>
      </c>
      <c r="T2566" s="1">
        <v>0</v>
      </c>
      <c r="U2566" s="2" t="s">
        <v>0</v>
      </c>
      <c r="V2566" s="1">
        <v>0</v>
      </c>
      <c r="W2566" s="1">
        <v>27993957.940699998</v>
      </c>
      <c r="X2566" s="2" t="s">
        <v>13</v>
      </c>
      <c r="Y2566" s="1">
        <v>4479033.2704999996</v>
      </c>
      <c r="Z2566" s="1"/>
      <c r="AA2566" s="2"/>
      <c r="AB2566" s="1"/>
      <c r="AC2566" s="1"/>
      <c r="AD2566" s="2"/>
      <c r="AE2566" s="1"/>
      <c r="AF2566" s="2"/>
    </row>
    <row r="2567" spans="1:32" hidden="1" x14ac:dyDescent="0.25">
      <c r="A2567" s="2" t="s">
        <v>4353</v>
      </c>
      <c r="B2567" s="52">
        <v>44010</v>
      </c>
      <c r="C2567" s="2" t="s">
        <v>53</v>
      </c>
      <c r="D2567" s="2" t="s">
        <v>78</v>
      </c>
      <c r="E2567" s="2" t="s">
        <v>6</v>
      </c>
      <c r="F2567" s="2" t="s">
        <v>3959</v>
      </c>
      <c r="G2567" s="2" t="s">
        <v>4</v>
      </c>
      <c r="H2567" s="2" t="s">
        <v>3960</v>
      </c>
      <c r="I2567" s="1" t="s">
        <v>1</v>
      </c>
      <c r="J2567" s="1" t="s">
        <v>1</v>
      </c>
      <c r="K2567" s="1" t="s">
        <v>1</v>
      </c>
      <c r="L2567" s="1" t="s">
        <v>1</v>
      </c>
      <c r="M2567" s="1">
        <v>0</v>
      </c>
      <c r="N2567" s="2" t="s">
        <v>1</v>
      </c>
      <c r="O2567" s="2" t="s">
        <v>267</v>
      </c>
      <c r="P2567" s="2" t="s">
        <v>266</v>
      </c>
      <c r="Q2567" s="1">
        <v>3848805.6384000001</v>
      </c>
      <c r="R2567" s="1">
        <v>0</v>
      </c>
      <c r="S2567" s="1">
        <v>2333560</v>
      </c>
      <c r="T2567" s="1">
        <v>1306246.24</v>
      </c>
      <c r="U2567" s="2" t="s">
        <v>13</v>
      </c>
      <c r="V2567" s="1">
        <v>208999.39840000001</v>
      </c>
      <c r="W2567" s="1">
        <v>0</v>
      </c>
      <c r="X2567" s="2" t="s">
        <v>0</v>
      </c>
      <c r="Y2567" s="1">
        <v>0</v>
      </c>
      <c r="Z2567" s="1"/>
      <c r="AA2567" s="2"/>
      <c r="AB2567" s="1"/>
      <c r="AC2567" s="1"/>
      <c r="AD2567" s="2"/>
      <c r="AE2567" s="1"/>
      <c r="AF2567" s="2"/>
    </row>
    <row r="2568" spans="1:32" hidden="1" x14ac:dyDescent="0.25">
      <c r="A2568" s="2" t="s">
        <v>4355</v>
      </c>
      <c r="B2568" s="52">
        <v>44010</v>
      </c>
      <c r="C2568" s="2" t="s">
        <v>53</v>
      </c>
      <c r="D2568" s="2" t="s">
        <v>78</v>
      </c>
      <c r="E2568" s="2" t="s">
        <v>6</v>
      </c>
      <c r="F2568" s="2" t="s">
        <v>3946</v>
      </c>
      <c r="G2568" s="2" t="s">
        <v>4</v>
      </c>
      <c r="H2568" s="2" t="s">
        <v>3958</v>
      </c>
      <c r="I2568" s="1" t="s">
        <v>1</v>
      </c>
      <c r="J2568" s="1" t="s">
        <v>1</v>
      </c>
      <c r="K2568" s="1" t="s">
        <v>1</v>
      </c>
      <c r="L2568" s="1" t="s">
        <v>1</v>
      </c>
      <c r="M2568" s="1">
        <v>0</v>
      </c>
      <c r="N2568" s="2" t="s">
        <v>1</v>
      </c>
      <c r="O2568" s="2" t="s">
        <v>2</v>
      </c>
      <c r="P2568" s="2" t="s">
        <v>1</v>
      </c>
      <c r="Q2568" s="1">
        <v>21638859.299600001</v>
      </c>
      <c r="R2568" s="1">
        <v>0</v>
      </c>
      <c r="S2568" s="1">
        <v>13545045.940000001</v>
      </c>
      <c r="T2568" s="1">
        <v>0</v>
      </c>
      <c r="U2568" s="2" t="s">
        <v>0</v>
      </c>
      <c r="V2568" s="1">
        <v>0</v>
      </c>
      <c r="W2568" s="1">
        <v>6977425.3099999996</v>
      </c>
      <c r="X2568" s="2" t="s">
        <v>13</v>
      </c>
      <c r="Y2568" s="1">
        <v>1116388.0496</v>
      </c>
      <c r="Z2568" s="1"/>
      <c r="AA2568" s="2"/>
      <c r="AB2568" s="1"/>
      <c r="AC2568" s="1"/>
      <c r="AD2568" s="2"/>
      <c r="AE2568" s="1"/>
      <c r="AF2568" s="2"/>
    </row>
    <row r="2569" spans="1:32" hidden="1" x14ac:dyDescent="0.25">
      <c r="A2569" s="2" t="s">
        <v>4356</v>
      </c>
      <c r="B2569" s="52">
        <v>44010</v>
      </c>
      <c r="C2569" s="2" t="s">
        <v>8</v>
      </c>
      <c r="D2569" s="2" t="s">
        <v>67</v>
      </c>
      <c r="E2569" s="2" t="s">
        <v>542</v>
      </c>
      <c r="F2569" s="2" t="s">
        <v>116</v>
      </c>
      <c r="G2569" s="2" t="s">
        <v>4</v>
      </c>
      <c r="H2569" s="2" t="s">
        <v>3968</v>
      </c>
      <c r="I2569" s="1" t="s">
        <v>1</v>
      </c>
      <c r="J2569" s="1" t="s">
        <v>1</v>
      </c>
      <c r="K2569" s="1" t="s">
        <v>1</v>
      </c>
      <c r="L2569" s="1" t="s">
        <v>1</v>
      </c>
      <c r="M2569" s="1">
        <v>0</v>
      </c>
      <c r="N2569" s="2" t="s">
        <v>1</v>
      </c>
      <c r="O2569" s="2" t="s">
        <v>2</v>
      </c>
      <c r="P2569" s="2" t="s">
        <v>1</v>
      </c>
      <c r="Q2569" s="1">
        <v>135791826.79144999</v>
      </c>
      <c r="R2569" s="1">
        <v>0</v>
      </c>
      <c r="S2569" s="1">
        <v>102767908.2145</v>
      </c>
      <c r="T2569" s="1">
        <v>0</v>
      </c>
      <c r="U2569" s="2" t="s">
        <v>0</v>
      </c>
      <c r="V2569" s="1">
        <v>0</v>
      </c>
      <c r="W2569" s="1">
        <v>28468895.324949998</v>
      </c>
      <c r="X2569" s="2" t="s">
        <v>0</v>
      </c>
      <c r="Y2569" s="1">
        <v>4555023.2520000003</v>
      </c>
      <c r="Z2569" s="1"/>
      <c r="AA2569" s="2"/>
      <c r="AB2569" s="1"/>
      <c r="AC2569" s="1"/>
      <c r="AD2569" s="2"/>
      <c r="AE2569" s="1"/>
      <c r="AF2569" s="2"/>
    </row>
    <row r="2570" spans="1:32" hidden="1" x14ac:dyDescent="0.25">
      <c r="A2570" s="2" t="s">
        <v>4358</v>
      </c>
      <c r="B2570" s="52">
        <v>44010</v>
      </c>
      <c r="C2570" s="2" t="s">
        <v>53</v>
      </c>
      <c r="D2570" s="2" t="s">
        <v>67</v>
      </c>
      <c r="E2570" s="2" t="s">
        <v>66</v>
      </c>
      <c r="F2570" s="2" t="s">
        <v>3966</v>
      </c>
      <c r="G2570" s="2" t="s">
        <v>4</v>
      </c>
      <c r="H2570" s="2" t="s">
        <v>3967</v>
      </c>
      <c r="I2570" s="1" t="s">
        <v>1</v>
      </c>
      <c r="J2570" s="1" t="s">
        <v>1</v>
      </c>
      <c r="K2570" s="1" t="s">
        <v>1</v>
      </c>
      <c r="L2570" s="1" t="s">
        <v>1</v>
      </c>
      <c r="M2570" s="1">
        <v>0</v>
      </c>
      <c r="N2570" s="2" t="s">
        <v>1</v>
      </c>
      <c r="O2570" s="2" t="s">
        <v>2</v>
      </c>
      <c r="P2570" s="2" t="s">
        <v>1</v>
      </c>
      <c r="Q2570" s="1">
        <v>5617920.6780000003</v>
      </c>
      <c r="R2570" s="1">
        <v>0</v>
      </c>
      <c r="S2570" s="1">
        <v>4855738.9428000003</v>
      </c>
      <c r="T2570" s="1">
        <v>0</v>
      </c>
      <c r="U2570" s="2" t="s">
        <v>0</v>
      </c>
      <c r="V2570" s="1">
        <v>0</v>
      </c>
      <c r="W2570" s="1">
        <v>657053.22</v>
      </c>
      <c r="X2570" s="2" t="s">
        <v>13</v>
      </c>
      <c r="Y2570" s="1">
        <v>105128.51519999999</v>
      </c>
      <c r="Z2570" s="1"/>
      <c r="AA2570" s="2"/>
      <c r="AB2570" s="1"/>
      <c r="AC2570" s="1"/>
      <c r="AD2570" s="2"/>
      <c r="AE2570" s="1"/>
      <c r="AF2570" s="2"/>
    </row>
    <row r="2571" spans="1:32" hidden="1" x14ac:dyDescent="0.25">
      <c r="A2571" s="2" t="s">
        <v>4359</v>
      </c>
      <c r="B2571" s="52">
        <v>44010</v>
      </c>
      <c r="C2571" s="2" t="s">
        <v>8</v>
      </c>
      <c r="D2571" s="2" t="s">
        <v>52</v>
      </c>
      <c r="E2571" s="2" t="s">
        <v>530</v>
      </c>
      <c r="F2571" s="2" t="s">
        <v>3857</v>
      </c>
      <c r="G2571" s="2" t="s">
        <v>4</v>
      </c>
      <c r="H2571" s="2" t="s">
        <v>3975</v>
      </c>
      <c r="I2571" s="1" t="s">
        <v>1</v>
      </c>
      <c r="J2571" s="1" t="s">
        <v>1</v>
      </c>
      <c r="K2571" s="1" t="s">
        <v>1</v>
      </c>
      <c r="L2571" s="1" t="s">
        <v>1</v>
      </c>
      <c r="M2571" s="1">
        <v>0</v>
      </c>
      <c r="N2571" s="2" t="s">
        <v>1</v>
      </c>
      <c r="O2571" s="2" t="s">
        <v>2</v>
      </c>
      <c r="P2571" s="2" t="s">
        <v>1</v>
      </c>
      <c r="Q2571" s="1">
        <v>141169642.63709998</v>
      </c>
      <c r="R2571" s="1">
        <v>0</v>
      </c>
      <c r="S2571" s="1">
        <v>94256034.613799989</v>
      </c>
      <c r="T2571" s="1">
        <v>0</v>
      </c>
      <c r="U2571" s="2" t="s">
        <v>0</v>
      </c>
      <c r="V2571" s="1">
        <v>0</v>
      </c>
      <c r="W2571" s="1">
        <v>40442765.537299998</v>
      </c>
      <c r="X2571" s="2" t="s">
        <v>13</v>
      </c>
      <c r="Y2571" s="1">
        <v>6470842.4859999996</v>
      </c>
      <c r="Z2571" s="1"/>
      <c r="AA2571" s="2"/>
      <c r="AB2571" s="1"/>
      <c r="AC2571" s="1"/>
      <c r="AD2571" s="2"/>
      <c r="AE2571" s="1"/>
      <c r="AF2571" s="2"/>
    </row>
    <row r="2572" spans="1:32" hidden="1" x14ac:dyDescent="0.25">
      <c r="A2572" s="2" t="s">
        <v>4361</v>
      </c>
      <c r="B2572" s="52">
        <v>44010</v>
      </c>
      <c r="C2572" s="2" t="s">
        <v>8</v>
      </c>
      <c r="D2572" s="2" t="s">
        <v>52</v>
      </c>
      <c r="E2572" s="2" t="s">
        <v>530</v>
      </c>
      <c r="F2572" s="2" t="s">
        <v>3857</v>
      </c>
      <c r="G2572" s="2" t="s">
        <v>24</v>
      </c>
      <c r="H2572" s="2" t="s">
        <v>1</v>
      </c>
      <c r="I2572" s="1" t="s">
        <v>3970</v>
      </c>
      <c r="J2572" s="1" t="s">
        <v>1</v>
      </c>
      <c r="K2572" s="1" t="s">
        <v>3971</v>
      </c>
      <c r="L2572" s="1" t="s">
        <v>3972</v>
      </c>
      <c r="M2572" s="1">
        <v>1919520.46</v>
      </c>
      <c r="N2572" s="2" t="s">
        <v>20</v>
      </c>
      <c r="O2572" s="2" t="s">
        <v>3973</v>
      </c>
      <c r="P2572" s="2" t="s">
        <v>3974</v>
      </c>
      <c r="Q2572" s="1">
        <v>-148176</v>
      </c>
      <c r="R2572" s="1">
        <v>0</v>
      </c>
      <c r="S2572" s="1">
        <v>-148176</v>
      </c>
      <c r="T2572" s="1">
        <v>0</v>
      </c>
      <c r="U2572" s="2" t="s">
        <v>0</v>
      </c>
      <c r="V2572" s="1">
        <v>0</v>
      </c>
      <c r="W2572" s="1">
        <v>0</v>
      </c>
      <c r="X2572" s="2" t="s">
        <v>0</v>
      </c>
      <c r="Y2572" s="1">
        <v>0</v>
      </c>
      <c r="Z2572" s="1"/>
      <c r="AA2572" s="2"/>
      <c r="AB2572" s="1"/>
      <c r="AC2572" s="1"/>
      <c r="AD2572" s="2"/>
      <c r="AE2572" s="1"/>
      <c r="AF2572" s="2"/>
    </row>
    <row r="2573" spans="1:32" hidden="1" x14ac:dyDescent="0.25">
      <c r="A2573" s="2" t="s">
        <v>4363</v>
      </c>
      <c r="B2573" s="52">
        <v>44010</v>
      </c>
      <c r="C2573" s="2" t="s">
        <v>53</v>
      </c>
      <c r="D2573" s="2" t="s">
        <v>52</v>
      </c>
      <c r="E2573" s="2" t="s">
        <v>651</v>
      </c>
      <c r="F2573" s="2" t="s">
        <v>3901</v>
      </c>
      <c r="G2573" s="2" t="s">
        <v>4</v>
      </c>
      <c r="H2573" s="2" t="s">
        <v>3969</v>
      </c>
      <c r="I2573" s="1" t="s">
        <v>1</v>
      </c>
      <c r="J2573" s="1" t="s">
        <v>1</v>
      </c>
      <c r="K2573" s="1" t="s">
        <v>1</v>
      </c>
      <c r="L2573" s="1" t="s">
        <v>1</v>
      </c>
      <c r="M2573" s="1">
        <v>0</v>
      </c>
      <c r="N2573" s="2" t="s">
        <v>1</v>
      </c>
      <c r="O2573" s="2" t="s">
        <v>2</v>
      </c>
      <c r="P2573" s="2" t="s">
        <v>1</v>
      </c>
      <c r="Q2573" s="1">
        <v>102754708.24249998</v>
      </c>
      <c r="R2573" s="1">
        <v>0</v>
      </c>
      <c r="S2573" s="1">
        <v>69385155.839299977</v>
      </c>
      <c r="T2573" s="1">
        <v>0</v>
      </c>
      <c r="U2573" s="2" t="s">
        <v>0</v>
      </c>
      <c r="V2573" s="1">
        <v>0</v>
      </c>
      <c r="W2573" s="1">
        <v>28766855.52</v>
      </c>
      <c r="X2573" s="2" t="s">
        <v>13</v>
      </c>
      <c r="Y2573" s="1">
        <v>4602696.8832</v>
      </c>
      <c r="Z2573" s="1"/>
      <c r="AA2573" s="2"/>
      <c r="AB2573" s="1"/>
      <c r="AC2573" s="1"/>
      <c r="AD2573" s="2"/>
      <c r="AE2573" s="1"/>
      <c r="AF2573" s="2"/>
    </row>
    <row r="2574" spans="1:32" hidden="1" x14ac:dyDescent="0.25">
      <c r="A2574" s="2" t="s">
        <v>4369</v>
      </c>
      <c r="B2574" s="52">
        <v>44010</v>
      </c>
      <c r="C2574" s="2" t="s">
        <v>8</v>
      </c>
      <c r="D2574" s="2" t="s">
        <v>48</v>
      </c>
      <c r="E2574" s="2" t="s">
        <v>520</v>
      </c>
      <c r="F2574" s="2" t="s">
        <v>1691</v>
      </c>
      <c r="G2574" s="2" t="s">
        <v>4</v>
      </c>
      <c r="H2574" s="2" t="s">
        <v>3980</v>
      </c>
      <c r="I2574" s="1" t="s">
        <v>1</v>
      </c>
      <c r="J2574" s="1" t="s">
        <v>1</v>
      </c>
      <c r="K2574" s="1" t="s">
        <v>1</v>
      </c>
      <c r="L2574" s="1" t="s">
        <v>1</v>
      </c>
      <c r="M2574" s="1">
        <v>0</v>
      </c>
      <c r="N2574" s="2" t="s">
        <v>1</v>
      </c>
      <c r="O2574" s="2" t="s">
        <v>2</v>
      </c>
      <c r="P2574" s="2" t="s">
        <v>1</v>
      </c>
      <c r="Q2574" s="1">
        <v>93688316.179799989</v>
      </c>
      <c r="R2574" s="1">
        <v>0</v>
      </c>
      <c r="S2574" s="1">
        <v>76091247.920999989</v>
      </c>
      <c r="T2574" s="1">
        <v>0</v>
      </c>
      <c r="U2574" s="2" t="s">
        <v>0</v>
      </c>
      <c r="V2574" s="1">
        <v>0</v>
      </c>
      <c r="W2574" s="1">
        <v>15169886.430000002</v>
      </c>
      <c r="X2574" s="2" t="s">
        <v>0</v>
      </c>
      <c r="Y2574" s="1">
        <v>2427181.8287999998</v>
      </c>
      <c r="Z2574" s="1"/>
      <c r="AA2574" s="2"/>
      <c r="AB2574" s="1"/>
      <c r="AC2574" s="1"/>
      <c r="AD2574" s="2"/>
      <c r="AE2574" s="1"/>
      <c r="AF2574" s="2"/>
    </row>
    <row r="2575" spans="1:32" hidden="1" x14ac:dyDescent="0.25">
      <c r="A2575" s="2" t="s">
        <v>4371</v>
      </c>
      <c r="B2575" s="52">
        <v>44010</v>
      </c>
      <c r="C2575" s="2" t="s">
        <v>8</v>
      </c>
      <c r="D2575" s="2" t="s">
        <v>48</v>
      </c>
      <c r="E2575" s="2" t="s">
        <v>520</v>
      </c>
      <c r="F2575" s="2" t="s">
        <v>1691</v>
      </c>
      <c r="G2575" s="2" t="s">
        <v>24</v>
      </c>
      <c r="H2575" s="2" t="s">
        <v>1</v>
      </c>
      <c r="I2575" s="1" t="s">
        <v>3970</v>
      </c>
      <c r="J2575" s="1" t="s">
        <v>1</v>
      </c>
      <c r="K2575" s="1" t="s">
        <v>3976</v>
      </c>
      <c r="L2575" s="1" t="s">
        <v>3977</v>
      </c>
      <c r="M2575" s="1">
        <v>29770942.559999999</v>
      </c>
      <c r="N2575" s="2" t="s">
        <v>20</v>
      </c>
      <c r="O2575" s="2" t="s">
        <v>3978</v>
      </c>
      <c r="P2575" s="2" t="s">
        <v>3979</v>
      </c>
      <c r="Q2575" s="1">
        <v>-1331400</v>
      </c>
      <c r="R2575" s="1">
        <v>0</v>
      </c>
      <c r="S2575" s="1">
        <v>-1331400</v>
      </c>
      <c r="T2575" s="1">
        <v>0</v>
      </c>
      <c r="U2575" s="2" t="s">
        <v>0</v>
      </c>
      <c r="V2575" s="1">
        <v>0</v>
      </c>
      <c r="W2575" s="1">
        <v>0</v>
      </c>
      <c r="X2575" s="2" t="s">
        <v>0</v>
      </c>
      <c r="Y2575" s="1">
        <v>0</v>
      </c>
      <c r="Z2575" s="1"/>
      <c r="AA2575" s="2"/>
      <c r="AB2575" s="1"/>
      <c r="AC2575" s="1"/>
      <c r="AD2575" s="2"/>
      <c r="AE2575" s="1"/>
      <c r="AF2575" s="2"/>
    </row>
    <row r="2576" spans="1:32" hidden="1" x14ac:dyDescent="0.25">
      <c r="A2576" s="2" t="s">
        <v>4374</v>
      </c>
      <c r="B2576" s="52">
        <v>44010</v>
      </c>
      <c r="C2576" s="2" t="s">
        <v>8</v>
      </c>
      <c r="D2576" s="2" t="s">
        <v>44</v>
      </c>
      <c r="E2576" s="2" t="s">
        <v>516</v>
      </c>
      <c r="F2576" s="2" t="s">
        <v>2346</v>
      </c>
      <c r="G2576" s="2" t="s">
        <v>4</v>
      </c>
      <c r="H2576" s="2" t="s">
        <v>3981</v>
      </c>
      <c r="I2576" s="1" t="s">
        <v>1</v>
      </c>
      <c r="J2576" s="1" t="s">
        <v>1</v>
      </c>
      <c r="K2576" s="1" t="s">
        <v>1</v>
      </c>
      <c r="L2576" s="1" t="s">
        <v>1</v>
      </c>
      <c r="M2576" s="1">
        <v>0</v>
      </c>
      <c r="N2576" s="2" t="s">
        <v>1</v>
      </c>
      <c r="O2576" s="2" t="s">
        <v>2</v>
      </c>
      <c r="P2576" s="2" t="s">
        <v>1</v>
      </c>
      <c r="Q2576" s="1">
        <v>98107773.216600001</v>
      </c>
      <c r="R2576" s="1">
        <v>0</v>
      </c>
      <c r="S2576" s="1">
        <v>77448712.136800006</v>
      </c>
      <c r="T2576" s="1">
        <v>0</v>
      </c>
      <c r="U2576" s="2" t="s">
        <v>0</v>
      </c>
      <c r="V2576" s="1">
        <v>0</v>
      </c>
      <c r="W2576" s="1">
        <v>17809535.413599998</v>
      </c>
      <c r="X2576" s="2" t="s">
        <v>13</v>
      </c>
      <c r="Y2576" s="1">
        <v>2849525.6661999994</v>
      </c>
      <c r="Z2576" s="1"/>
      <c r="AA2576" s="2"/>
      <c r="AB2576" s="1"/>
      <c r="AC2576" s="1"/>
      <c r="AD2576" s="2"/>
      <c r="AE2576" s="1"/>
      <c r="AF2576" s="2"/>
    </row>
    <row r="2577" spans="1:42" hidden="1" x14ac:dyDescent="0.25">
      <c r="A2577" s="2" t="s">
        <v>4377</v>
      </c>
      <c r="B2577" s="52">
        <v>44010</v>
      </c>
      <c r="C2577" s="2" t="s">
        <v>8</v>
      </c>
      <c r="D2577" s="2" t="s">
        <v>40</v>
      </c>
      <c r="E2577" s="2" t="s">
        <v>500</v>
      </c>
      <c r="F2577" s="2" t="s">
        <v>1125</v>
      </c>
      <c r="G2577" s="2" t="s">
        <v>4</v>
      </c>
      <c r="H2577" s="2" t="s">
        <v>3982</v>
      </c>
      <c r="I2577" s="1" t="s">
        <v>1</v>
      </c>
      <c r="J2577" s="1" t="s">
        <v>1</v>
      </c>
      <c r="K2577" s="1" t="s">
        <v>1</v>
      </c>
      <c r="L2577" s="1" t="s">
        <v>1</v>
      </c>
      <c r="M2577" s="1">
        <v>0</v>
      </c>
      <c r="N2577" s="2" t="s">
        <v>1</v>
      </c>
      <c r="O2577" s="2" t="s">
        <v>2</v>
      </c>
      <c r="P2577" s="2" t="s">
        <v>1</v>
      </c>
      <c r="Q2577" s="1">
        <v>91361698.850499988</v>
      </c>
      <c r="R2577" s="1">
        <v>0</v>
      </c>
      <c r="S2577" s="1">
        <v>69440019.685699984</v>
      </c>
      <c r="T2577" s="1">
        <v>0</v>
      </c>
      <c r="U2577" s="2" t="s">
        <v>0</v>
      </c>
      <c r="V2577" s="1">
        <v>0</v>
      </c>
      <c r="W2577" s="1">
        <v>18897999.279999997</v>
      </c>
      <c r="X2577" s="2" t="s">
        <v>0</v>
      </c>
      <c r="Y2577" s="1">
        <v>3023679.8848000001</v>
      </c>
      <c r="Z2577" s="1"/>
      <c r="AA2577" s="2"/>
      <c r="AB2577" s="1"/>
      <c r="AC2577" s="1"/>
      <c r="AD2577" s="2"/>
      <c r="AE2577" s="1"/>
      <c r="AF2577" s="2"/>
    </row>
    <row r="2578" spans="1:42" hidden="1" x14ac:dyDescent="0.25">
      <c r="A2578" s="2" t="s">
        <v>4379</v>
      </c>
      <c r="B2578" s="52">
        <v>44010</v>
      </c>
      <c r="C2578" s="2" t="s">
        <v>8</v>
      </c>
      <c r="D2578" s="2" t="s">
        <v>36</v>
      </c>
      <c r="E2578" s="2" t="s">
        <v>497</v>
      </c>
      <c r="F2578" s="2" t="s">
        <v>1275</v>
      </c>
      <c r="G2578" s="2" t="s">
        <v>4</v>
      </c>
      <c r="H2578" s="2" t="s">
        <v>3983</v>
      </c>
      <c r="I2578" s="1" t="s">
        <v>1</v>
      </c>
      <c r="J2578" s="1" t="s">
        <v>1</v>
      </c>
      <c r="K2578" s="1" t="s">
        <v>1</v>
      </c>
      <c r="L2578" s="1" t="s">
        <v>1</v>
      </c>
      <c r="M2578" s="1">
        <v>0</v>
      </c>
      <c r="N2578" s="2" t="s">
        <v>1</v>
      </c>
      <c r="O2578" s="2" t="s">
        <v>2</v>
      </c>
      <c r="P2578" s="2" t="s">
        <v>1</v>
      </c>
      <c r="Q2578" s="1">
        <v>76717149.093700007</v>
      </c>
      <c r="R2578" s="1">
        <v>0</v>
      </c>
      <c r="S2578" s="1">
        <v>63574286.256500006</v>
      </c>
      <c r="T2578" s="1">
        <v>0</v>
      </c>
      <c r="U2578" s="2" t="s">
        <v>0</v>
      </c>
      <c r="V2578" s="1">
        <v>0</v>
      </c>
      <c r="W2578" s="1">
        <v>11330054.17</v>
      </c>
      <c r="X2578" s="2" t="s">
        <v>0</v>
      </c>
      <c r="Y2578" s="1">
        <v>1812808.6672</v>
      </c>
      <c r="Z2578" s="1"/>
      <c r="AA2578" s="2"/>
      <c r="AB2578" s="1"/>
      <c r="AC2578" s="1"/>
      <c r="AD2578" s="2"/>
      <c r="AE2578" s="1"/>
      <c r="AF2578" s="2"/>
    </row>
    <row r="2579" spans="1:42" hidden="1" x14ac:dyDescent="0.25">
      <c r="A2579" s="2" t="s">
        <v>4382</v>
      </c>
      <c r="B2579" s="52">
        <v>44010</v>
      </c>
      <c r="C2579" s="2" t="s">
        <v>8</v>
      </c>
      <c r="D2579" s="2" t="s">
        <v>32</v>
      </c>
      <c r="E2579" s="2" t="s">
        <v>493</v>
      </c>
      <c r="F2579" s="2" t="s">
        <v>3984</v>
      </c>
      <c r="G2579" s="2" t="s">
        <v>4</v>
      </c>
      <c r="H2579" s="2" t="s">
        <v>3985</v>
      </c>
      <c r="I2579" s="1" t="s">
        <v>1</v>
      </c>
      <c r="J2579" s="1" t="s">
        <v>1</v>
      </c>
      <c r="K2579" s="1" t="s">
        <v>1</v>
      </c>
      <c r="L2579" s="1" t="s">
        <v>1</v>
      </c>
      <c r="M2579" s="1">
        <v>0</v>
      </c>
      <c r="N2579" s="2" t="s">
        <v>1</v>
      </c>
      <c r="O2579" s="2" t="s">
        <v>2</v>
      </c>
      <c r="P2579" s="2" t="s">
        <v>1</v>
      </c>
      <c r="Q2579" s="1">
        <v>78788101.755099997</v>
      </c>
      <c r="R2579" s="1">
        <v>0</v>
      </c>
      <c r="S2579" s="1">
        <v>62899799.081099994</v>
      </c>
      <c r="T2579" s="1">
        <v>0</v>
      </c>
      <c r="U2579" s="2" t="s">
        <v>0</v>
      </c>
      <c r="V2579" s="1">
        <v>0</v>
      </c>
      <c r="W2579" s="1">
        <v>13696812.649999999</v>
      </c>
      <c r="X2579" s="2" t="s">
        <v>0</v>
      </c>
      <c r="Y2579" s="1">
        <v>2191490.0240000002</v>
      </c>
      <c r="Z2579" s="1"/>
      <c r="AA2579" s="2"/>
      <c r="AB2579" s="1"/>
      <c r="AC2579" s="1"/>
      <c r="AD2579" s="2"/>
      <c r="AE2579" s="1"/>
      <c r="AF2579" s="2"/>
    </row>
    <row r="2580" spans="1:42" hidden="1" x14ac:dyDescent="0.25">
      <c r="A2580" s="2" t="s">
        <v>4386</v>
      </c>
      <c r="B2580" s="52">
        <v>44010</v>
      </c>
      <c r="C2580" s="2" t="s">
        <v>8</v>
      </c>
      <c r="D2580" s="2" t="s">
        <v>26</v>
      </c>
      <c r="E2580" s="2" t="s">
        <v>489</v>
      </c>
      <c r="F2580" s="2" t="s">
        <v>3986</v>
      </c>
      <c r="G2580" s="2" t="s">
        <v>4</v>
      </c>
      <c r="H2580" s="2" t="s">
        <v>3987</v>
      </c>
      <c r="I2580" s="1" t="s">
        <v>1</v>
      </c>
      <c r="J2580" s="1" t="s">
        <v>1</v>
      </c>
      <c r="K2580" s="1" t="s">
        <v>1</v>
      </c>
      <c r="L2580" s="1" t="s">
        <v>1</v>
      </c>
      <c r="M2580" s="1">
        <v>0</v>
      </c>
      <c r="N2580" s="2" t="s">
        <v>1</v>
      </c>
      <c r="O2580" s="2" t="s">
        <v>2</v>
      </c>
      <c r="P2580" s="2" t="s">
        <v>1</v>
      </c>
      <c r="Q2580" s="1">
        <v>40033195.945199996</v>
      </c>
      <c r="R2580" s="1">
        <v>0</v>
      </c>
      <c r="S2580" s="1">
        <v>35384153.687200002</v>
      </c>
      <c r="T2580" s="1">
        <v>0</v>
      </c>
      <c r="U2580" s="2" t="s">
        <v>0</v>
      </c>
      <c r="V2580" s="1">
        <v>0</v>
      </c>
      <c r="W2580" s="1">
        <v>4007795.05</v>
      </c>
      <c r="X2580" s="2" t="s">
        <v>0</v>
      </c>
      <c r="Y2580" s="1">
        <v>641247.20799999998</v>
      </c>
      <c r="Z2580" s="1"/>
      <c r="AA2580" s="2"/>
      <c r="AB2580" s="1"/>
      <c r="AC2580" s="1"/>
      <c r="AD2580" s="2"/>
      <c r="AE2580" s="1"/>
      <c r="AF2580" s="2"/>
    </row>
    <row r="2581" spans="1:42" hidden="1" x14ac:dyDescent="0.25">
      <c r="A2581" s="2" t="s">
        <v>4388</v>
      </c>
      <c r="B2581" s="52">
        <v>44010</v>
      </c>
      <c r="C2581" s="2" t="s">
        <v>8</v>
      </c>
      <c r="D2581" s="2" t="s">
        <v>16</v>
      </c>
      <c r="E2581" s="2" t="s">
        <v>483</v>
      </c>
      <c r="F2581" s="2" t="s">
        <v>1178</v>
      </c>
      <c r="G2581" s="2" t="s">
        <v>4</v>
      </c>
      <c r="H2581" s="2" t="s">
        <v>3988</v>
      </c>
      <c r="I2581" s="1" t="s">
        <v>1</v>
      </c>
      <c r="J2581" s="1" t="s">
        <v>1</v>
      </c>
      <c r="K2581" s="1" t="s">
        <v>1</v>
      </c>
      <c r="L2581" s="1" t="s">
        <v>1</v>
      </c>
      <c r="M2581" s="1">
        <v>0</v>
      </c>
      <c r="N2581" s="2" t="s">
        <v>1</v>
      </c>
      <c r="O2581" s="2" t="s">
        <v>2</v>
      </c>
      <c r="P2581" s="2" t="s">
        <v>1</v>
      </c>
      <c r="Q2581" s="1">
        <v>5575065.7240000004</v>
      </c>
      <c r="R2581" s="1">
        <v>0</v>
      </c>
      <c r="S2581" s="1">
        <v>3326682.5000000005</v>
      </c>
      <c r="T2581" s="1">
        <v>0</v>
      </c>
      <c r="U2581" s="2" t="s">
        <v>0</v>
      </c>
      <c r="V2581" s="1">
        <v>0</v>
      </c>
      <c r="W2581" s="1">
        <v>1938261.4</v>
      </c>
      <c r="X2581" s="2" t="s">
        <v>13</v>
      </c>
      <c r="Y2581" s="1">
        <v>310121.82400000002</v>
      </c>
      <c r="Z2581" s="1"/>
      <c r="AA2581" s="2"/>
      <c r="AB2581" s="1"/>
      <c r="AC2581" s="1"/>
      <c r="AD2581" s="2"/>
      <c r="AE2581" s="1"/>
      <c r="AF2581" s="2"/>
    </row>
    <row r="2582" spans="1:42" hidden="1" x14ac:dyDescent="0.25">
      <c r="A2582" s="2" t="s">
        <v>4389</v>
      </c>
      <c r="B2582" s="52">
        <v>44010</v>
      </c>
      <c r="C2582" s="2" t="s">
        <v>8</v>
      </c>
      <c r="D2582" s="2" t="s">
        <v>1048</v>
      </c>
      <c r="E2582" s="2" t="s">
        <v>538</v>
      </c>
      <c r="F2582" s="2" t="s">
        <v>2521</v>
      </c>
      <c r="G2582" s="2" t="s">
        <v>4</v>
      </c>
      <c r="H2582" s="2" t="s">
        <v>3989</v>
      </c>
      <c r="I2582" s="1" t="s">
        <v>1</v>
      </c>
      <c r="J2582" s="1" t="s">
        <v>1</v>
      </c>
      <c r="K2582" s="1" t="s">
        <v>1</v>
      </c>
      <c r="L2582" s="1" t="s">
        <v>1</v>
      </c>
      <c r="M2582" s="1">
        <v>0</v>
      </c>
      <c r="N2582" s="2" t="s">
        <v>1</v>
      </c>
      <c r="O2582" s="2" t="s">
        <v>2</v>
      </c>
      <c r="P2582" s="2" t="s">
        <v>1</v>
      </c>
      <c r="Q2582" s="1">
        <v>33887885.392999999</v>
      </c>
      <c r="R2582" s="1">
        <v>0</v>
      </c>
      <c r="S2582" s="1">
        <v>28544083.754999999</v>
      </c>
      <c r="T2582" s="1">
        <v>0</v>
      </c>
      <c r="U2582" s="2" t="s">
        <v>0</v>
      </c>
      <c r="V2582" s="1">
        <v>0</v>
      </c>
      <c r="W2582" s="1">
        <v>4606725.55</v>
      </c>
      <c r="X2582" s="2" t="s">
        <v>0</v>
      </c>
      <c r="Y2582" s="1">
        <v>737076.08800000011</v>
      </c>
      <c r="Z2582" s="1"/>
      <c r="AA2582" s="2"/>
      <c r="AB2582" s="1"/>
      <c r="AC2582" s="1"/>
      <c r="AD2582" s="2"/>
      <c r="AE2582" s="1"/>
      <c r="AF2582" s="2"/>
    </row>
    <row r="2583" spans="1:42" hidden="1" x14ac:dyDescent="0.25">
      <c r="A2583" s="2" t="s">
        <v>4396</v>
      </c>
      <c r="B2583" s="52">
        <v>44010</v>
      </c>
      <c r="C2583" s="2" t="s">
        <v>8</v>
      </c>
      <c r="D2583" s="2" t="s">
        <v>11</v>
      </c>
      <c r="E2583" s="2" t="s">
        <v>476</v>
      </c>
      <c r="F2583" s="2" t="s">
        <v>3990</v>
      </c>
      <c r="G2583" s="2" t="s">
        <v>4</v>
      </c>
      <c r="H2583" s="2" t="s">
        <v>3991</v>
      </c>
      <c r="I2583" s="1" t="s">
        <v>1</v>
      </c>
      <c r="J2583" s="1" t="s">
        <v>1</v>
      </c>
      <c r="K2583" s="1" t="s">
        <v>1</v>
      </c>
      <c r="L2583" s="1" t="s">
        <v>1</v>
      </c>
      <c r="M2583" s="1">
        <v>0</v>
      </c>
      <c r="N2583" s="2" t="s">
        <v>1</v>
      </c>
      <c r="O2583" s="2" t="s">
        <v>2</v>
      </c>
      <c r="P2583" s="2" t="s">
        <v>1</v>
      </c>
      <c r="Q2583" s="1">
        <v>800184</v>
      </c>
      <c r="R2583" s="1">
        <v>0</v>
      </c>
      <c r="S2583" s="1">
        <v>327600</v>
      </c>
      <c r="T2583" s="1">
        <v>0</v>
      </c>
      <c r="U2583" s="2" t="s">
        <v>0</v>
      </c>
      <c r="V2583" s="1">
        <v>0</v>
      </c>
      <c r="W2583" s="1">
        <v>407400</v>
      </c>
      <c r="X2583" s="2" t="s">
        <v>0</v>
      </c>
      <c r="Y2583" s="1">
        <v>65184</v>
      </c>
      <c r="Z2583" s="1"/>
      <c r="AA2583" s="2"/>
      <c r="AB2583" s="1"/>
      <c r="AC2583" s="1"/>
      <c r="AD2583" s="2"/>
      <c r="AE2583" s="1"/>
      <c r="AF2583" s="50"/>
    </row>
    <row r="2584" spans="1:42" hidden="1" x14ac:dyDescent="0.25">
      <c r="A2584" s="2" t="s">
        <v>4397</v>
      </c>
      <c r="B2584" s="52">
        <v>44010</v>
      </c>
      <c r="C2584" s="2" t="s">
        <v>8</v>
      </c>
      <c r="D2584" s="2" t="s">
        <v>7</v>
      </c>
      <c r="E2584" s="2" t="s">
        <v>471</v>
      </c>
      <c r="F2584" s="2" t="s">
        <v>2909</v>
      </c>
      <c r="G2584" s="2" t="s">
        <v>4</v>
      </c>
      <c r="H2584" s="2" t="s">
        <v>3992</v>
      </c>
      <c r="I2584" s="1" t="s">
        <v>1</v>
      </c>
      <c r="J2584" s="1" t="s">
        <v>1</v>
      </c>
      <c r="K2584" s="1" t="s">
        <v>1</v>
      </c>
      <c r="L2584" s="1" t="s">
        <v>1</v>
      </c>
      <c r="M2584" s="1">
        <v>0</v>
      </c>
      <c r="N2584" s="2" t="s">
        <v>1</v>
      </c>
      <c r="O2584" s="2" t="s">
        <v>2</v>
      </c>
      <c r="P2584" s="2" t="s">
        <v>1</v>
      </c>
      <c r="Q2584" s="1">
        <v>71888816.0898</v>
      </c>
      <c r="R2584" s="1">
        <v>0</v>
      </c>
      <c r="S2584" s="1">
        <v>61173557.219000012</v>
      </c>
      <c r="T2584" s="1">
        <v>0</v>
      </c>
      <c r="U2584" s="2" t="s">
        <v>0</v>
      </c>
      <c r="V2584" s="1">
        <v>0</v>
      </c>
      <c r="W2584" s="1">
        <v>9237292.129999999</v>
      </c>
      <c r="X2584" s="2" t="s">
        <v>0</v>
      </c>
      <c r="Y2584" s="1">
        <v>1477966.7408</v>
      </c>
      <c r="Z2584" s="50"/>
      <c r="AA2584" s="50"/>
      <c r="AB2584" s="50"/>
      <c r="AC2584" s="50"/>
      <c r="AD2584" s="50"/>
      <c r="AE2584" s="50"/>
      <c r="AF2584" s="50"/>
    </row>
    <row r="2585" spans="1:42" hidden="1" x14ac:dyDescent="0.25">
      <c r="A2585" s="2" t="s">
        <v>719</v>
      </c>
      <c r="B2585" s="52">
        <v>44011</v>
      </c>
      <c r="C2585" s="2" t="s">
        <v>8</v>
      </c>
      <c r="D2585" s="2" t="s">
        <v>107</v>
      </c>
      <c r="E2585" s="2" t="s">
        <v>596</v>
      </c>
      <c r="F2585" s="2" t="s">
        <v>3235</v>
      </c>
      <c r="G2585" s="2" t="s">
        <v>4</v>
      </c>
      <c r="H2585" s="2" t="s">
        <v>4418</v>
      </c>
      <c r="I2585" s="1" t="s">
        <v>1</v>
      </c>
      <c r="J2585" s="1" t="s">
        <v>1</v>
      </c>
      <c r="K2585" s="1" t="s">
        <v>1</v>
      </c>
      <c r="L2585" s="1" t="s">
        <v>1</v>
      </c>
      <c r="M2585" s="1">
        <v>0</v>
      </c>
      <c r="N2585" s="2" t="s">
        <v>1</v>
      </c>
      <c r="O2585" s="2" t="s">
        <v>2</v>
      </c>
      <c r="P2585" s="2" t="s">
        <v>1</v>
      </c>
      <c r="Q2585" s="1">
        <v>54270374.357800007</v>
      </c>
      <c r="R2585" s="1">
        <v>0</v>
      </c>
      <c r="S2585" s="1">
        <v>46471268.603000008</v>
      </c>
      <c r="T2585" s="1">
        <v>0</v>
      </c>
      <c r="U2585" s="2" t="s">
        <v>0</v>
      </c>
      <c r="V2585" s="1">
        <v>0</v>
      </c>
      <c r="W2585" s="1">
        <v>6723367.0300000003</v>
      </c>
      <c r="X2585" s="2" t="s">
        <v>13</v>
      </c>
      <c r="Y2585" s="1">
        <v>1075738.7248</v>
      </c>
      <c r="Z2585" s="1">
        <v>0</v>
      </c>
      <c r="AA2585" s="2" t="s">
        <v>0</v>
      </c>
      <c r="AB2585" s="1">
        <v>0</v>
      </c>
      <c r="AC2585" s="1">
        <v>0</v>
      </c>
      <c r="AD2585" s="2" t="s">
        <v>0</v>
      </c>
      <c r="AE2585" s="1">
        <v>0</v>
      </c>
      <c r="AF2585" s="2">
        <v>0</v>
      </c>
      <c r="AG2585" s="2" t="s">
        <v>0</v>
      </c>
      <c r="AH2585" s="1">
        <v>0</v>
      </c>
      <c r="AI2585" s="1">
        <v>0</v>
      </c>
      <c r="AJ2585" s="2" t="s">
        <v>0</v>
      </c>
      <c r="AK2585" s="1">
        <v>0</v>
      </c>
      <c r="AL2585" s="1">
        <v>0</v>
      </c>
      <c r="AM2585" s="53" t="s">
        <v>1</v>
      </c>
      <c r="AN2585" s="2" t="s">
        <v>1</v>
      </c>
      <c r="AO2585" s="53" t="s">
        <v>1</v>
      </c>
      <c r="AP2585" s="2" t="s">
        <v>1</v>
      </c>
    </row>
    <row r="2586" spans="1:42" hidden="1" x14ac:dyDescent="0.25">
      <c r="A2586" s="2" t="s">
        <v>4374</v>
      </c>
      <c r="B2586" s="79">
        <v>44011</v>
      </c>
      <c r="C2586" s="80" t="s">
        <v>53</v>
      </c>
      <c r="D2586" s="80" t="s">
        <v>107</v>
      </c>
      <c r="E2586" s="80" t="s">
        <v>572</v>
      </c>
      <c r="F2586" s="80" t="s">
        <v>3588</v>
      </c>
      <c r="G2586" s="80" t="s">
        <v>4</v>
      </c>
      <c r="H2586" s="80" t="s">
        <v>4479</v>
      </c>
      <c r="I2586" s="81" t="s">
        <v>1</v>
      </c>
      <c r="J2586" s="81" t="s">
        <v>1</v>
      </c>
      <c r="K2586" s="81" t="s">
        <v>1</v>
      </c>
      <c r="L2586" s="81" t="s">
        <v>1</v>
      </c>
      <c r="M2586" s="81">
        <v>0</v>
      </c>
      <c r="N2586" s="80" t="s">
        <v>1</v>
      </c>
      <c r="O2586" s="80" t="s">
        <v>2995</v>
      </c>
      <c r="P2586" s="80" t="s">
        <v>2996</v>
      </c>
      <c r="Q2586" s="1">
        <v>18716517.236400001</v>
      </c>
      <c r="R2586" s="81">
        <v>0</v>
      </c>
      <c r="S2586" s="81">
        <v>13761983.48</v>
      </c>
      <c r="T2586" s="81">
        <v>4271149.79</v>
      </c>
      <c r="U2586" s="80" t="s">
        <v>13</v>
      </c>
      <c r="V2586" s="81">
        <v>683383.96640000003</v>
      </c>
      <c r="W2586" s="81">
        <v>0</v>
      </c>
      <c r="X2586" s="80" t="s">
        <v>0</v>
      </c>
      <c r="Y2586" s="81">
        <v>0</v>
      </c>
      <c r="Z2586" s="81">
        <v>0</v>
      </c>
      <c r="AA2586" s="80" t="s">
        <v>0</v>
      </c>
      <c r="AB2586" s="81">
        <v>0</v>
      </c>
      <c r="AC2586" s="81">
        <v>0</v>
      </c>
      <c r="AD2586" s="80" t="s">
        <v>0</v>
      </c>
      <c r="AE2586" s="81">
        <v>0</v>
      </c>
      <c r="AF2586" s="80">
        <v>0</v>
      </c>
      <c r="AG2586" s="80" t="s">
        <v>0</v>
      </c>
      <c r="AH2586" s="81">
        <v>0</v>
      </c>
      <c r="AI2586" s="81">
        <v>0</v>
      </c>
      <c r="AJ2586" s="80" t="s">
        <v>0</v>
      </c>
      <c r="AK2586" s="81">
        <v>0</v>
      </c>
      <c r="AL2586" s="81">
        <v>0</v>
      </c>
      <c r="AM2586" s="84" t="s">
        <v>1</v>
      </c>
      <c r="AN2586" s="80" t="s">
        <v>1</v>
      </c>
      <c r="AO2586" s="84" t="s">
        <v>1</v>
      </c>
      <c r="AP2586" s="80" t="s">
        <v>1</v>
      </c>
    </row>
    <row r="2587" spans="1:42" hidden="1" x14ac:dyDescent="0.25">
      <c r="A2587" s="2" t="s">
        <v>4377</v>
      </c>
      <c r="B2587" s="79">
        <v>44011</v>
      </c>
      <c r="C2587" s="80" t="s">
        <v>53</v>
      </c>
      <c r="D2587" s="80" t="s">
        <v>107</v>
      </c>
      <c r="E2587" s="80" t="s">
        <v>572</v>
      </c>
      <c r="F2587" s="80" t="s">
        <v>3588</v>
      </c>
      <c r="G2587" s="80" t="s">
        <v>4</v>
      </c>
      <c r="H2587" s="80" t="s">
        <v>4480</v>
      </c>
      <c r="I2587" s="81" t="s">
        <v>1</v>
      </c>
      <c r="J2587" s="81" t="s">
        <v>1</v>
      </c>
      <c r="K2587" s="81" t="s">
        <v>1</v>
      </c>
      <c r="L2587" s="81" t="s">
        <v>1</v>
      </c>
      <c r="M2587" s="81">
        <v>0</v>
      </c>
      <c r="N2587" s="80" t="s">
        <v>1</v>
      </c>
      <c r="O2587" s="80" t="s">
        <v>2</v>
      </c>
      <c r="P2587" s="80" t="s">
        <v>1</v>
      </c>
      <c r="Q2587" s="1">
        <v>15742204.909</v>
      </c>
      <c r="R2587" s="81">
        <v>0</v>
      </c>
      <c r="S2587" s="81">
        <v>14456316.314999999</v>
      </c>
      <c r="T2587" s="81">
        <v>0</v>
      </c>
      <c r="U2587" s="80" t="s">
        <v>0</v>
      </c>
      <c r="V2587" s="81">
        <v>0</v>
      </c>
      <c r="W2587" s="81">
        <v>1108524.6499999999</v>
      </c>
      <c r="X2587" s="80" t="s">
        <v>0</v>
      </c>
      <c r="Y2587" s="81">
        <v>177363.94400000002</v>
      </c>
      <c r="Z2587" s="81">
        <v>0</v>
      </c>
      <c r="AA2587" s="80" t="s">
        <v>0</v>
      </c>
      <c r="AB2587" s="81">
        <v>0</v>
      </c>
      <c r="AC2587" s="81">
        <v>0</v>
      </c>
      <c r="AD2587" s="80" t="s">
        <v>0</v>
      </c>
      <c r="AE2587" s="81">
        <v>0</v>
      </c>
      <c r="AF2587" s="80">
        <v>0</v>
      </c>
      <c r="AG2587" s="80" t="s">
        <v>0</v>
      </c>
      <c r="AH2587" s="81">
        <v>0</v>
      </c>
      <c r="AI2587" s="81">
        <v>0</v>
      </c>
      <c r="AJ2587" s="80" t="s">
        <v>0</v>
      </c>
      <c r="AK2587" s="81">
        <v>0</v>
      </c>
      <c r="AL2587" s="81">
        <v>0</v>
      </c>
      <c r="AM2587" s="84" t="s">
        <v>1</v>
      </c>
      <c r="AN2587" s="80" t="s">
        <v>1</v>
      </c>
      <c r="AO2587" s="84" t="s">
        <v>1</v>
      </c>
      <c r="AP2587" s="80" t="s">
        <v>1</v>
      </c>
    </row>
    <row r="2588" spans="1:42" hidden="1" x14ac:dyDescent="0.25">
      <c r="A2588" s="2" t="s">
        <v>4379</v>
      </c>
      <c r="B2588" s="79">
        <v>44011</v>
      </c>
      <c r="C2588" s="80" t="s">
        <v>53</v>
      </c>
      <c r="D2588" s="80" t="s">
        <v>107</v>
      </c>
      <c r="E2588" s="80" t="s">
        <v>572</v>
      </c>
      <c r="F2588" s="80" t="s">
        <v>3588</v>
      </c>
      <c r="G2588" s="80" t="s">
        <v>4</v>
      </c>
      <c r="H2588" s="80" t="s">
        <v>4481</v>
      </c>
      <c r="I2588" s="81" t="s">
        <v>1</v>
      </c>
      <c r="J2588" s="81" t="s">
        <v>1</v>
      </c>
      <c r="K2588" s="81" t="s">
        <v>1</v>
      </c>
      <c r="L2588" s="81" t="s">
        <v>1</v>
      </c>
      <c r="M2588" s="81">
        <v>0</v>
      </c>
      <c r="N2588" s="80" t="s">
        <v>1</v>
      </c>
      <c r="O2588" s="80" t="s">
        <v>2</v>
      </c>
      <c r="P2588" s="80" t="s">
        <v>1</v>
      </c>
      <c r="Q2588" s="1">
        <v>4149968.4372</v>
      </c>
      <c r="R2588" s="81">
        <v>0</v>
      </c>
      <c r="S2588" s="81">
        <v>3102458.66</v>
      </c>
      <c r="T2588" s="81">
        <v>0</v>
      </c>
      <c r="U2588" s="80" t="s">
        <v>0</v>
      </c>
      <c r="V2588" s="81">
        <v>0</v>
      </c>
      <c r="W2588" s="81">
        <v>903025.67</v>
      </c>
      <c r="X2588" s="80" t="s">
        <v>0</v>
      </c>
      <c r="Y2588" s="81">
        <v>144484.1072</v>
      </c>
      <c r="Z2588" s="81">
        <v>0</v>
      </c>
      <c r="AA2588" s="80" t="s">
        <v>0</v>
      </c>
      <c r="AB2588" s="81">
        <v>0</v>
      </c>
      <c r="AC2588" s="81">
        <v>0</v>
      </c>
      <c r="AD2588" s="80" t="s">
        <v>0</v>
      </c>
      <c r="AE2588" s="81">
        <v>0</v>
      </c>
      <c r="AF2588" s="80">
        <v>0</v>
      </c>
      <c r="AG2588" s="80" t="s">
        <v>0</v>
      </c>
      <c r="AH2588" s="81">
        <v>0</v>
      </c>
      <c r="AI2588" s="81">
        <v>0</v>
      </c>
      <c r="AJ2588" s="80" t="s">
        <v>0</v>
      </c>
      <c r="AK2588" s="81">
        <v>0</v>
      </c>
      <c r="AL2588" s="81">
        <v>0</v>
      </c>
      <c r="AM2588" s="84" t="s">
        <v>1</v>
      </c>
      <c r="AN2588" s="80" t="s">
        <v>1</v>
      </c>
      <c r="AO2588" s="84" t="s">
        <v>1</v>
      </c>
      <c r="AP2588" s="80" t="s">
        <v>1</v>
      </c>
    </row>
    <row r="2589" spans="1:42" hidden="1" x14ac:dyDescent="0.25">
      <c r="A2589" s="2" t="s">
        <v>4382</v>
      </c>
      <c r="B2589" s="79">
        <v>44011</v>
      </c>
      <c r="C2589" s="80" t="s">
        <v>53</v>
      </c>
      <c r="D2589" s="80" t="s">
        <v>107</v>
      </c>
      <c r="E2589" s="80" t="s">
        <v>572</v>
      </c>
      <c r="F2589" s="80" t="s">
        <v>3588</v>
      </c>
      <c r="G2589" s="80" t="s">
        <v>4</v>
      </c>
      <c r="H2589" s="80" t="s">
        <v>4482</v>
      </c>
      <c r="I2589" s="81" t="s">
        <v>1</v>
      </c>
      <c r="J2589" s="81" t="s">
        <v>1</v>
      </c>
      <c r="K2589" s="81" t="s">
        <v>1</v>
      </c>
      <c r="L2589" s="81" t="s">
        <v>1</v>
      </c>
      <c r="M2589" s="81">
        <v>0</v>
      </c>
      <c r="N2589" s="80" t="s">
        <v>1</v>
      </c>
      <c r="O2589" s="80" t="s">
        <v>2</v>
      </c>
      <c r="P2589" s="80" t="s">
        <v>1</v>
      </c>
      <c r="Q2589" s="1">
        <v>62418799.030599996</v>
      </c>
      <c r="R2589" s="81">
        <v>0</v>
      </c>
      <c r="S2589" s="81">
        <v>38533727.842999995</v>
      </c>
      <c r="T2589" s="81">
        <v>0</v>
      </c>
      <c r="U2589" s="80" t="s">
        <v>0</v>
      </c>
      <c r="V2589" s="81">
        <v>0</v>
      </c>
      <c r="W2589" s="81">
        <v>20590578.610000003</v>
      </c>
      <c r="X2589" s="80" t="s">
        <v>13</v>
      </c>
      <c r="Y2589" s="81">
        <v>3294492.5775999995</v>
      </c>
      <c r="Z2589" s="81">
        <v>0</v>
      </c>
      <c r="AA2589" s="80" t="s">
        <v>0</v>
      </c>
      <c r="AB2589" s="81">
        <v>0</v>
      </c>
      <c r="AC2589" s="81">
        <v>0</v>
      </c>
      <c r="AD2589" s="80" t="s">
        <v>0</v>
      </c>
      <c r="AE2589" s="81">
        <v>0</v>
      </c>
      <c r="AF2589" s="80">
        <v>0</v>
      </c>
      <c r="AG2589" s="80" t="s">
        <v>0</v>
      </c>
      <c r="AH2589" s="81">
        <v>0</v>
      </c>
      <c r="AI2589" s="81">
        <v>0</v>
      </c>
      <c r="AJ2589" s="80" t="s">
        <v>0</v>
      </c>
      <c r="AK2589" s="81">
        <v>0</v>
      </c>
      <c r="AL2589" s="81">
        <v>0</v>
      </c>
      <c r="AM2589" s="84" t="s">
        <v>1</v>
      </c>
      <c r="AN2589" s="80" t="s">
        <v>1</v>
      </c>
      <c r="AO2589" s="84" t="s">
        <v>1</v>
      </c>
      <c r="AP2589" s="80" t="s">
        <v>1</v>
      </c>
    </row>
    <row r="2590" spans="1:42" hidden="1" x14ac:dyDescent="0.25">
      <c r="A2590" s="2" t="s">
        <v>4386</v>
      </c>
      <c r="B2590" s="79">
        <v>44011</v>
      </c>
      <c r="C2590" s="80" t="s">
        <v>53</v>
      </c>
      <c r="D2590" s="80" t="s">
        <v>107</v>
      </c>
      <c r="E2590" s="80" t="s">
        <v>572</v>
      </c>
      <c r="F2590" s="80" t="s">
        <v>3588</v>
      </c>
      <c r="G2590" s="80" t="s">
        <v>4</v>
      </c>
      <c r="H2590" s="80" t="s">
        <v>4483</v>
      </c>
      <c r="I2590" s="81" t="s">
        <v>1</v>
      </c>
      <c r="J2590" s="81" t="s">
        <v>1</v>
      </c>
      <c r="K2590" s="81" t="s">
        <v>1</v>
      </c>
      <c r="L2590" s="81" t="s">
        <v>1</v>
      </c>
      <c r="M2590" s="81">
        <v>0</v>
      </c>
      <c r="N2590" s="80" t="s">
        <v>1</v>
      </c>
      <c r="O2590" s="80" t="s">
        <v>4484</v>
      </c>
      <c r="P2590" s="80" t="s">
        <v>4485</v>
      </c>
      <c r="Q2590" s="1">
        <v>1933779</v>
      </c>
      <c r="R2590" s="81">
        <v>0</v>
      </c>
      <c r="S2590" s="81">
        <v>1690179</v>
      </c>
      <c r="T2590" s="81">
        <v>210000</v>
      </c>
      <c r="U2590" s="80" t="s">
        <v>13</v>
      </c>
      <c r="V2590" s="81">
        <v>33600</v>
      </c>
      <c r="W2590" s="81">
        <v>0</v>
      </c>
      <c r="X2590" s="80" t="s">
        <v>0</v>
      </c>
      <c r="Y2590" s="81">
        <v>0</v>
      </c>
      <c r="Z2590" s="81">
        <v>0</v>
      </c>
      <c r="AA2590" s="80" t="s">
        <v>0</v>
      </c>
      <c r="AB2590" s="81">
        <v>0</v>
      </c>
      <c r="AC2590" s="81">
        <v>0</v>
      </c>
      <c r="AD2590" s="80" t="s">
        <v>0</v>
      </c>
      <c r="AE2590" s="81">
        <v>0</v>
      </c>
      <c r="AF2590" s="80">
        <v>0</v>
      </c>
      <c r="AG2590" s="80" t="s">
        <v>0</v>
      </c>
      <c r="AH2590" s="81">
        <v>0</v>
      </c>
      <c r="AI2590" s="81">
        <v>0</v>
      </c>
      <c r="AJ2590" s="80" t="s">
        <v>0</v>
      </c>
      <c r="AK2590" s="81">
        <v>0</v>
      </c>
      <c r="AL2590" s="81">
        <v>0</v>
      </c>
      <c r="AM2590" s="82" t="s">
        <v>1</v>
      </c>
      <c r="AN2590" s="83" t="s">
        <v>1</v>
      </c>
      <c r="AO2590" s="82" t="s">
        <v>1</v>
      </c>
      <c r="AP2590" s="83" t="s">
        <v>1</v>
      </c>
    </row>
    <row r="2591" spans="1:42" hidden="1" x14ac:dyDescent="0.25">
      <c r="A2591" s="2" t="s">
        <v>4388</v>
      </c>
      <c r="B2591" s="79">
        <v>44011</v>
      </c>
      <c r="C2591" s="80" t="s">
        <v>53</v>
      </c>
      <c r="D2591" s="80" t="s">
        <v>107</v>
      </c>
      <c r="E2591" s="80" t="s">
        <v>572</v>
      </c>
      <c r="F2591" s="80" t="s">
        <v>3588</v>
      </c>
      <c r="G2591" s="80" t="s">
        <v>4</v>
      </c>
      <c r="H2591" s="80" t="s">
        <v>4486</v>
      </c>
      <c r="I2591" s="81" t="s">
        <v>1</v>
      </c>
      <c r="J2591" s="81" t="s">
        <v>1</v>
      </c>
      <c r="K2591" s="81" t="s">
        <v>1</v>
      </c>
      <c r="L2591" s="81" t="s">
        <v>1</v>
      </c>
      <c r="M2591" s="81">
        <v>0</v>
      </c>
      <c r="N2591" s="80" t="s">
        <v>1</v>
      </c>
      <c r="O2591" s="80" t="s">
        <v>2</v>
      </c>
      <c r="P2591" s="80" t="s">
        <v>1</v>
      </c>
      <c r="Q2591" s="1">
        <v>45221962.222499989</v>
      </c>
      <c r="R2591" s="81">
        <v>0</v>
      </c>
      <c r="S2591" s="81">
        <v>30257477.412099995</v>
      </c>
      <c r="T2591" s="81">
        <v>0</v>
      </c>
      <c r="U2591" s="80" t="s">
        <v>0</v>
      </c>
      <c r="V2591" s="81">
        <v>0</v>
      </c>
      <c r="W2591" s="81">
        <v>12900417.939999999</v>
      </c>
      <c r="X2591" s="80" t="s">
        <v>13</v>
      </c>
      <c r="Y2591" s="81">
        <v>2064066.8704000001</v>
      </c>
      <c r="Z2591" s="81">
        <v>0</v>
      </c>
      <c r="AA2591" s="80" t="s">
        <v>0</v>
      </c>
      <c r="AB2591" s="81">
        <v>0</v>
      </c>
      <c r="AC2591" s="81">
        <v>0</v>
      </c>
      <c r="AD2591" s="80" t="s">
        <v>0</v>
      </c>
      <c r="AE2591" s="81">
        <v>0</v>
      </c>
      <c r="AF2591" s="80">
        <v>0</v>
      </c>
      <c r="AG2591" s="80" t="s">
        <v>0</v>
      </c>
      <c r="AH2591" s="81">
        <v>0</v>
      </c>
      <c r="AI2591" s="81">
        <v>0</v>
      </c>
      <c r="AJ2591" s="80" t="s">
        <v>0</v>
      </c>
      <c r="AK2591" s="81">
        <v>0</v>
      </c>
      <c r="AL2591" s="81">
        <v>0</v>
      </c>
      <c r="AM2591" s="82" t="s">
        <v>1</v>
      </c>
      <c r="AN2591" s="83" t="s">
        <v>1</v>
      </c>
      <c r="AO2591" s="82" t="s">
        <v>1</v>
      </c>
      <c r="AP2591" s="83" t="s">
        <v>1</v>
      </c>
    </row>
    <row r="2592" spans="1:42" hidden="1" x14ac:dyDescent="0.25">
      <c r="A2592" s="2" t="s">
        <v>697</v>
      </c>
      <c r="B2592" s="52">
        <v>44011</v>
      </c>
      <c r="C2592" s="2" t="s">
        <v>8</v>
      </c>
      <c r="D2592" s="2" t="s">
        <v>88</v>
      </c>
      <c r="E2592" s="2" t="s">
        <v>569</v>
      </c>
      <c r="F2592" s="2" t="s">
        <v>1069</v>
      </c>
      <c r="G2592" s="2" t="s">
        <v>4</v>
      </c>
      <c r="H2592" s="2" t="s">
        <v>4419</v>
      </c>
      <c r="I2592" s="1" t="s">
        <v>1</v>
      </c>
      <c r="J2592" s="1" t="s">
        <v>1</v>
      </c>
      <c r="K2592" s="1" t="s">
        <v>1</v>
      </c>
      <c r="L2592" s="1" t="s">
        <v>1</v>
      </c>
      <c r="M2592" s="1">
        <v>0</v>
      </c>
      <c r="N2592" s="2" t="s">
        <v>1</v>
      </c>
      <c r="O2592" s="2" t="s">
        <v>2</v>
      </c>
      <c r="P2592" s="2" t="s">
        <v>1</v>
      </c>
      <c r="Q2592" s="1">
        <v>15967901.214600001</v>
      </c>
      <c r="R2592" s="1">
        <v>0</v>
      </c>
      <c r="S2592" s="1">
        <v>10653380.574999999</v>
      </c>
      <c r="T2592" s="1">
        <v>0</v>
      </c>
      <c r="U2592" s="2" t="s">
        <v>0</v>
      </c>
      <c r="V2592" s="1">
        <v>0</v>
      </c>
      <c r="W2592" s="1">
        <v>4581483.3100000005</v>
      </c>
      <c r="X2592" s="2" t="s">
        <v>13</v>
      </c>
      <c r="Y2592" s="1">
        <v>733037.32960000006</v>
      </c>
      <c r="Z2592" s="1">
        <v>0</v>
      </c>
      <c r="AA2592" s="2" t="s">
        <v>0</v>
      </c>
      <c r="AB2592" s="1">
        <v>0</v>
      </c>
      <c r="AC2592" s="1">
        <v>0</v>
      </c>
      <c r="AD2592" s="2" t="s">
        <v>0</v>
      </c>
      <c r="AE2592" s="1">
        <v>0</v>
      </c>
      <c r="AF2592" s="2">
        <v>0</v>
      </c>
      <c r="AG2592" s="2" t="s">
        <v>0</v>
      </c>
      <c r="AH2592" s="1">
        <v>0</v>
      </c>
      <c r="AI2592" s="1">
        <v>0</v>
      </c>
      <c r="AJ2592" s="2" t="s">
        <v>0</v>
      </c>
      <c r="AK2592" s="1">
        <v>0</v>
      </c>
      <c r="AL2592" s="1">
        <v>0</v>
      </c>
      <c r="AM2592" s="76" t="s">
        <v>1</v>
      </c>
      <c r="AN2592" s="77" t="s">
        <v>1</v>
      </c>
      <c r="AO2592" s="76" t="s">
        <v>1</v>
      </c>
      <c r="AP2592" s="77" t="s">
        <v>1</v>
      </c>
    </row>
    <row r="2593" spans="1:42" hidden="1" x14ac:dyDescent="0.25">
      <c r="A2593" s="2" t="s">
        <v>695</v>
      </c>
      <c r="B2593" s="52">
        <v>44011</v>
      </c>
      <c r="C2593" s="2" t="s">
        <v>8</v>
      </c>
      <c r="D2593" s="2" t="s">
        <v>88</v>
      </c>
      <c r="E2593" s="2" t="s">
        <v>569</v>
      </c>
      <c r="F2593" s="2" t="s">
        <v>1069</v>
      </c>
      <c r="G2593" s="2" t="s">
        <v>4</v>
      </c>
      <c r="H2593" s="2" t="s">
        <v>4420</v>
      </c>
      <c r="I2593" s="1" t="s">
        <v>1</v>
      </c>
      <c r="J2593" s="1" t="s">
        <v>1</v>
      </c>
      <c r="K2593" s="1" t="s">
        <v>1</v>
      </c>
      <c r="L2593" s="1" t="s">
        <v>1</v>
      </c>
      <c r="M2593" s="1">
        <v>0</v>
      </c>
      <c r="N2593" s="2" t="s">
        <v>1</v>
      </c>
      <c r="O2593" s="2" t="s">
        <v>4421</v>
      </c>
      <c r="P2593" s="2" t="s">
        <v>4422</v>
      </c>
      <c r="Q2593" s="1">
        <v>9603430.2200999986</v>
      </c>
      <c r="R2593" s="1">
        <v>0</v>
      </c>
      <c r="S2593" s="1">
        <v>6591962.3169</v>
      </c>
      <c r="T2593" s="1">
        <v>2596093.02</v>
      </c>
      <c r="U2593" s="2" t="s">
        <v>13</v>
      </c>
      <c r="V2593" s="1">
        <v>415374.88319999998</v>
      </c>
      <c r="W2593" s="1">
        <v>0</v>
      </c>
      <c r="X2593" s="2" t="s">
        <v>0</v>
      </c>
      <c r="Y2593" s="1">
        <v>0</v>
      </c>
      <c r="Z2593" s="1">
        <v>0</v>
      </c>
      <c r="AA2593" s="2" t="s">
        <v>0</v>
      </c>
      <c r="AB2593" s="1">
        <v>0</v>
      </c>
      <c r="AC2593" s="1">
        <v>0</v>
      </c>
      <c r="AD2593" s="2" t="s">
        <v>0</v>
      </c>
      <c r="AE2593" s="1">
        <v>0</v>
      </c>
      <c r="AF2593" s="2">
        <v>0</v>
      </c>
      <c r="AG2593" s="2" t="s">
        <v>0</v>
      </c>
      <c r="AH2593" s="1">
        <v>0</v>
      </c>
      <c r="AI2593" s="1">
        <v>0</v>
      </c>
      <c r="AJ2593" s="2" t="s">
        <v>0</v>
      </c>
      <c r="AK2593" s="1">
        <v>0</v>
      </c>
      <c r="AL2593" s="1">
        <v>0</v>
      </c>
      <c r="AM2593" s="76" t="s">
        <v>1</v>
      </c>
      <c r="AN2593" s="77" t="s">
        <v>1</v>
      </c>
      <c r="AO2593" s="76" t="s">
        <v>1</v>
      </c>
      <c r="AP2593" s="77" t="s">
        <v>1</v>
      </c>
    </row>
    <row r="2594" spans="1:42" hidden="1" x14ac:dyDescent="0.25">
      <c r="A2594" s="2" t="s">
        <v>691</v>
      </c>
      <c r="B2594" s="52">
        <v>44011</v>
      </c>
      <c r="C2594" s="2" t="s">
        <v>8</v>
      </c>
      <c r="D2594" s="2" t="s">
        <v>88</v>
      </c>
      <c r="E2594" s="2" t="s">
        <v>569</v>
      </c>
      <c r="F2594" s="2" t="s">
        <v>1069</v>
      </c>
      <c r="G2594" s="2" t="s">
        <v>4</v>
      </c>
      <c r="H2594" s="2" t="s">
        <v>4423</v>
      </c>
      <c r="I2594" s="1" t="s">
        <v>1</v>
      </c>
      <c r="J2594" s="1" t="s">
        <v>1</v>
      </c>
      <c r="K2594" s="1" t="s">
        <v>1</v>
      </c>
      <c r="L2594" s="1" t="s">
        <v>1</v>
      </c>
      <c r="M2594" s="1">
        <v>0</v>
      </c>
      <c r="N2594" s="2" t="s">
        <v>1</v>
      </c>
      <c r="O2594" s="2" t="s">
        <v>2</v>
      </c>
      <c r="P2594" s="2" t="s">
        <v>1</v>
      </c>
      <c r="Q2594" s="1">
        <v>20168055.713100001</v>
      </c>
      <c r="R2594" s="1">
        <v>0</v>
      </c>
      <c r="S2594" s="1">
        <v>14703708.905099999</v>
      </c>
      <c r="T2594" s="1">
        <v>0</v>
      </c>
      <c r="U2594" s="2" t="s">
        <v>0</v>
      </c>
      <c r="V2594" s="1">
        <v>0</v>
      </c>
      <c r="W2594" s="1">
        <v>4710643.8</v>
      </c>
      <c r="X2594" s="2" t="s">
        <v>13</v>
      </c>
      <c r="Y2594" s="1">
        <v>753703.00800000003</v>
      </c>
      <c r="Z2594" s="1">
        <v>0</v>
      </c>
      <c r="AA2594" s="2" t="s">
        <v>0</v>
      </c>
      <c r="AB2594" s="1">
        <v>0</v>
      </c>
      <c r="AC2594" s="1">
        <v>0</v>
      </c>
      <c r="AD2594" s="2" t="s">
        <v>0</v>
      </c>
      <c r="AE2594" s="1">
        <v>0</v>
      </c>
      <c r="AF2594" s="2">
        <v>0</v>
      </c>
      <c r="AG2594" s="2" t="s">
        <v>0</v>
      </c>
      <c r="AH2594" s="1">
        <v>0</v>
      </c>
      <c r="AI2594" s="1">
        <v>0</v>
      </c>
      <c r="AJ2594" s="2" t="s">
        <v>0</v>
      </c>
      <c r="AK2594" s="1">
        <v>0</v>
      </c>
      <c r="AL2594" s="1">
        <v>0</v>
      </c>
      <c r="AM2594" s="76" t="s">
        <v>1</v>
      </c>
      <c r="AN2594" s="77" t="s">
        <v>1</v>
      </c>
      <c r="AO2594" s="76" t="s">
        <v>1</v>
      </c>
      <c r="AP2594" s="77" t="s">
        <v>1</v>
      </c>
    </row>
    <row r="2595" spans="1:42" hidden="1" x14ac:dyDescent="0.25">
      <c r="A2595" s="2" t="s">
        <v>689</v>
      </c>
      <c r="B2595" s="52">
        <v>44011</v>
      </c>
      <c r="C2595" s="2" t="s">
        <v>8</v>
      </c>
      <c r="D2595" s="2" t="s">
        <v>88</v>
      </c>
      <c r="E2595" s="2" t="s">
        <v>569</v>
      </c>
      <c r="F2595" s="2" t="s">
        <v>1069</v>
      </c>
      <c r="G2595" s="2" t="s">
        <v>4</v>
      </c>
      <c r="H2595" s="2" t="s">
        <v>4424</v>
      </c>
      <c r="I2595" s="1" t="s">
        <v>1</v>
      </c>
      <c r="J2595" s="1" t="s">
        <v>1</v>
      </c>
      <c r="K2595" s="1" t="s">
        <v>1</v>
      </c>
      <c r="L2595" s="1" t="s">
        <v>1</v>
      </c>
      <c r="M2595" s="1">
        <v>0</v>
      </c>
      <c r="N2595" s="2" t="s">
        <v>1</v>
      </c>
      <c r="O2595" s="2" t="s">
        <v>4425</v>
      </c>
      <c r="P2595" s="2" t="s">
        <v>4426</v>
      </c>
      <c r="Q2595" s="1">
        <v>1569275.8</v>
      </c>
      <c r="R2595" s="1">
        <v>0</v>
      </c>
      <c r="S2595" s="1">
        <v>1569275.8</v>
      </c>
      <c r="T2595" s="1">
        <v>0</v>
      </c>
      <c r="U2595" s="2" t="s">
        <v>0</v>
      </c>
      <c r="V2595" s="1">
        <v>0</v>
      </c>
      <c r="W2595" s="1">
        <v>0</v>
      </c>
      <c r="X2595" s="2" t="s">
        <v>0</v>
      </c>
      <c r="Y2595" s="1">
        <v>0</v>
      </c>
      <c r="Z2595" s="1">
        <v>0</v>
      </c>
      <c r="AA2595" s="2" t="s">
        <v>0</v>
      </c>
      <c r="AB2595" s="1">
        <v>0</v>
      </c>
      <c r="AC2595" s="1">
        <v>0</v>
      </c>
      <c r="AD2595" s="2" t="s">
        <v>0</v>
      </c>
      <c r="AE2595" s="1">
        <v>0</v>
      </c>
      <c r="AF2595" s="2">
        <v>0</v>
      </c>
      <c r="AG2595" s="2" t="s">
        <v>0</v>
      </c>
      <c r="AH2595" s="1">
        <v>0</v>
      </c>
      <c r="AI2595" s="1">
        <v>0</v>
      </c>
      <c r="AJ2595" s="2" t="s">
        <v>0</v>
      </c>
      <c r="AK2595" s="1">
        <v>0</v>
      </c>
      <c r="AL2595" s="1">
        <v>0</v>
      </c>
      <c r="AM2595" s="76" t="s">
        <v>1</v>
      </c>
      <c r="AN2595" s="77" t="s">
        <v>1</v>
      </c>
      <c r="AO2595" s="76" t="s">
        <v>1</v>
      </c>
      <c r="AP2595" s="77" t="s">
        <v>1</v>
      </c>
    </row>
    <row r="2596" spans="1:42" hidden="1" x14ac:dyDescent="0.25">
      <c r="A2596" s="2" t="s">
        <v>687</v>
      </c>
      <c r="B2596" s="52">
        <v>44011</v>
      </c>
      <c r="C2596" s="2" t="s">
        <v>8</v>
      </c>
      <c r="D2596" s="2" t="s">
        <v>88</v>
      </c>
      <c r="E2596" s="2" t="s">
        <v>569</v>
      </c>
      <c r="F2596" s="2" t="s">
        <v>1069</v>
      </c>
      <c r="G2596" s="2" t="s">
        <v>4</v>
      </c>
      <c r="H2596" s="2" t="s">
        <v>4427</v>
      </c>
      <c r="I2596" s="1" t="s">
        <v>1</v>
      </c>
      <c r="J2596" s="1" t="s">
        <v>1</v>
      </c>
      <c r="K2596" s="1" t="s">
        <v>1</v>
      </c>
      <c r="L2596" s="1" t="s">
        <v>1</v>
      </c>
      <c r="M2596" s="1">
        <v>0</v>
      </c>
      <c r="N2596" s="2" t="s">
        <v>1</v>
      </c>
      <c r="O2596" s="2" t="s">
        <v>2</v>
      </c>
      <c r="P2596" s="2" t="s">
        <v>1</v>
      </c>
      <c r="Q2596" s="1">
        <v>6340706.0971999988</v>
      </c>
      <c r="R2596" s="1">
        <v>0</v>
      </c>
      <c r="S2596" s="1">
        <v>3918718.6999999993</v>
      </c>
      <c r="T2596" s="1">
        <v>0</v>
      </c>
      <c r="U2596" s="2" t="s">
        <v>0</v>
      </c>
      <c r="V2596" s="1">
        <v>0</v>
      </c>
      <c r="W2596" s="1">
        <v>2087920.17</v>
      </c>
      <c r="X2596" s="2" t="s">
        <v>13</v>
      </c>
      <c r="Y2596" s="1">
        <v>334067.22719999996</v>
      </c>
      <c r="Z2596" s="1">
        <v>0</v>
      </c>
      <c r="AA2596" s="2" t="s">
        <v>0</v>
      </c>
      <c r="AB2596" s="1">
        <v>0</v>
      </c>
      <c r="AC2596" s="1">
        <v>0</v>
      </c>
      <c r="AD2596" s="2" t="s">
        <v>0</v>
      </c>
      <c r="AE2596" s="1">
        <v>0</v>
      </c>
      <c r="AF2596" s="2">
        <v>0</v>
      </c>
      <c r="AG2596" s="2" t="s">
        <v>0</v>
      </c>
      <c r="AH2596" s="1">
        <v>0</v>
      </c>
      <c r="AI2596" s="1">
        <v>0</v>
      </c>
      <c r="AJ2596" s="2" t="s">
        <v>0</v>
      </c>
      <c r="AK2596" s="1">
        <v>0</v>
      </c>
      <c r="AL2596" s="1">
        <v>0</v>
      </c>
      <c r="AM2596" s="76" t="s">
        <v>1</v>
      </c>
      <c r="AN2596" s="77" t="s">
        <v>1</v>
      </c>
      <c r="AO2596" s="76" t="s">
        <v>1</v>
      </c>
      <c r="AP2596" s="77" t="s">
        <v>1</v>
      </c>
    </row>
    <row r="2597" spans="1:42" hidden="1" x14ac:dyDescent="0.25">
      <c r="A2597" s="2" t="s">
        <v>685</v>
      </c>
      <c r="B2597" s="52">
        <v>44011</v>
      </c>
      <c r="C2597" s="2" t="s">
        <v>8</v>
      </c>
      <c r="D2597" s="2" t="s">
        <v>88</v>
      </c>
      <c r="E2597" s="2" t="s">
        <v>563</v>
      </c>
      <c r="F2597" s="2" t="s">
        <v>299</v>
      </c>
      <c r="G2597" s="2" t="s">
        <v>4</v>
      </c>
      <c r="H2597" s="2" t="s">
        <v>4428</v>
      </c>
      <c r="I2597" s="1" t="s">
        <v>1</v>
      </c>
      <c r="J2597" s="1" t="s">
        <v>1</v>
      </c>
      <c r="K2597" s="1" t="s">
        <v>1</v>
      </c>
      <c r="L2597" s="1" t="s">
        <v>1</v>
      </c>
      <c r="M2597" s="1">
        <v>0</v>
      </c>
      <c r="N2597" s="2" t="s">
        <v>1</v>
      </c>
      <c r="O2597" s="2" t="s">
        <v>2</v>
      </c>
      <c r="P2597" s="2"/>
      <c r="Q2597" s="1">
        <v>49259548.780000001</v>
      </c>
      <c r="R2597" s="1">
        <v>0</v>
      </c>
      <c r="S2597" s="1">
        <v>49259548.780000001</v>
      </c>
      <c r="T2597" s="1">
        <v>0</v>
      </c>
      <c r="U2597" s="2" t="s">
        <v>13</v>
      </c>
      <c r="V2597" s="1">
        <v>0</v>
      </c>
      <c r="W2597" s="1">
        <v>0</v>
      </c>
      <c r="X2597" s="2" t="s">
        <v>0</v>
      </c>
      <c r="Y2597" s="1">
        <v>0</v>
      </c>
      <c r="Z2597" s="1">
        <v>0</v>
      </c>
      <c r="AA2597" s="2" t="s">
        <v>0</v>
      </c>
      <c r="AB2597" s="1">
        <v>0</v>
      </c>
      <c r="AC2597" s="1">
        <v>0</v>
      </c>
      <c r="AD2597" s="2" t="s">
        <v>0</v>
      </c>
      <c r="AE2597" s="1">
        <v>0</v>
      </c>
      <c r="AF2597" s="2">
        <v>0</v>
      </c>
      <c r="AG2597" s="2" t="s">
        <v>0</v>
      </c>
      <c r="AH2597" s="1">
        <v>0</v>
      </c>
      <c r="AI2597" s="1">
        <v>0</v>
      </c>
      <c r="AJ2597" s="2" t="s">
        <v>0</v>
      </c>
      <c r="AK2597" s="1">
        <v>0</v>
      </c>
      <c r="AL2597" s="1">
        <v>0</v>
      </c>
      <c r="AM2597" s="76" t="s">
        <v>1</v>
      </c>
      <c r="AN2597" s="77" t="s">
        <v>1</v>
      </c>
      <c r="AO2597" s="76" t="s">
        <v>1</v>
      </c>
      <c r="AP2597" s="77" t="s">
        <v>1</v>
      </c>
    </row>
    <row r="2598" spans="1:42" hidden="1" x14ac:dyDescent="0.25">
      <c r="A2598" s="2" t="s">
        <v>683</v>
      </c>
      <c r="B2598" s="52">
        <v>44011</v>
      </c>
      <c r="C2598" s="2" t="s">
        <v>71</v>
      </c>
      <c r="D2598" s="2" t="s">
        <v>88</v>
      </c>
      <c r="E2598" s="2" t="s">
        <v>566</v>
      </c>
      <c r="F2598" s="2" t="s">
        <v>4429</v>
      </c>
      <c r="G2598" s="2" t="s">
        <v>4</v>
      </c>
      <c r="H2598" s="2" t="s">
        <v>4430</v>
      </c>
      <c r="I2598" s="1" t="s">
        <v>1</v>
      </c>
      <c r="J2598" s="1" t="s">
        <v>1</v>
      </c>
      <c r="K2598" s="1" t="s">
        <v>1</v>
      </c>
      <c r="L2598" s="1" t="s">
        <v>1</v>
      </c>
      <c r="M2598" s="1">
        <v>0</v>
      </c>
      <c r="N2598" s="2" t="s">
        <v>1</v>
      </c>
      <c r="O2598" s="2" t="s">
        <v>2</v>
      </c>
      <c r="P2598" s="2" t="s">
        <v>1</v>
      </c>
      <c r="Q2598" s="1">
        <v>34061969.781699993</v>
      </c>
      <c r="R2598" s="1">
        <v>0</v>
      </c>
      <c r="S2598" s="1">
        <v>30457309.233299993</v>
      </c>
      <c r="T2598" s="1">
        <v>0</v>
      </c>
      <c r="U2598" s="2" t="s">
        <v>0</v>
      </c>
      <c r="V2598" s="1">
        <v>0</v>
      </c>
      <c r="W2598" s="1">
        <v>3107465.99</v>
      </c>
      <c r="X2598" s="2" t="s">
        <v>0</v>
      </c>
      <c r="Y2598" s="1">
        <v>497194.55840000004</v>
      </c>
      <c r="Z2598" s="1">
        <v>0</v>
      </c>
      <c r="AA2598" s="2" t="s">
        <v>0</v>
      </c>
      <c r="AB2598" s="1">
        <v>0</v>
      </c>
      <c r="AC2598" s="1">
        <v>0</v>
      </c>
      <c r="AD2598" s="2" t="s">
        <v>0</v>
      </c>
      <c r="AE2598" s="1">
        <v>0</v>
      </c>
      <c r="AF2598" s="2">
        <v>0</v>
      </c>
      <c r="AG2598" s="2" t="s">
        <v>0</v>
      </c>
      <c r="AH2598" s="1">
        <v>0</v>
      </c>
      <c r="AI2598" s="1">
        <v>0</v>
      </c>
      <c r="AJ2598" s="2" t="s">
        <v>0</v>
      </c>
      <c r="AK2598" s="1">
        <v>0</v>
      </c>
      <c r="AL2598" s="1">
        <v>0</v>
      </c>
      <c r="AM2598" s="76" t="s">
        <v>1</v>
      </c>
      <c r="AN2598" s="77" t="s">
        <v>1</v>
      </c>
      <c r="AO2598" s="76" t="s">
        <v>1</v>
      </c>
      <c r="AP2598" s="77" t="s">
        <v>1</v>
      </c>
    </row>
    <row r="2599" spans="1:42" hidden="1" x14ac:dyDescent="0.25">
      <c r="A2599" s="2" t="s">
        <v>13</v>
      </c>
      <c r="B2599" s="52">
        <v>44011</v>
      </c>
      <c r="C2599" s="2" t="s">
        <v>53</v>
      </c>
      <c r="D2599" s="2" t="s">
        <v>88</v>
      </c>
      <c r="E2599" s="2" t="s">
        <v>558</v>
      </c>
      <c r="F2599" s="2" t="s">
        <v>3658</v>
      </c>
      <c r="G2599" s="2" t="s">
        <v>4</v>
      </c>
      <c r="H2599" s="2" t="s">
        <v>4431</v>
      </c>
      <c r="I2599" s="1"/>
      <c r="J2599" s="1"/>
      <c r="K2599" s="1"/>
      <c r="L2599" s="1"/>
      <c r="M2599" s="1">
        <v>0</v>
      </c>
      <c r="N2599" s="2"/>
      <c r="O2599" s="2" t="s">
        <v>249</v>
      </c>
      <c r="P2599" s="2"/>
      <c r="Q2599" s="1">
        <v>0</v>
      </c>
      <c r="R2599" s="1">
        <v>0</v>
      </c>
      <c r="S2599" s="1">
        <v>0</v>
      </c>
      <c r="T2599" s="1">
        <v>0</v>
      </c>
      <c r="U2599" s="2"/>
      <c r="V2599" s="1">
        <v>0</v>
      </c>
      <c r="W2599" s="1">
        <v>0</v>
      </c>
      <c r="X2599" s="2"/>
      <c r="Y2599" s="1">
        <v>0</v>
      </c>
      <c r="Z2599" s="1">
        <v>0</v>
      </c>
      <c r="AA2599" s="2"/>
      <c r="AB2599" s="1">
        <v>0</v>
      </c>
      <c r="AC2599" s="1">
        <v>0</v>
      </c>
      <c r="AD2599" s="2"/>
      <c r="AE2599" s="1">
        <v>0</v>
      </c>
      <c r="AF2599" s="2"/>
      <c r="AG2599" s="2"/>
      <c r="AH2599" s="1"/>
      <c r="AI2599" s="1"/>
      <c r="AJ2599" s="2"/>
      <c r="AK2599" s="1"/>
      <c r="AL2599" s="1"/>
      <c r="AM2599" s="78"/>
      <c r="AN2599" s="48"/>
      <c r="AO2599" s="78"/>
      <c r="AP2599" s="48"/>
    </row>
    <row r="2600" spans="1:42" hidden="1" x14ac:dyDescent="0.25">
      <c r="A2600" s="2" t="s">
        <v>713</v>
      </c>
      <c r="B2600" s="52">
        <v>44011</v>
      </c>
      <c r="C2600" s="2" t="s">
        <v>71</v>
      </c>
      <c r="D2600" s="2" t="s">
        <v>78</v>
      </c>
      <c r="E2600" s="2" t="s">
        <v>3587</v>
      </c>
      <c r="F2600" s="2" t="s">
        <v>4407</v>
      </c>
      <c r="G2600" s="2" t="s">
        <v>4</v>
      </c>
      <c r="H2600" s="2" t="s">
        <v>4408</v>
      </c>
      <c r="I2600" s="1"/>
      <c r="J2600" s="1"/>
      <c r="K2600" s="1"/>
      <c r="L2600" s="1"/>
      <c r="M2600" s="1">
        <v>0</v>
      </c>
      <c r="N2600" s="2"/>
      <c r="O2600" s="2" t="s">
        <v>249</v>
      </c>
      <c r="P2600" s="2"/>
      <c r="Q2600" s="1">
        <v>0</v>
      </c>
      <c r="R2600" s="1">
        <v>0</v>
      </c>
      <c r="S2600" s="1">
        <v>0</v>
      </c>
      <c r="T2600" s="1">
        <v>0</v>
      </c>
      <c r="U2600" s="2"/>
      <c r="V2600" s="1">
        <v>0</v>
      </c>
      <c r="W2600" s="1">
        <v>0</v>
      </c>
      <c r="X2600" s="2"/>
      <c r="Y2600" s="1">
        <v>0</v>
      </c>
      <c r="Z2600" s="1">
        <v>0</v>
      </c>
      <c r="AA2600" s="2"/>
      <c r="AB2600" s="1">
        <v>0</v>
      </c>
      <c r="AC2600" s="1">
        <v>0</v>
      </c>
      <c r="AD2600" s="2"/>
      <c r="AE2600" s="1">
        <v>0</v>
      </c>
      <c r="AF2600" s="2" t="s">
        <v>2140</v>
      </c>
      <c r="AG2600" s="2"/>
      <c r="AH2600" s="1">
        <v>0</v>
      </c>
      <c r="AI2600" s="1">
        <v>0</v>
      </c>
      <c r="AJ2600" s="2"/>
      <c r="AK2600" s="1">
        <v>0</v>
      </c>
      <c r="AL2600" s="1">
        <v>0</v>
      </c>
      <c r="AM2600" s="53"/>
      <c r="AN2600" s="2"/>
      <c r="AO2600" s="53"/>
      <c r="AP2600" s="2"/>
    </row>
    <row r="2601" spans="1:42" hidden="1" x14ac:dyDescent="0.25">
      <c r="A2601" s="2" t="s">
        <v>710</v>
      </c>
      <c r="B2601" s="52">
        <v>44011</v>
      </c>
      <c r="C2601" s="2" t="s">
        <v>71</v>
      </c>
      <c r="D2601" s="2" t="s">
        <v>78</v>
      </c>
      <c r="E2601" s="2" t="s">
        <v>3587</v>
      </c>
      <c r="F2601" s="2" t="s">
        <v>4409</v>
      </c>
      <c r="G2601" s="2" t="s">
        <v>4</v>
      </c>
      <c r="H2601" s="2" t="s">
        <v>4410</v>
      </c>
      <c r="I2601" s="1" t="s">
        <v>1</v>
      </c>
      <c r="J2601" s="1" t="s">
        <v>1</v>
      </c>
      <c r="K2601" s="1" t="s">
        <v>1</v>
      </c>
      <c r="L2601" s="1" t="s">
        <v>1</v>
      </c>
      <c r="M2601" s="1">
        <v>0</v>
      </c>
      <c r="N2601" s="2" t="s">
        <v>1</v>
      </c>
      <c r="O2601" s="2" t="s">
        <v>2</v>
      </c>
      <c r="P2601" s="2" t="s">
        <v>1</v>
      </c>
      <c r="Q2601" s="1">
        <v>12523878</v>
      </c>
      <c r="R2601" s="1">
        <v>0</v>
      </c>
      <c r="S2601" s="1">
        <v>12448362</v>
      </c>
      <c r="T2601" s="1">
        <v>0</v>
      </c>
      <c r="U2601" s="2" t="s">
        <v>0</v>
      </c>
      <c r="V2601" s="1">
        <v>0</v>
      </c>
      <c r="W2601" s="1">
        <v>65100</v>
      </c>
      <c r="X2601" s="2" t="s">
        <v>0</v>
      </c>
      <c r="Y2601" s="1">
        <v>10416</v>
      </c>
      <c r="Z2601" s="1">
        <v>0</v>
      </c>
      <c r="AA2601" s="2" t="s">
        <v>0</v>
      </c>
      <c r="AB2601" s="1">
        <v>0</v>
      </c>
      <c r="AC2601" s="1">
        <v>0</v>
      </c>
      <c r="AD2601" s="2" t="s">
        <v>0</v>
      </c>
      <c r="AE2601" s="1">
        <v>0</v>
      </c>
      <c r="AF2601" s="2">
        <v>0</v>
      </c>
      <c r="AG2601" s="2" t="s">
        <v>0</v>
      </c>
      <c r="AH2601" s="1">
        <v>0</v>
      </c>
      <c r="AI2601" s="1">
        <v>0</v>
      </c>
      <c r="AJ2601" s="2" t="s">
        <v>0</v>
      </c>
      <c r="AK2601" s="1">
        <v>0</v>
      </c>
      <c r="AL2601" s="1">
        <v>0</v>
      </c>
      <c r="AM2601" s="78" t="s">
        <v>1</v>
      </c>
      <c r="AN2601" s="48" t="s">
        <v>1</v>
      </c>
      <c r="AO2601" s="78" t="s">
        <v>1</v>
      </c>
      <c r="AP2601" s="48" t="s">
        <v>1</v>
      </c>
    </row>
    <row r="2602" spans="1:42" hidden="1" x14ac:dyDescent="0.25">
      <c r="A2602" s="2" t="s">
        <v>708</v>
      </c>
      <c r="B2602" s="52">
        <v>44011</v>
      </c>
      <c r="C2602" s="2" t="s">
        <v>71</v>
      </c>
      <c r="D2602" s="2" t="s">
        <v>78</v>
      </c>
      <c r="E2602" s="2" t="s">
        <v>3587</v>
      </c>
      <c r="F2602" s="2" t="s">
        <v>4411</v>
      </c>
      <c r="G2602" s="2" t="s">
        <v>4</v>
      </c>
      <c r="H2602" s="2" t="s">
        <v>4412</v>
      </c>
      <c r="I2602" s="1" t="s">
        <v>1</v>
      </c>
      <c r="J2602" s="1" t="s">
        <v>1</v>
      </c>
      <c r="K2602" s="1" t="s">
        <v>1</v>
      </c>
      <c r="L2602" s="1" t="s">
        <v>1</v>
      </c>
      <c r="M2602" s="1">
        <v>0</v>
      </c>
      <c r="N2602" s="2" t="s">
        <v>1</v>
      </c>
      <c r="O2602" s="2" t="s">
        <v>2</v>
      </c>
      <c r="P2602" s="2" t="s">
        <v>1</v>
      </c>
      <c r="Q2602" s="1">
        <v>84200990</v>
      </c>
      <c r="R2602" s="1">
        <v>0</v>
      </c>
      <c r="S2602" s="1">
        <v>83719996</v>
      </c>
      <c r="T2602" s="1">
        <v>0</v>
      </c>
      <c r="U2602" s="2" t="s">
        <v>0</v>
      </c>
      <c r="V2602" s="1">
        <v>0</v>
      </c>
      <c r="W2602" s="1">
        <v>414650</v>
      </c>
      <c r="X2602" s="2" t="s">
        <v>0</v>
      </c>
      <c r="Y2602" s="1">
        <v>66344</v>
      </c>
      <c r="Z2602" s="1">
        <v>0</v>
      </c>
      <c r="AA2602" s="2" t="s">
        <v>0</v>
      </c>
      <c r="AB2602" s="1">
        <v>0</v>
      </c>
      <c r="AC2602" s="1">
        <v>0</v>
      </c>
      <c r="AD2602" s="2" t="s">
        <v>0</v>
      </c>
      <c r="AE2602" s="1">
        <v>0</v>
      </c>
      <c r="AF2602" s="2">
        <v>0</v>
      </c>
      <c r="AG2602" s="2" t="s">
        <v>0</v>
      </c>
      <c r="AH2602" s="1">
        <v>0</v>
      </c>
      <c r="AI2602" s="1">
        <v>0</v>
      </c>
      <c r="AJ2602" s="2" t="s">
        <v>0</v>
      </c>
      <c r="AK2602" s="1">
        <v>0</v>
      </c>
      <c r="AL2602" s="1">
        <v>0</v>
      </c>
      <c r="AM2602" s="78" t="s">
        <v>1</v>
      </c>
      <c r="AN2602" s="48" t="s">
        <v>1</v>
      </c>
      <c r="AO2602" s="78" t="s">
        <v>1</v>
      </c>
      <c r="AP2602" s="48" t="s">
        <v>1</v>
      </c>
    </row>
    <row r="2603" spans="1:42" hidden="1" x14ac:dyDescent="0.25">
      <c r="A2603" s="2" t="s">
        <v>705</v>
      </c>
      <c r="B2603" s="52">
        <v>44011</v>
      </c>
      <c r="C2603" s="2" t="s">
        <v>71</v>
      </c>
      <c r="D2603" s="2" t="s">
        <v>78</v>
      </c>
      <c r="E2603" s="2" t="s">
        <v>3587</v>
      </c>
      <c r="F2603" s="2" t="s">
        <v>4413</v>
      </c>
      <c r="G2603" s="2" t="s">
        <v>4</v>
      </c>
      <c r="H2603" s="2" t="s">
        <v>4414</v>
      </c>
      <c r="I2603" s="1" t="s">
        <v>1</v>
      </c>
      <c r="J2603" s="1" t="s">
        <v>1</v>
      </c>
      <c r="K2603" s="1" t="s">
        <v>1</v>
      </c>
      <c r="L2603" s="1" t="s">
        <v>1</v>
      </c>
      <c r="M2603" s="1">
        <v>0</v>
      </c>
      <c r="N2603" s="2" t="s">
        <v>1</v>
      </c>
      <c r="O2603" s="2" t="s">
        <v>2</v>
      </c>
      <c r="P2603" s="2" t="s">
        <v>1</v>
      </c>
      <c r="Q2603" s="1">
        <v>83427604.799999997</v>
      </c>
      <c r="R2603" s="1">
        <v>0</v>
      </c>
      <c r="S2603" s="1">
        <v>82826400</v>
      </c>
      <c r="T2603" s="1">
        <v>0</v>
      </c>
      <c r="U2603" s="2" t="s">
        <v>0</v>
      </c>
      <c r="V2603" s="1">
        <v>0</v>
      </c>
      <c r="W2603" s="1">
        <v>518280</v>
      </c>
      <c r="X2603" s="2" t="s">
        <v>0</v>
      </c>
      <c r="Y2603" s="1">
        <v>82924.800000000003</v>
      </c>
      <c r="Z2603" s="1">
        <v>0</v>
      </c>
      <c r="AA2603" s="2" t="s">
        <v>0</v>
      </c>
      <c r="AB2603" s="1">
        <v>0</v>
      </c>
      <c r="AC2603" s="1">
        <v>0</v>
      </c>
      <c r="AD2603" s="2" t="s">
        <v>0</v>
      </c>
      <c r="AE2603" s="1">
        <v>0</v>
      </c>
      <c r="AF2603" s="2">
        <v>0</v>
      </c>
      <c r="AG2603" s="2" t="s">
        <v>0</v>
      </c>
      <c r="AH2603" s="1">
        <v>0</v>
      </c>
      <c r="AI2603" s="1">
        <v>0</v>
      </c>
      <c r="AJ2603" s="2" t="s">
        <v>0</v>
      </c>
      <c r="AK2603" s="1">
        <v>0</v>
      </c>
      <c r="AL2603" s="1">
        <v>0</v>
      </c>
      <c r="AM2603" s="78" t="s">
        <v>1</v>
      </c>
      <c r="AN2603" s="48" t="s">
        <v>1</v>
      </c>
      <c r="AO2603" s="78" t="s">
        <v>1</v>
      </c>
      <c r="AP2603" s="48" t="s">
        <v>1</v>
      </c>
    </row>
    <row r="2604" spans="1:42" hidden="1" x14ac:dyDescent="0.25">
      <c r="A2604" s="2" t="s">
        <v>701</v>
      </c>
      <c r="B2604" s="52">
        <v>44011</v>
      </c>
      <c r="C2604" s="2" t="s">
        <v>71</v>
      </c>
      <c r="D2604" s="2" t="s">
        <v>78</v>
      </c>
      <c r="E2604" s="2" t="s">
        <v>3587</v>
      </c>
      <c r="F2604" s="2" t="s">
        <v>4415</v>
      </c>
      <c r="G2604" s="2" t="s">
        <v>4</v>
      </c>
      <c r="H2604" s="2" t="s">
        <v>4416</v>
      </c>
      <c r="I2604" s="1" t="s">
        <v>1</v>
      </c>
      <c r="J2604" s="1" t="s">
        <v>1</v>
      </c>
      <c r="K2604" s="1" t="s">
        <v>1</v>
      </c>
      <c r="L2604" s="1" t="s">
        <v>1</v>
      </c>
      <c r="M2604" s="1">
        <v>0</v>
      </c>
      <c r="N2604" s="2" t="s">
        <v>1</v>
      </c>
      <c r="O2604" s="2" t="s">
        <v>2</v>
      </c>
      <c r="P2604" s="2" t="s">
        <v>1</v>
      </c>
      <c r="Q2604" s="1">
        <v>80258711</v>
      </c>
      <c r="R2604" s="1">
        <v>0</v>
      </c>
      <c r="S2604" s="1">
        <v>80209991</v>
      </c>
      <c r="T2604" s="1">
        <v>0</v>
      </c>
      <c r="U2604" s="2" t="s">
        <v>0</v>
      </c>
      <c r="V2604" s="1">
        <v>0</v>
      </c>
      <c r="W2604" s="1">
        <v>42000</v>
      </c>
      <c r="X2604" s="2" t="s">
        <v>13</v>
      </c>
      <c r="Y2604" s="1">
        <v>6720</v>
      </c>
      <c r="Z2604" s="1">
        <v>0</v>
      </c>
      <c r="AA2604" s="2" t="s">
        <v>0</v>
      </c>
      <c r="AB2604" s="1">
        <v>0</v>
      </c>
      <c r="AC2604" s="1">
        <v>0</v>
      </c>
      <c r="AD2604" s="2" t="s">
        <v>0</v>
      </c>
      <c r="AE2604" s="1">
        <v>0</v>
      </c>
      <c r="AF2604" s="2">
        <v>0</v>
      </c>
      <c r="AG2604" s="2" t="s">
        <v>0</v>
      </c>
      <c r="AH2604" s="1">
        <v>0</v>
      </c>
      <c r="AI2604" s="1">
        <v>0</v>
      </c>
      <c r="AJ2604" s="2" t="s">
        <v>0</v>
      </c>
      <c r="AK2604" s="1">
        <v>0</v>
      </c>
      <c r="AL2604" s="1">
        <v>0</v>
      </c>
      <c r="AM2604" s="78" t="s">
        <v>1</v>
      </c>
      <c r="AN2604" s="48" t="s">
        <v>1</v>
      </c>
      <c r="AO2604" s="78" t="s">
        <v>1</v>
      </c>
      <c r="AP2604" s="48" t="s">
        <v>1</v>
      </c>
    </row>
    <row r="2605" spans="1:42" hidden="1" x14ac:dyDescent="0.25">
      <c r="A2605" s="2" t="s">
        <v>678</v>
      </c>
      <c r="B2605" s="52">
        <v>44011</v>
      </c>
      <c r="C2605" s="2" t="s">
        <v>71</v>
      </c>
      <c r="D2605" s="2" t="s">
        <v>78</v>
      </c>
      <c r="E2605" s="2" t="s">
        <v>3587</v>
      </c>
      <c r="F2605" s="2" t="s">
        <v>4432</v>
      </c>
      <c r="G2605" s="2" t="s">
        <v>4</v>
      </c>
      <c r="H2605" s="2" t="s">
        <v>4433</v>
      </c>
      <c r="I2605" s="1" t="s">
        <v>1</v>
      </c>
      <c r="J2605" s="1" t="s">
        <v>1</v>
      </c>
      <c r="K2605" s="1" t="s">
        <v>1</v>
      </c>
      <c r="L2605" s="1" t="s">
        <v>1</v>
      </c>
      <c r="M2605" s="1">
        <v>0</v>
      </c>
      <c r="N2605" s="2" t="s">
        <v>1</v>
      </c>
      <c r="O2605" s="2" t="s">
        <v>2</v>
      </c>
      <c r="P2605" s="2" t="s">
        <v>1</v>
      </c>
      <c r="Q2605" s="1">
        <v>59798457</v>
      </c>
      <c r="R2605" s="1">
        <v>0</v>
      </c>
      <c r="S2605" s="1">
        <v>59713197</v>
      </c>
      <c r="T2605" s="1">
        <v>0</v>
      </c>
      <c r="U2605" s="2" t="s">
        <v>0</v>
      </c>
      <c r="V2605" s="1">
        <v>0</v>
      </c>
      <c r="W2605" s="1">
        <v>73500</v>
      </c>
      <c r="X2605" s="2" t="s">
        <v>0</v>
      </c>
      <c r="Y2605" s="1">
        <v>11760</v>
      </c>
      <c r="Z2605" s="1">
        <v>0</v>
      </c>
      <c r="AA2605" s="2" t="s">
        <v>0</v>
      </c>
      <c r="AB2605" s="1">
        <v>0</v>
      </c>
      <c r="AC2605" s="1">
        <v>0</v>
      </c>
      <c r="AD2605" s="2" t="s">
        <v>0</v>
      </c>
      <c r="AE2605" s="1">
        <v>0</v>
      </c>
      <c r="AF2605" s="2">
        <v>0</v>
      </c>
      <c r="AG2605" s="2" t="s">
        <v>0</v>
      </c>
      <c r="AH2605" s="1">
        <v>0</v>
      </c>
      <c r="AI2605" s="1">
        <v>0</v>
      </c>
      <c r="AJ2605" s="2" t="s">
        <v>0</v>
      </c>
      <c r="AK2605" s="1">
        <v>0</v>
      </c>
      <c r="AL2605" s="1">
        <v>0</v>
      </c>
      <c r="AM2605" s="78" t="s">
        <v>1</v>
      </c>
      <c r="AN2605" s="48" t="s">
        <v>1</v>
      </c>
      <c r="AO2605" s="78" t="s">
        <v>1</v>
      </c>
      <c r="AP2605" s="48" t="s">
        <v>1</v>
      </c>
    </row>
    <row r="2606" spans="1:42" hidden="1" x14ac:dyDescent="0.25">
      <c r="A2606" s="2" t="s">
        <v>676</v>
      </c>
      <c r="B2606" s="52">
        <v>44011</v>
      </c>
      <c r="C2606" s="2" t="s">
        <v>8</v>
      </c>
      <c r="D2606" s="2" t="s">
        <v>78</v>
      </c>
      <c r="E2606" s="2" t="s">
        <v>555</v>
      </c>
      <c r="F2606" s="2" t="s">
        <v>4434</v>
      </c>
      <c r="G2606" s="2" t="s">
        <v>4</v>
      </c>
      <c r="H2606" s="2" t="s">
        <v>4435</v>
      </c>
      <c r="I2606" s="1" t="s">
        <v>1</v>
      </c>
      <c r="J2606" s="1" t="s">
        <v>1</v>
      </c>
      <c r="K2606" s="1" t="s">
        <v>1</v>
      </c>
      <c r="L2606" s="1" t="s">
        <v>1</v>
      </c>
      <c r="M2606" s="1">
        <v>0</v>
      </c>
      <c r="N2606" s="2" t="s">
        <v>1</v>
      </c>
      <c r="O2606" s="2" t="s">
        <v>2</v>
      </c>
      <c r="P2606" s="2" t="s">
        <v>1</v>
      </c>
      <c r="Q2606" s="1">
        <v>20650604.893600006</v>
      </c>
      <c r="R2606" s="1">
        <v>0</v>
      </c>
      <c r="S2606" s="1">
        <v>18532125.116400003</v>
      </c>
      <c r="T2606" s="1">
        <v>0</v>
      </c>
      <c r="U2606" s="2" t="s">
        <v>0</v>
      </c>
      <c r="V2606" s="1">
        <v>0</v>
      </c>
      <c r="W2606" s="1">
        <v>1826275.67</v>
      </c>
      <c r="X2606" s="2" t="s">
        <v>0</v>
      </c>
      <c r="Y2606" s="1">
        <v>292204.10719999997</v>
      </c>
      <c r="Z2606" s="1">
        <v>0</v>
      </c>
      <c r="AA2606" s="2" t="s">
        <v>0</v>
      </c>
      <c r="AB2606" s="1">
        <v>0</v>
      </c>
      <c r="AC2606" s="1">
        <v>0</v>
      </c>
      <c r="AD2606" s="2" t="s">
        <v>0</v>
      </c>
      <c r="AE2606" s="1">
        <v>0</v>
      </c>
      <c r="AF2606" s="2">
        <v>0</v>
      </c>
      <c r="AG2606" s="2" t="s">
        <v>0</v>
      </c>
      <c r="AH2606" s="1">
        <v>0</v>
      </c>
      <c r="AI2606" s="1">
        <v>0</v>
      </c>
      <c r="AJ2606" s="2" t="s">
        <v>0</v>
      </c>
      <c r="AK2606" s="1">
        <v>0</v>
      </c>
      <c r="AL2606" s="1">
        <v>0</v>
      </c>
      <c r="AM2606" s="76" t="s">
        <v>1</v>
      </c>
      <c r="AN2606" s="77" t="s">
        <v>1</v>
      </c>
      <c r="AO2606" s="76" t="s">
        <v>1</v>
      </c>
      <c r="AP2606" s="77" t="s">
        <v>1</v>
      </c>
    </row>
    <row r="2607" spans="1:42" hidden="1" x14ac:dyDescent="0.25">
      <c r="A2607" s="2" t="s">
        <v>673</v>
      </c>
      <c r="B2607" s="52">
        <v>44011</v>
      </c>
      <c r="C2607" s="2" t="s">
        <v>8</v>
      </c>
      <c r="D2607" s="2" t="s">
        <v>78</v>
      </c>
      <c r="E2607" s="2" t="s">
        <v>555</v>
      </c>
      <c r="F2607" s="2" t="s">
        <v>4434</v>
      </c>
      <c r="G2607" s="2" t="s">
        <v>4</v>
      </c>
      <c r="H2607" s="2" t="s">
        <v>4436</v>
      </c>
      <c r="I2607" s="1" t="s">
        <v>1</v>
      </c>
      <c r="J2607" s="1" t="s">
        <v>1</v>
      </c>
      <c r="K2607" s="1" t="s">
        <v>1</v>
      </c>
      <c r="L2607" s="1" t="s">
        <v>1</v>
      </c>
      <c r="M2607" s="1">
        <v>0</v>
      </c>
      <c r="N2607" s="2" t="s">
        <v>1</v>
      </c>
      <c r="O2607" s="2" t="s">
        <v>509</v>
      </c>
      <c r="P2607" s="2" t="s">
        <v>508</v>
      </c>
      <c r="Q2607" s="1">
        <v>8235572.4311999995</v>
      </c>
      <c r="R2607" s="1">
        <v>0</v>
      </c>
      <c r="S2607" s="1">
        <v>5277772.4731999999</v>
      </c>
      <c r="T2607" s="1">
        <v>2549827.5499999998</v>
      </c>
      <c r="U2607" s="2" t="s">
        <v>13</v>
      </c>
      <c r="V2607" s="1">
        <v>407972.408</v>
      </c>
      <c r="W2607" s="1">
        <v>0</v>
      </c>
      <c r="X2607" s="2" t="s">
        <v>0</v>
      </c>
      <c r="Y2607" s="1">
        <v>0</v>
      </c>
      <c r="Z2607" s="1">
        <v>0</v>
      </c>
      <c r="AA2607" s="2" t="s">
        <v>0</v>
      </c>
      <c r="AB2607" s="1">
        <v>0</v>
      </c>
      <c r="AC2607" s="1">
        <v>0</v>
      </c>
      <c r="AD2607" s="2" t="s">
        <v>0</v>
      </c>
      <c r="AE2607" s="1">
        <v>0</v>
      </c>
      <c r="AF2607" s="2">
        <v>0</v>
      </c>
      <c r="AG2607" s="2" t="s">
        <v>0</v>
      </c>
      <c r="AH2607" s="1">
        <v>0</v>
      </c>
      <c r="AI2607" s="1">
        <v>0</v>
      </c>
      <c r="AJ2607" s="2" t="s">
        <v>0</v>
      </c>
      <c r="AK2607" s="1">
        <v>0</v>
      </c>
      <c r="AL2607" s="1">
        <v>0</v>
      </c>
      <c r="AM2607" s="76" t="s">
        <v>1</v>
      </c>
      <c r="AN2607" s="77" t="s">
        <v>1</v>
      </c>
      <c r="AO2607" s="76" t="s">
        <v>1</v>
      </c>
      <c r="AP2607" s="77" t="s">
        <v>1</v>
      </c>
    </row>
    <row r="2608" spans="1:42" hidden="1" x14ac:dyDescent="0.25">
      <c r="A2608" s="2" t="s">
        <v>670</v>
      </c>
      <c r="B2608" s="52">
        <v>44011</v>
      </c>
      <c r="C2608" s="2" t="s">
        <v>8</v>
      </c>
      <c r="D2608" s="2" t="s">
        <v>78</v>
      </c>
      <c r="E2608" s="2" t="s">
        <v>555</v>
      </c>
      <c r="F2608" s="2" t="s">
        <v>4434</v>
      </c>
      <c r="G2608" s="2" t="s">
        <v>4</v>
      </c>
      <c r="H2608" s="2" t="s">
        <v>4437</v>
      </c>
      <c r="I2608" s="1" t="s">
        <v>1</v>
      </c>
      <c r="J2608" s="1" t="s">
        <v>1</v>
      </c>
      <c r="K2608" s="1" t="s">
        <v>1</v>
      </c>
      <c r="L2608" s="1" t="s">
        <v>1</v>
      </c>
      <c r="M2608" s="1">
        <v>0</v>
      </c>
      <c r="N2608" s="2" t="s">
        <v>1</v>
      </c>
      <c r="O2608" s="2" t="s">
        <v>2</v>
      </c>
      <c r="P2608" s="2" t="s">
        <v>1</v>
      </c>
      <c r="Q2608" s="1">
        <v>17984111.9472</v>
      </c>
      <c r="R2608" s="1">
        <v>0</v>
      </c>
      <c r="S2608" s="1">
        <v>16846312.119999997</v>
      </c>
      <c r="T2608" s="1">
        <v>0</v>
      </c>
      <c r="U2608" s="2" t="s">
        <v>0</v>
      </c>
      <c r="V2608" s="1">
        <v>0</v>
      </c>
      <c r="W2608" s="1">
        <v>980861.92</v>
      </c>
      <c r="X2608" s="2" t="s">
        <v>13</v>
      </c>
      <c r="Y2608" s="1">
        <v>156937.90720000002</v>
      </c>
      <c r="Z2608" s="1">
        <v>0</v>
      </c>
      <c r="AA2608" s="2" t="s">
        <v>0</v>
      </c>
      <c r="AB2608" s="1">
        <v>0</v>
      </c>
      <c r="AC2608" s="1">
        <v>0</v>
      </c>
      <c r="AD2608" s="2" t="s">
        <v>0</v>
      </c>
      <c r="AE2608" s="1">
        <v>0</v>
      </c>
      <c r="AF2608" s="2">
        <v>0</v>
      </c>
      <c r="AG2608" s="2" t="s">
        <v>0</v>
      </c>
      <c r="AH2608" s="1">
        <v>0</v>
      </c>
      <c r="AI2608" s="1">
        <v>0</v>
      </c>
      <c r="AJ2608" s="2" t="s">
        <v>0</v>
      </c>
      <c r="AK2608" s="1">
        <v>0</v>
      </c>
      <c r="AL2608" s="1">
        <v>0</v>
      </c>
      <c r="AM2608" s="76" t="s">
        <v>1</v>
      </c>
      <c r="AN2608" s="77" t="s">
        <v>1</v>
      </c>
      <c r="AO2608" s="76" t="s">
        <v>1</v>
      </c>
      <c r="AP2608" s="77" t="s">
        <v>1</v>
      </c>
    </row>
    <row r="2609" spans="1:42" hidden="1" x14ac:dyDescent="0.25">
      <c r="A2609" s="2" t="s">
        <v>667</v>
      </c>
      <c r="B2609" s="52">
        <v>44011</v>
      </c>
      <c r="C2609" s="2" t="s">
        <v>71</v>
      </c>
      <c r="D2609" s="2" t="s">
        <v>78</v>
      </c>
      <c r="E2609" s="2" t="s">
        <v>551</v>
      </c>
      <c r="F2609" s="2" t="s">
        <v>4203</v>
      </c>
      <c r="G2609" s="2" t="s">
        <v>4</v>
      </c>
      <c r="H2609" s="2" t="s">
        <v>4438</v>
      </c>
      <c r="I2609" s="1" t="s">
        <v>1</v>
      </c>
      <c r="J2609" s="1" t="s">
        <v>1</v>
      </c>
      <c r="K2609" s="1" t="s">
        <v>1</v>
      </c>
      <c r="L2609" s="1" t="s">
        <v>1</v>
      </c>
      <c r="M2609" s="1">
        <v>0</v>
      </c>
      <c r="N2609" s="2" t="s">
        <v>1</v>
      </c>
      <c r="O2609" s="2" t="s">
        <v>2</v>
      </c>
      <c r="P2609" s="2" t="s">
        <v>1</v>
      </c>
      <c r="Q2609" s="1">
        <v>26986450.2465</v>
      </c>
      <c r="R2609" s="1">
        <v>0</v>
      </c>
      <c r="S2609" s="1">
        <v>25245928.2465</v>
      </c>
      <c r="T2609" s="1">
        <v>0</v>
      </c>
      <c r="U2609" s="2" t="s">
        <v>0</v>
      </c>
      <c r="V2609" s="1">
        <v>0</v>
      </c>
      <c r="W2609" s="1">
        <v>1500450</v>
      </c>
      <c r="X2609" s="2" t="s">
        <v>0</v>
      </c>
      <c r="Y2609" s="1">
        <v>240072</v>
      </c>
      <c r="Z2609" s="1">
        <v>0</v>
      </c>
      <c r="AA2609" s="2" t="s">
        <v>0</v>
      </c>
      <c r="AB2609" s="1">
        <v>0</v>
      </c>
      <c r="AC2609" s="1">
        <v>0</v>
      </c>
      <c r="AD2609" s="2" t="s">
        <v>0</v>
      </c>
      <c r="AE2609" s="1">
        <v>0</v>
      </c>
      <c r="AF2609" s="2">
        <v>0</v>
      </c>
      <c r="AG2609" s="2" t="s">
        <v>0</v>
      </c>
      <c r="AH2609" s="1">
        <v>0</v>
      </c>
      <c r="AI2609" s="1">
        <v>0</v>
      </c>
      <c r="AJ2609" s="2" t="s">
        <v>0</v>
      </c>
      <c r="AK2609" s="1">
        <v>0</v>
      </c>
      <c r="AL2609" s="1">
        <v>0</v>
      </c>
      <c r="AM2609" s="76" t="s">
        <v>1</v>
      </c>
      <c r="AN2609" s="77" t="s">
        <v>1</v>
      </c>
      <c r="AO2609" s="76" t="s">
        <v>1</v>
      </c>
      <c r="AP2609" s="77" t="s">
        <v>1</v>
      </c>
    </row>
    <row r="2610" spans="1:42" hidden="1" x14ac:dyDescent="0.25">
      <c r="A2610" s="2" t="s">
        <v>665</v>
      </c>
      <c r="B2610" s="52">
        <v>44011</v>
      </c>
      <c r="C2610" s="2" t="s">
        <v>71</v>
      </c>
      <c r="D2610" s="2" t="s">
        <v>78</v>
      </c>
      <c r="E2610" s="2" t="s">
        <v>551</v>
      </c>
      <c r="F2610" s="2" t="s">
        <v>4203</v>
      </c>
      <c r="G2610" s="2" t="s">
        <v>24</v>
      </c>
      <c r="H2610" s="2" t="s">
        <v>1</v>
      </c>
      <c r="I2610" s="1" t="s">
        <v>2441</v>
      </c>
      <c r="J2610" s="1" t="s">
        <v>1</v>
      </c>
      <c r="K2610" s="1" t="s">
        <v>4439</v>
      </c>
      <c r="L2610" s="1" t="s">
        <v>4440</v>
      </c>
      <c r="M2610" s="1">
        <v>305230</v>
      </c>
      <c r="N2610" s="2" t="s">
        <v>20</v>
      </c>
      <c r="O2610" s="2" t="s">
        <v>4441</v>
      </c>
      <c r="P2610" s="2" t="s">
        <v>4442</v>
      </c>
      <c r="Q2610" s="1">
        <v>-84000</v>
      </c>
      <c r="R2610" s="1">
        <v>0</v>
      </c>
      <c r="S2610" s="1">
        <v>-84000</v>
      </c>
      <c r="T2610" s="1">
        <v>0</v>
      </c>
      <c r="U2610" s="2" t="s">
        <v>0</v>
      </c>
      <c r="V2610" s="1">
        <v>0</v>
      </c>
      <c r="W2610" s="1">
        <v>0</v>
      </c>
      <c r="X2610" s="2" t="s">
        <v>0</v>
      </c>
      <c r="Y2610" s="1">
        <v>0</v>
      </c>
      <c r="Z2610" s="1">
        <v>0</v>
      </c>
      <c r="AA2610" s="2" t="s">
        <v>0</v>
      </c>
      <c r="AB2610" s="1">
        <v>0</v>
      </c>
      <c r="AC2610" s="1">
        <v>0</v>
      </c>
      <c r="AD2610" s="2" t="s">
        <v>0</v>
      </c>
      <c r="AE2610" s="1">
        <v>0</v>
      </c>
      <c r="AF2610" s="2">
        <v>0</v>
      </c>
      <c r="AG2610" s="2" t="s">
        <v>0</v>
      </c>
      <c r="AH2610" s="1">
        <v>0</v>
      </c>
      <c r="AI2610" s="1">
        <v>0</v>
      </c>
      <c r="AJ2610" s="2" t="s">
        <v>0</v>
      </c>
      <c r="AK2610" s="1">
        <v>0</v>
      </c>
      <c r="AL2610" s="1">
        <v>0</v>
      </c>
      <c r="AM2610" s="76" t="s">
        <v>1</v>
      </c>
      <c r="AN2610" s="77" t="s">
        <v>1</v>
      </c>
      <c r="AO2610" s="76" t="s">
        <v>1</v>
      </c>
      <c r="AP2610" s="77" t="s">
        <v>1</v>
      </c>
    </row>
    <row r="2611" spans="1:42" hidden="1" x14ac:dyDescent="0.25">
      <c r="A2611" s="2" t="s">
        <v>4389</v>
      </c>
      <c r="B2611" s="52">
        <v>44011</v>
      </c>
      <c r="C2611" s="2" t="s">
        <v>53</v>
      </c>
      <c r="D2611" s="2" t="s">
        <v>78</v>
      </c>
      <c r="E2611" s="2" t="s">
        <v>6</v>
      </c>
      <c r="F2611" s="2" t="s">
        <v>3588</v>
      </c>
      <c r="G2611" s="2" t="s">
        <v>4</v>
      </c>
      <c r="H2611" s="2" t="s">
        <v>4487</v>
      </c>
      <c r="I2611" s="1" t="s">
        <v>1</v>
      </c>
      <c r="J2611" s="1" t="s">
        <v>1</v>
      </c>
      <c r="K2611" s="1" t="s">
        <v>1</v>
      </c>
      <c r="L2611" s="1" t="s">
        <v>1</v>
      </c>
      <c r="M2611" s="1">
        <v>0</v>
      </c>
      <c r="N2611" s="2" t="s">
        <v>1</v>
      </c>
      <c r="O2611" s="2" t="s">
        <v>2</v>
      </c>
      <c r="P2611" s="2" t="s">
        <v>1</v>
      </c>
      <c r="Q2611" s="1">
        <v>42729504.658</v>
      </c>
      <c r="R2611" s="1">
        <v>0</v>
      </c>
      <c r="S2611" s="1">
        <v>29044495.926799998</v>
      </c>
      <c r="T2611" s="1">
        <v>0</v>
      </c>
      <c r="U2611" s="2" t="s">
        <v>0</v>
      </c>
      <c r="V2611" s="1">
        <v>0</v>
      </c>
      <c r="W2611" s="1">
        <v>11797421.319999998</v>
      </c>
      <c r="X2611" s="2" t="s">
        <v>13</v>
      </c>
      <c r="Y2611" s="1">
        <v>1887587.4112000002</v>
      </c>
      <c r="Z2611" s="1">
        <v>0</v>
      </c>
      <c r="AA2611" s="2" t="s">
        <v>0</v>
      </c>
      <c r="AB2611" s="1">
        <v>0</v>
      </c>
      <c r="AC2611" s="1">
        <v>0</v>
      </c>
      <c r="AD2611" s="2" t="s">
        <v>0</v>
      </c>
      <c r="AE2611" s="1">
        <v>0</v>
      </c>
      <c r="AF2611" s="2">
        <v>0</v>
      </c>
      <c r="AG2611" s="2" t="s">
        <v>0</v>
      </c>
      <c r="AH2611" s="1">
        <v>0</v>
      </c>
      <c r="AI2611" s="1">
        <v>0</v>
      </c>
      <c r="AJ2611" s="2" t="s">
        <v>0</v>
      </c>
      <c r="AK2611" s="1">
        <v>0</v>
      </c>
      <c r="AL2611" s="1">
        <v>0</v>
      </c>
      <c r="AM2611" s="78" t="s">
        <v>1</v>
      </c>
      <c r="AN2611" s="48" t="s">
        <v>1</v>
      </c>
      <c r="AO2611" s="78" t="s">
        <v>1</v>
      </c>
      <c r="AP2611" s="48" t="s">
        <v>1</v>
      </c>
    </row>
    <row r="2612" spans="1:42" hidden="1" x14ac:dyDescent="0.25">
      <c r="A2612" s="2" t="s">
        <v>662</v>
      </c>
      <c r="B2612" s="52">
        <v>44011</v>
      </c>
      <c r="C2612" s="2" t="s">
        <v>8</v>
      </c>
      <c r="D2612" s="2" t="s">
        <v>67</v>
      </c>
      <c r="E2612" s="2" t="s">
        <v>542</v>
      </c>
      <c r="F2612" s="2" t="s">
        <v>10</v>
      </c>
      <c r="G2612" s="2" t="s">
        <v>4</v>
      </c>
      <c r="H2612" s="2" t="s">
        <v>4443</v>
      </c>
      <c r="I2612" s="1" t="s">
        <v>1</v>
      </c>
      <c r="J2612" s="1" t="s">
        <v>1</v>
      </c>
      <c r="K2612" s="1" t="s">
        <v>1</v>
      </c>
      <c r="L2612" s="1" t="s">
        <v>1</v>
      </c>
      <c r="M2612" s="1">
        <v>0</v>
      </c>
      <c r="N2612" s="2" t="s">
        <v>1</v>
      </c>
      <c r="O2612" s="2" t="s">
        <v>2</v>
      </c>
      <c r="P2612" s="2" t="s">
        <v>1</v>
      </c>
      <c r="Q2612" s="1">
        <v>105542643.16010001</v>
      </c>
      <c r="R2612" s="1">
        <v>0</v>
      </c>
      <c r="S2612" s="1">
        <v>77129232.15730001</v>
      </c>
      <c r="T2612" s="1">
        <v>0</v>
      </c>
      <c r="U2612" s="2" t="s">
        <v>0</v>
      </c>
      <c r="V2612" s="1">
        <v>0</v>
      </c>
      <c r="W2612" s="1">
        <v>24494319.830000002</v>
      </c>
      <c r="X2612" s="2" t="s">
        <v>13</v>
      </c>
      <c r="Y2612" s="1">
        <v>3919091.1728000003</v>
      </c>
      <c r="Z2612" s="1">
        <v>0</v>
      </c>
      <c r="AA2612" s="2" t="s">
        <v>0</v>
      </c>
      <c r="AB2612" s="1">
        <v>0</v>
      </c>
      <c r="AC2612" s="1">
        <v>0</v>
      </c>
      <c r="AD2612" s="2" t="s">
        <v>0</v>
      </c>
      <c r="AE2612" s="1">
        <v>0</v>
      </c>
      <c r="AF2612" s="2">
        <v>0</v>
      </c>
      <c r="AG2612" s="2" t="s">
        <v>0</v>
      </c>
      <c r="AH2612" s="1">
        <v>0</v>
      </c>
      <c r="AI2612" s="1">
        <v>0</v>
      </c>
      <c r="AJ2612" s="2" t="s">
        <v>0</v>
      </c>
      <c r="AK2612" s="1">
        <v>0</v>
      </c>
      <c r="AL2612" s="1">
        <v>0</v>
      </c>
      <c r="AM2612" s="76" t="s">
        <v>1</v>
      </c>
      <c r="AN2612" s="77" t="s">
        <v>1</v>
      </c>
      <c r="AO2612" s="76" t="s">
        <v>1</v>
      </c>
      <c r="AP2612" s="77" t="s">
        <v>1</v>
      </c>
    </row>
    <row r="2613" spans="1:42" hidden="1" x14ac:dyDescent="0.25">
      <c r="A2613" s="2" t="s">
        <v>660</v>
      </c>
      <c r="B2613" s="52">
        <v>44011</v>
      </c>
      <c r="C2613" s="2" t="s">
        <v>53</v>
      </c>
      <c r="D2613" s="2" t="s">
        <v>67</v>
      </c>
      <c r="E2613" s="2" t="s">
        <v>66</v>
      </c>
      <c r="F2613" s="2" t="s">
        <v>3993</v>
      </c>
      <c r="G2613" s="2" t="s">
        <v>4</v>
      </c>
      <c r="H2613" s="2" t="s">
        <v>4444</v>
      </c>
      <c r="I2613" s="1"/>
      <c r="J2613" s="1"/>
      <c r="K2613" s="1"/>
      <c r="L2613" s="1"/>
      <c r="M2613" s="1"/>
      <c r="N2613" s="2"/>
      <c r="O2613" s="2" t="s">
        <v>249</v>
      </c>
      <c r="P2613" s="2"/>
      <c r="Q2613" s="1">
        <v>0</v>
      </c>
      <c r="R2613" s="1">
        <v>0</v>
      </c>
      <c r="S2613" s="1">
        <v>0</v>
      </c>
      <c r="T2613" s="1">
        <v>0</v>
      </c>
      <c r="U2613" s="1">
        <v>0</v>
      </c>
      <c r="V2613" s="1">
        <v>0</v>
      </c>
      <c r="W2613" s="1">
        <v>0</v>
      </c>
      <c r="X2613" s="1">
        <v>0</v>
      </c>
      <c r="Y2613" s="1">
        <v>0</v>
      </c>
      <c r="Z2613" s="1">
        <v>0</v>
      </c>
      <c r="AA2613" s="1">
        <v>0</v>
      </c>
      <c r="AB2613" s="1">
        <v>0</v>
      </c>
      <c r="AC2613" s="1">
        <v>0</v>
      </c>
      <c r="AD2613" s="1">
        <v>0</v>
      </c>
      <c r="AE2613" s="1">
        <v>0</v>
      </c>
      <c r="AF2613" s="2"/>
      <c r="AG2613" s="2"/>
      <c r="AH2613" s="1"/>
      <c r="AI2613" s="1"/>
      <c r="AJ2613" s="2"/>
      <c r="AK2613" s="1"/>
      <c r="AL2613" s="1"/>
      <c r="AM2613" s="78"/>
      <c r="AN2613" s="48"/>
      <c r="AO2613" s="78"/>
      <c r="AP2613" s="48"/>
    </row>
    <row r="2614" spans="1:42" hidden="1" x14ac:dyDescent="0.25">
      <c r="A2614" s="2" t="s">
        <v>656</v>
      </c>
      <c r="B2614" s="52">
        <v>44011</v>
      </c>
      <c r="C2614" s="2" t="s">
        <v>8</v>
      </c>
      <c r="D2614" s="2" t="s">
        <v>52</v>
      </c>
      <c r="E2614" s="2" t="s">
        <v>530</v>
      </c>
      <c r="F2614" s="2" t="s">
        <v>3913</v>
      </c>
      <c r="G2614" s="2" t="s">
        <v>4</v>
      </c>
      <c r="H2614" s="2" t="s">
        <v>4445</v>
      </c>
      <c r="I2614" s="1" t="s">
        <v>1</v>
      </c>
      <c r="J2614" s="1" t="s">
        <v>1</v>
      </c>
      <c r="K2614" s="1" t="s">
        <v>1</v>
      </c>
      <c r="L2614" s="1" t="s">
        <v>1</v>
      </c>
      <c r="M2614" s="1">
        <v>0</v>
      </c>
      <c r="N2614" s="2" t="s">
        <v>1</v>
      </c>
      <c r="O2614" s="2" t="s">
        <v>2</v>
      </c>
      <c r="P2614" s="2" t="s">
        <v>1</v>
      </c>
      <c r="Q2614" s="1">
        <v>69243120.368500009</v>
      </c>
      <c r="R2614" s="1">
        <v>0</v>
      </c>
      <c r="S2614" s="1">
        <v>55458844.85770002</v>
      </c>
      <c r="T2614" s="1">
        <v>0</v>
      </c>
      <c r="U2614" s="2" t="s">
        <v>0</v>
      </c>
      <c r="V2614" s="1">
        <v>0</v>
      </c>
      <c r="W2614" s="1">
        <v>11882996.129999999</v>
      </c>
      <c r="X2614" s="2" t="s">
        <v>13</v>
      </c>
      <c r="Y2614" s="1">
        <v>1901279.3807999999</v>
      </c>
      <c r="Z2614" s="1">
        <v>0</v>
      </c>
      <c r="AA2614" s="2" t="s">
        <v>0</v>
      </c>
      <c r="AB2614" s="1">
        <v>0</v>
      </c>
      <c r="AC2614" s="1">
        <v>0</v>
      </c>
      <c r="AD2614" s="2" t="s">
        <v>0</v>
      </c>
      <c r="AE2614" s="1">
        <v>0</v>
      </c>
      <c r="AF2614" s="2">
        <v>0</v>
      </c>
      <c r="AG2614" s="2" t="s">
        <v>0</v>
      </c>
      <c r="AH2614" s="1">
        <v>0</v>
      </c>
      <c r="AI2614" s="1">
        <v>0</v>
      </c>
      <c r="AJ2614" s="2" t="s">
        <v>0</v>
      </c>
      <c r="AK2614" s="1">
        <v>0</v>
      </c>
      <c r="AL2614" s="1">
        <v>0</v>
      </c>
      <c r="AM2614" s="76" t="s">
        <v>1</v>
      </c>
      <c r="AN2614" s="77" t="s">
        <v>1</v>
      </c>
      <c r="AO2614" s="76" t="s">
        <v>1</v>
      </c>
      <c r="AP2614" s="77" t="s">
        <v>1</v>
      </c>
    </row>
    <row r="2615" spans="1:42" hidden="1" x14ac:dyDescent="0.25">
      <c r="A2615" s="2" t="s">
        <v>654</v>
      </c>
      <c r="B2615" s="52">
        <v>44011</v>
      </c>
      <c r="C2615" s="2" t="s">
        <v>8</v>
      </c>
      <c r="D2615" s="2" t="s">
        <v>52</v>
      </c>
      <c r="E2615" s="2" t="s">
        <v>530</v>
      </c>
      <c r="F2615" s="2" t="s">
        <v>3913</v>
      </c>
      <c r="G2615" s="2" t="s">
        <v>24</v>
      </c>
      <c r="H2615" s="2" t="s">
        <v>1</v>
      </c>
      <c r="I2615" s="1" t="s">
        <v>4446</v>
      </c>
      <c r="J2615" s="1" t="s">
        <v>1</v>
      </c>
      <c r="K2615" s="1" t="s">
        <v>4447</v>
      </c>
      <c r="L2615" s="1" t="s">
        <v>4440</v>
      </c>
      <c r="M2615" s="1">
        <v>1913741.86</v>
      </c>
      <c r="N2615" s="2" t="s">
        <v>20</v>
      </c>
      <c r="O2615" s="2" t="s">
        <v>4448</v>
      </c>
      <c r="P2615" s="2" t="s">
        <v>4449</v>
      </c>
      <c r="Q2615" s="1">
        <v>-161700</v>
      </c>
      <c r="R2615" s="1">
        <v>0</v>
      </c>
      <c r="S2615" s="1">
        <v>-161700</v>
      </c>
      <c r="T2615" s="1">
        <v>0</v>
      </c>
      <c r="U2615" s="2" t="s">
        <v>0</v>
      </c>
      <c r="V2615" s="1">
        <v>0</v>
      </c>
      <c r="W2615" s="1">
        <v>0</v>
      </c>
      <c r="X2615" s="2" t="s">
        <v>0</v>
      </c>
      <c r="Y2615" s="1">
        <v>0</v>
      </c>
      <c r="Z2615" s="1">
        <v>0</v>
      </c>
      <c r="AA2615" s="2" t="s">
        <v>0</v>
      </c>
      <c r="AB2615" s="1">
        <v>0</v>
      </c>
      <c r="AC2615" s="1">
        <v>0</v>
      </c>
      <c r="AD2615" s="2" t="s">
        <v>0</v>
      </c>
      <c r="AE2615" s="1">
        <v>0</v>
      </c>
      <c r="AF2615" s="2">
        <v>0</v>
      </c>
      <c r="AG2615" s="2" t="s">
        <v>0</v>
      </c>
      <c r="AH2615" s="1">
        <v>0</v>
      </c>
      <c r="AI2615" s="1">
        <v>0</v>
      </c>
      <c r="AJ2615" s="2" t="s">
        <v>0</v>
      </c>
      <c r="AK2615" s="1">
        <v>0</v>
      </c>
      <c r="AL2615" s="1">
        <v>0</v>
      </c>
      <c r="AM2615" s="76" t="s">
        <v>1</v>
      </c>
      <c r="AN2615" s="77" t="s">
        <v>1</v>
      </c>
      <c r="AO2615" s="76" t="s">
        <v>1</v>
      </c>
      <c r="AP2615" s="77" t="s">
        <v>1</v>
      </c>
    </row>
    <row r="2616" spans="1:42" hidden="1" x14ac:dyDescent="0.25">
      <c r="A2616" s="2" t="s">
        <v>652</v>
      </c>
      <c r="B2616" s="52">
        <v>44011</v>
      </c>
      <c r="C2616" s="2" t="s">
        <v>53</v>
      </c>
      <c r="D2616" s="2" t="s">
        <v>52</v>
      </c>
      <c r="E2616" s="2" t="s">
        <v>651</v>
      </c>
      <c r="F2616" s="2" t="s">
        <v>4250</v>
      </c>
      <c r="G2616" s="2" t="s">
        <v>4</v>
      </c>
      <c r="H2616" s="2" t="s">
        <v>4450</v>
      </c>
      <c r="I2616" s="1" t="s">
        <v>1</v>
      </c>
      <c r="J2616" s="1" t="s">
        <v>1</v>
      </c>
      <c r="K2616" s="1" t="s">
        <v>1</v>
      </c>
      <c r="L2616" s="1" t="s">
        <v>1</v>
      </c>
      <c r="M2616" s="1">
        <v>0</v>
      </c>
      <c r="N2616" s="2" t="s">
        <v>1</v>
      </c>
      <c r="O2616" s="2" t="s">
        <v>2</v>
      </c>
      <c r="P2616" s="2" t="s">
        <v>1</v>
      </c>
      <c r="Q2616" s="1">
        <v>14805933.579599999</v>
      </c>
      <c r="R2616" s="1">
        <v>0</v>
      </c>
      <c r="S2616" s="1">
        <v>10727450.7544</v>
      </c>
      <c r="T2616" s="1">
        <v>0</v>
      </c>
      <c r="U2616" s="2" t="s">
        <v>0</v>
      </c>
      <c r="V2616" s="1">
        <v>0</v>
      </c>
      <c r="W2616" s="1">
        <v>3515933.4699999997</v>
      </c>
      <c r="X2616" s="2" t="s">
        <v>13</v>
      </c>
      <c r="Y2616" s="1">
        <v>562549.35519999987</v>
      </c>
      <c r="Z2616" s="1">
        <v>0</v>
      </c>
      <c r="AA2616" s="2" t="s">
        <v>0</v>
      </c>
      <c r="AB2616" s="1">
        <v>0</v>
      </c>
      <c r="AC2616" s="1">
        <v>0</v>
      </c>
      <c r="AD2616" s="2" t="s">
        <v>0</v>
      </c>
      <c r="AE2616" s="1">
        <v>0</v>
      </c>
      <c r="AF2616" s="2">
        <v>0</v>
      </c>
      <c r="AG2616" s="2" t="s">
        <v>0</v>
      </c>
      <c r="AH2616" s="1">
        <v>0</v>
      </c>
      <c r="AI2616" s="1">
        <v>0</v>
      </c>
      <c r="AJ2616" s="2" t="s">
        <v>0</v>
      </c>
      <c r="AK2616" s="1">
        <v>0</v>
      </c>
      <c r="AL2616" s="1">
        <v>0</v>
      </c>
      <c r="AM2616" s="78" t="s">
        <v>1</v>
      </c>
      <c r="AN2616" s="48" t="s">
        <v>1</v>
      </c>
      <c r="AO2616" s="78" t="s">
        <v>1</v>
      </c>
      <c r="AP2616" s="48" t="s">
        <v>1</v>
      </c>
    </row>
    <row r="2617" spans="1:42" hidden="1" x14ac:dyDescent="0.25">
      <c r="A2617" s="2" t="s">
        <v>648</v>
      </c>
      <c r="B2617" s="52">
        <v>44011</v>
      </c>
      <c r="C2617" s="2" t="s">
        <v>53</v>
      </c>
      <c r="D2617" s="2" t="s">
        <v>52</v>
      </c>
      <c r="E2617" s="2" t="s">
        <v>651</v>
      </c>
      <c r="F2617" s="2" t="s">
        <v>4250</v>
      </c>
      <c r="G2617" s="2" t="s">
        <v>4</v>
      </c>
      <c r="H2617" s="2" t="s">
        <v>4451</v>
      </c>
      <c r="I2617" s="1" t="s">
        <v>1</v>
      </c>
      <c r="J2617" s="1" t="s">
        <v>1</v>
      </c>
      <c r="K2617" s="1" t="s">
        <v>1</v>
      </c>
      <c r="L2617" s="1" t="s">
        <v>1</v>
      </c>
      <c r="M2617" s="1">
        <v>0</v>
      </c>
      <c r="N2617" s="2" t="s">
        <v>1</v>
      </c>
      <c r="O2617" s="2" t="s">
        <v>2</v>
      </c>
      <c r="P2617" s="2" t="s">
        <v>1</v>
      </c>
      <c r="Q2617" s="1">
        <v>7418527.4354999997</v>
      </c>
      <c r="R2617" s="1">
        <v>0</v>
      </c>
      <c r="S2617" s="1">
        <v>3163148.5350000001</v>
      </c>
      <c r="T2617" s="1">
        <v>0</v>
      </c>
      <c r="U2617" s="2" t="s">
        <v>0</v>
      </c>
      <c r="V2617" s="1">
        <v>0</v>
      </c>
      <c r="W2617" s="1">
        <v>3668430.0866</v>
      </c>
      <c r="X2617" s="2" t="s">
        <v>13</v>
      </c>
      <c r="Y2617" s="1">
        <v>586948.81389999995</v>
      </c>
      <c r="Z2617" s="1">
        <v>0</v>
      </c>
      <c r="AA2617" s="2" t="s">
        <v>0</v>
      </c>
      <c r="AB2617" s="1">
        <v>0</v>
      </c>
      <c r="AC2617" s="1">
        <v>0</v>
      </c>
      <c r="AD2617" s="2" t="s">
        <v>0</v>
      </c>
      <c r="AE2617" s="1">
        <v>0</v>
      </c>
      <c r="AF2617" s="2">
        <v>0</v>
      </c>
      <c r="AG2617" s="2" t="s">
        <v>0</v>
      </c>
      <c r="AH2617" s="1">
        <v>0</v>
      </c>
      <c r="AI2617" s="1">
        <v>0</v>
      </c>
      <c r="AJ2617" s="2" t="s">
        <v>0</v>
      </c>
      <c r="AK2617" s="1">
        <v>0</v>
      </c>
      <c r="AL2617" s="1">
        <v>0</v>
      </c>
      <c r="AM2617" s="78" t="s">
        <v>1</v>
      </c>
      <c r="AN2617" s="48" t="s">
        <v>1</v>
      </c>
      <c r="AO2617" s="78" t="s">
        <v>1</v>
      </c>
      <c r="AP2617" s="48" t="s">
        <v>1</v>
      </c>
    </row>
    <row r="2618" spans="1:42" hidden="1" x14ac:dyDescent="0.25">
      <c r="A2618" s="2" t="s">
        <v>645</v>
      </c>
      <c r="B2618" s="52">
        <v>44011</v>
      </c>
      <c r="C2618" s="2" t="s">
        <v>53</v>
      </c>
      <c r="D2618" s="2" t="s">
        <v>52</v>
      </c>
      <c r="E2618" s="2" t="s">
        <v>651</v>
      </c>
      <c r="F2618" s="2" t="s">
        <v>4250</v>
      </c>
      <c r="G2618" s="2" t="s">
        <v>4</v>
      </c>
      <c r="H2618" s="2" t="s">
        <v>4452</v>
      </c>
      <c r="I2618" s="1" t="s">
        <v>1</v>
      </c>
      <c r="J2618" s="1" t="s">
        <v>1</v>
      </c>
      <c r="K2618" s="1" t="s">
        <v>1</v>
      </c>
      <c r="L2618" s="1" t="s">
        <v>1</v>
      </c>
      <c r="M2618" s="1">
        <v>0</v>
      </c>
      <c r="N2618" s="2" t="s">
        <v>1</v>
      </c>
      <c r="O2618" s="2" t="s">
        <v>4453</v>
      </c>
      <c r="P2618" s="2" t="s">
        <v>4454</v>
      </c>
      <c r="Q2618" s="1">
        <v>136416</v>
      </c>
      <c r="R2618" s="1">
        <v>0</v>
      </c>
      <c r="S2618" s="1">
        <v>0</v>
      </c>
      <c r="T2618" s="1">
        <v>117600</v>
      </c>
      <c r="U2618" s="2" t="s">
        <v>13</v>
      </c>
      <c r="V2618" s="1">
        <v>18816</v>
      </c>
      <c r="W2618" s="1">
        <v>0</v>
      </c>
      <c r="X2618" s="2" t="s">
        <v>0</v>
      </c>
      <c r="Y2618" s="1">
        <v>0</v>
      </c>
      <c r="Z2618" s="1">
        <v>0</v>
      </c>
      <c r="AA2618" s="2" t="s">
        <v>0</v>
      </c>
      <c r="AB2618" s="1">
        <v>0</v>
      </c>
      <c r="AC2618" s="1">
        <v>0</v>
      </c>
      <c r="AD2618" s="2" t="s">
        <v>0</v>
      </c>
      <c r="AE2618" s="1">
        <v>0</v>
      </c>
      <c r="AF2618" s="2">
        <v>0</v>
      </c>
      <c r="AG2618" s="2" t="s">
        <v>0</v>
      </c>
      <c r="AH2618" s="1">
        <v>0</v>
      </c>
      <c r="AI2618" s="1">
        <v>0</v>
      </c>
      <c r="AJ2618" s="2" t="s">
        <v>0</v>
      </c>
      <c r="AK2618" s="1">
        <v>0</v>
      </c>
      <c r="AL2618" s="1">
        <v>0</v>
      </c>
      <c r="AM2618" s="78" t="s">
        <v>1</v>
      </c>
      <c r="AN2618" s="48" t="s">
        <v>1</v>
      </c>
      <c r="AO2618" s="78" t="s">
        <v>1</v>
      </c>
      <c r="AP2618" s="48" t="s">
        <v>1</v>
      </c>
    </row>
    <row r="2619" spans="1:42" hidden="1" x14ac:dyDescent="0.25">
      <c r="A2619" s="2" t="s">
        <v>642</v>
      </c>
      <c r="B2619" s="52">
        <v>44011</v>
      </c>
      <c r="C2619" s="2" t="s">
        <v>53</v>
      </c>
      <c r="D2619" s="2" t="s">
        <v>52</v>
      </c>
      <c r="E2619" s="2" t="s">
        <v>651</v>
      </c>
      <c r="F2619" s="2" t="s">
        <v>4250</v>
      </c>
      <c r="G2619" s="2" t="s">
        <v>4</v>
      </c>
      <c r="H2619" s="2" t="s">
        <v>4455</v>
      </c>
      <c r="I2619" s="1" t="s">
        <v>1</v>
      </c>
      <c r="J2619" s="1" t="s">
        <v>1</v>
      </c>
      <c r="K2619" s="1" t="s">
        <v>1</v>
      </c>
      <c r="L2619" s="1" t="s">
        <v>1</v>
      </c>
      <c r="M2619" s="1">
        <v>0</v>
      </c>
      <c r="N2619" s="2" t="s">
        <v>1</v>
      </c>
      <c r="O2619" s="2" t="s">
        <v>2</v>
      </c>
      <c r="P2619" s="2" t="s">
        <v>1</v>
      </c>
      <c r="Q2619" s="1">
        <v>15058015.150999999</v>
      </c>
      <c r="R2619" s="1">
        <v>0</v>
      </c>
      <c r="S2619" s="1">
        <v>7580294.3329999996</v>
      </c>
      <c r="T2619" s="1">
        <v>0</v>
      </c>
      <c r="U2619" s="2" t="s">
        <v>0</v>
      </c>
      <c r="V2619" s="1">
        <v>0</v>
      </c>
      <c r="W2619" s="1">
        <v>6446311.0499999998</v>
      </c>
      <c r="X2619" s="2" t="s">
        <v>13</v>
      </c>
      <c r="Y2619" s="1">
        <v>1031409.768</v>
      </c>
      <c r="Z2619" s="1">
        <v>0</v>
      </c>
      <c r="AA2619" s="2" t="s">
        <v>0</v>
      </c>
      <c r="AB2619" s="1">
        <v>0</v>
      </c>
      <c r="AC2619" s="1">
        <v>0</v>
      </c>
      <c r="AD2619" s="2" t="s">
        <v>0</v>
      </c>
      <c r="AE2619" s="1">
        <v>0</v>
      </c>
      <c r="AF2619" s="2">
        <v>0</v>
      </c>
      <c r="AG2619" s="2" t="s">
        <v>0</v>
      </c>
      <c r="AH2619" s="1">
        <v>0</v>
      </c>
      <c r="AI2619" s="1">
        <v>0</v>
      </c>
      <c r="AJ2619" s="2" t="s">
        <v>0</v>
      </c>
      <c r="AK2619" s="1">
        <v>0</v>
      </c>
      <c r="AL2619" s="1">
        <v>0</v>
      </c>
      <c r="AM2619" s="78" t="s">
        <v>1</v>
      </c>
      <c r="AN2619" s="48" t="s">
        <v>1</v>
      </c>
      <c r="AO2619" s="78" t="s">
        <v>1</v>
      </c>
      <c r="AP2619" s="48" t="s">
        <v>1</v>
      </c>
    </row>
    <row r="2620" spans="1:42" hidden="1" x14ac:dyDescent="0.25">
      <c r="A2620" s="2" t="s">
        <v>640</v>
      </c>
      <c r="B2620" s="52">
        <v>44011</v>
      </c>
      <c r="C2620" s="2" t="s">
        <v>53</v>
      </c>
      <c r="D2620" s="2" t="s">
        <v>52</v>
      </c>
      <c r="E2620" s="2" t="s">
        <v>651</v>
      </c>
      <c r="F2620" s="2" t="s">
        <v>4250</v>
      </c>
      <c r="G2620" s="2" t="s">
        <v>4</v>
      </c>
      <c r="H2620" s="2" t="s">
        <v>4456</v>
      </c>
      <c r="I2620" s="1" t="s">
        <v>1</v>
      </c>
      <c r="J2620" s="1" t="s">
        <v>1</v>
      </c>
      <c r="K2620" s="1" t="s">
        <v>1</v>
      </c>
      <c r="L2620" s="1" t="s">
        <v>1</v>
      </c>
      <c r="M2620" s="1">
        <v>0</v>
      </c>
      <c r="N2620" s="2" t="s">
        <v>1</v>
      </c>
      <c r="O2620" s="2" t="s">
        <v>2</v>
      </c>
      <c r="P2620" s="2" t="s">
        <v>1</v>
      </c>
      <c r="Q2620" s="1">
        <v>7215219.9979999997</v>
      </c>
      <c r="R2620" s="1">
        <v>0</v>
      </c>
      <c r="S2620" s="1">
        <v>5052661.2299999995</v>
      </c>
      <c r="T2620" s="1">
        <v>0</v>
      </c>
      <c r="U2620" s="2" t="s">
        <v>0</v>
      </c>
      <c r="V2620" s="1">
        <v>0</v>
      </c>
      <c r="W2620" s="1">
        <v>1864274.8</v>
      </c>
      <c r="X2620" s="2" t="s">
        <v>13</v>
      </c>
      <c r="Y2620" s="1">
        <v>298283.96799999999</v>
      </c>
      <c r="Z2620" s="1">
        <v>0</v>
      </c>
      <c r="AA2620" s="2" t="s">
        <v>0</v>
      </c>
      <c r="AB2620" s="1">
        <v>0</v>
      </c>
      <c r="AC2620" s="1">
        <v>0</v>
      </c>
      <c r="AD2620" s="2" t="s">
        <v>0</v>
      </c>
      <c r="AE2620" s="1">
        <v>0</v>
      </c>
      <c r="AF2620" s="2">
        <v>0</v>
      </c>
      <c r="AG2620" s="2" t="s">
        <v>0</v>
      </c>
      <c r="AH2620" s="1">
        <v>0</v>
      </c>
      <c r="AI2620" s="1">
        <v>0</v>
      </c>
      <c r="AJ2620" s="2" t="s">
        <v>0</v>
      </c>
      <c r="AK2620" s="1">
        <v>0</v>
      </c>
      <c r="AL2620" s="1">
        <v>0</v>
      </c>
      <c r="AM2620" s="78" t="s">
        <v>1</v>
      </c>
      <c r="AN2620" s="48" t="s">
        <v>1</v>
      </c>
      <c r="AO2620" s="78" t="s">
        <v>1</v>
      </c>
      <c r="AP2620" s="48" t="s">
        <v>1</v>
      </c>
    </row>
    <row r="2621" spans="1:42" hidden="1" x14ac:dyDescent="0.25">
      <c r="A2621" s="2" t="s">
        <v>637</v>
      </c>
      <c r="B2621" s="52">
        <v>44011</v>
      </c>
      <c r="C2621" s="2" t="s">
        <v>53</v>
      </c>
      <c r="D2621" s="2" t="s">
        <v>52</v>
      </c>
      <c r="E2621" s="2" t="s">
        <v>651</v>
      </c>
      <c r="F2621" s="2" t="s">
        <v>4250</v>
      </c>
      <c r="G2621" s="2" t="s">
        <v>4</v>
      </c>
      <c r="H2621" s="2" t="s">
        <v>4457</v>
      </c>
      <c r="I2621" s="1" t="s">
        <v>1</v>
      </c>
      <c r="J2621" s="1" t="s">
        <v>1</v>
      </c>
      <c r="K2621" s="1" t="s">
        <v>1</v>
      </c>
      <c r="L2621" s="1" t="s">
        <v>1</v>
      </c>
      <c r="M2621" s="1">
        <v>0</v>
      </c>
      <c r="N2621" s="2" t="s">
        <v>1</v>
      </c>
      <c r="O2621" s="2" t="s">
        <v>4458</v>
      </c>
      <c r="P2621" s="2" t="s">
        <v>4459</v>
      </c>
      <c r="Q2621" s="1">
        <v>8439500</v>
      </c>
      <c r="R2621" s="1">
        <v>0</v>
      </c>
      <c r="S2621" s="1">
        <v>8439500</v>
      </c>
      <c r="T2621" s="1">
        <v>0</v>
      </c>
      <c r="U2621" s="2" t="s">
        <v>0</v>
      </c>
      <c r="V2621" s="1">
        <v>0</v>
      </c>
      <c r="W2621" s="1">
        <v>0</v>
      </c>
      <c r="X2621" s="2" t="s">
        <v>0</v>
      </c>
      <c r="Y2621" s="1">
        <v>0</v>
      </c>
      <c r="Z2621" s="1">
        <v>0</v>
      </c>
      <c r="AA2621" s="2" t="s">
        <v>0</v>
      </c>
      <c r="AB2621" s="1">
        <v>0</v>
      </c>
      <c r="AC2621" s="1">
        <v>0</v>
      </c>
      <c r="AD2621" s="2" t="s">
        <v>0</v>
      </c>
      <c r="AE2621" s="1">
        <v>0</v>
      </c>
      <c r="AF2621" s="2">
        <v>0</v>
      </c>
      <c r="AG2621" s="2" t="s">
        <v>0</v>
      </c>
      <c r="AH2621" s="1">
        <v>0</v>
      </c>
      <c r="AI2621" s="1">
        <v>0</v>
      </c>
      <c r="AJ2621" s="2" t="s">
        <v>0</v>
      </c>
      <c r="AK2621" s="1">
        <v>0</v>
      </c>
      <c r="AL2621" s="1">
        <v>0</v>
      </c>
      <c r="AM2621" s="78" t="s">
        <v>1</v>
      </c>
      <c r="AN2621" s="48" t="s">
        <v>1</v>
      </c>
      <c r="AO2621" s="78" t="s">
        <v>1</v>
      </c>
      <c r="AP2621" s="48" t="s">
        <v>1</v>
      </c>
    </row>
    <row r="2622" spans="1:42" hidden="1" x14ac:dyDescent="0.25">
      <c r="A2622" s="2" t="s">
        <v>635</v>
      </c>
      <c r="B2622" s="52">
        <v>44011</v>
      </c>
      <c r="C2622" s="2" t="s">
        <v>53</v>
      </c>
      <c r="D2622" s="2" t="s">
        <v>52</v>
      </c>
      <c r="E2622" s="2" t="s">
        <v>651</v>
      </c>
      <c r="F2622" s="2" t="s">
        <v>4250</v>
      </c>
      <c r="G2622" s="2" t="s">
        <v>4</v>
      </c>
      <c r="H2622" s="2" t="s">
        <v>4460</v>
      </c>
      <c r="I2622" s="1" t="s">
        <v>1</v>
      </c>
      <c r="J2622" s="1" t="s">
        <v>1</v>
      </c>
      <c r="K2622" s="1" t="s">
        <v>1</v>
      </c>
      <c r="L2622" s="1" t="s">
        <v>1</v>
      </c>
      <c r="M2622" s="1">
        <v>0</v>
      </c>
      <c r="N2622" s="2" t="s">
        <v>1</v>
      </c>
      <c r="O2622" s="2" t="s">
        <v>2</v>
      </c>
      <c r="P2622" s="2" t="s">
        <v>1</v>
      </c>
      <c r="Q2622" s="1">
        <v>51480013.69030001</v>
      </c>
      <c r="R2622" s="1">
        <v>0</v>
      </c>
      <c r="S2622" s="1">
        <v>30948037.493500009</v>
      </c>
      <c r="T2622" s="1">
        <v>0</v>
      </c>
      <c r="U2622" s="2" t="s">
        <v>0</v>
      </c>
      <c r="V2622" s="1">
        <v>0</v>
      </c>
      <c r="W2622" s="1">
        <v>17699979.480000004</v>
      </c>
      <c r="X2622" s="2" t="s">
        <v>13</v>
      </c>
      <c r="Y2622" s="1">
        <v>2831996.7168000001</v>
      </c>
      <c r="Z2622" s="1">
        <v>0</v>
      </c>
      <c r="AA2622" s="2" t="s">
        <v>0</v>
      </c>
      <c r="AB2622" s="1">
        <v>0</v>
      </c>
      <c r="AC2622" s="1">
        <v>0</v>
      </c>
      <c r="AD2622" s="2" t="s">
        <v>0</v>
      </c>
      <c r="AE2622" s="1">
        <v>0</v>
      </c>
      <c r="AF2622" s="2">
        <v>0</v>
      </c>
      <c r="AG2622" s="2" t="s">
        <v>0</v>
      </c>
      <c r="AH2622" s="1">
        <v>0</v>
      </c>
      <c r="AI2622" s="1">
        <v>0</v>
      </c>
      <c r="AJ2622" s="2" t="s">
        <v>0</v>
      </c>
      <c r="AK2622" s="1">
        <v>0</v>
      </c>
      <c r="AL2622" s="1">
        <v>0</v>
      </c>
      <c r="AM2622" s="78" t="s">
        <v>1</v>
      </c>
      <c r="AN2622" s="48" t="s">
        <v>1</v>
      </c>
      <c r="AO2622" s="78" t="s">
        <v>1</v>
      </c>
      <c r="AP2622" s="48" t="s">
        <v>1</v>
      </c>
    </row>
    <row r="2623" spans="1:42" hidden="1" x14ac:dyDescent="0.25">
      <c r="A2623" s="2" t="s">
        <v>633</v>
      </c>
      <c r="B2623" s="52">
        <v>44011</v>
      </c>
      <c r="C2623" s="2" t="s">
        <v>8</v>
      </c>
      <c r="D2623" s="2" t="s">
        <v>48</v>
      </c>
      <c r="E2623" s="2" t="s">
        <v>520</v>
      </c>
      <c r="F2623" s="2" t="s">
        <v>1736</v>
      </c>
      <c r="G2623" s="2" t="s">
        <v>4</v>
      </c>
      <c r="H2623" s="2" t="s">
        <v>4461</v>
      </c>
      <c r="I2623" s="1" t="s">
        <v>1</v>
      </c>
      <c r="J2623" s="1" t="s">
        <v>1</v>
      </c>
      <c r="K2623" s="1" t="s">
        <v>1</v>
      </c>
      <c r="L2623" s="1" t="s">
        <v>1</v>
      </c>
      <c r="M2623" s="1">
        <v>0</v>
      </c>
      <c r="N2623" s="2" t="s">
        <v>1</v>
      </c>
      <c r="O2623" s="2" t="s">
        <v>2</v>
      </c>
      <c r="P2623" s="2" t="s">
        <v>1</v>
      </c>
      <c r="Q2623" s="1">
        <v>31155927.035199996</v>
      </c>
      <c r="R2623" s="1">
        <v>0</v>
      </c>
      <c r="S2623" s="1">
        <v>22735556.345199995</v>
      </c>
      <c r="T2623" s="1">
        <v>0</v>
      </c>
      <c r="U2623" s="2" t="s">
        <v>0</v>
      </c>
      <c r="V2623" s="1">
        <v>0</v>
      </c>
      <c r="W2623" s="1">
        <v>7258940.25</v>
      </c>
      <c r="X2623" s="2" t="s">
        <v>13</v>
      </c>
      <c r="Y2623" s="1">
        <v>1161430.44</v>
      </c>
      <c r="Z2623" s="1">
        <v>0</v>
      </c>
      <c r="AA2623" s="2" t="s">
        <v>0</v>
      </c>
      <c r="AB2623" s="1">
        <v>0</v>
      </c>
      <c r="AC2623" s="1">
        <v>0</v>
      </c>
      <c r="AD2623" s="2" t="s">
        <v>0</v>
      </c>
      <c r="AE2623" s="1">
        <v>0</v>
      </c>
      <c r="AF2623" s="2">
        <v>0</v>
      </c>
      <c r="AG2623" s="2" t="s">
        <v>0</v>
      </c>
      <c r="AH2623" s="1">
        <v>0</v>
      </c>
      <c r="AI2623" s="1">
        <v>0</v>
      </c>
      <c r="AJ2623" s="2" t="s">
        <v>0</v>
      </c>
      <c r="AK2623" s="1">
        <v>0</v>
      </c>
      <c r="AL2623" s="1">
        <v>0</v>
      </c>
      <c r="AM2623" s="76" t="s">
        <v>1</v>
      </c>
      <c r="AN2623" s="77" t="s">
        <v>1</v>
      </c>
      <c r="AO2623" s="76" t="s">
        <v>1</v>
      </c>
      <c r="AP2623" s="77" t="s">
        <v>1</v>
      </c>
    </row>
    <row r="2624" spans="1:42" hidden="1" x14ac:dyDescent="0.25">
      <c r="A2624" s="2" t="s">
        <v>631</v>
      </c>
      <c r="B2624" s="51">
        <v>44011</v>
      </c>
      <c r="C2624" s="2" t="s">
        <v>53</v>
      </c>
      <c r="D2624" s="2" t="s">
        <v>48</v>
      </c>
      <c r="E2624" s="2" t="s">
        <v>1830</v>
      </c>
      <c r="F2624" s="2" t="s">
        <v>3075</v>
      </c>
      <c r="G2624" s="2" t="s">
        <v>4</v>
      </c>
      <c r="H2624" s="2" t="s">
        <v>4051</v>
      </c>
      <c r="I2624" s="1"/>
      <c r="J2624" s="1"/>
      <c r="K2624" s="1"/>
      <c r="L2624" s="1"/>
      <c r="M2624" s="1">
        <v>0</v>
      </c>
      <c r="N2624" s="2"/>
      <c r="O2624" s="2" t="s">
        <v>249</v>
      </c>
      <c r="P2624" s="2"/>
      <c r="Q2624" s="1">
        <v>0</v>
      </c>
      <c r="R2624" s="1">
        <v>0</v>
      </c>
      <c r="S2624" s="1">
        <v>0</v>
      </c>
      <c r="T2624" s="1">
        <v>0</v>
      </c>
      <c r="U2624" s="1">
        <v>0</v>
      </c>
      <c r="V2624" s="1">
        <v>0</v>
      </c>
      <c r="W2624" s="1">
        <v>0</v>
      </c>
      <c r="X2624" s="1">
        <v>0</v>
      </c>
      <c r="Y2624" s="1">
        <v>0</v>
      </c>
      <c r="Z2624" s="1">
        <v>0</v>
      </c>
      <c r="AA2624" s="1">
        <v>0</v>
      </c>
      <c r="AB2624" s="1">
        <v>0</v>
      </c>
      <c r="AC2624" s="1">
        <v>0</v>
      </c>
      <c r="AD2624" s="1">
        <v>0</v>
      </c>
      <c r="AE2624" s="1">
        <v>0</v>
      </c>
      <c r="AF2624" s="2"/>
      <c r="AG2624" s="2"/>
      <c r="AH2624" s="1"/>
      <c r="AI2624" s="1"/>
      <c r="AJ2624" s="2"/>
      <c r="AK2624" s="1"/>
      <c r="AL2624" s="1"/>
      <c r="AM2624" s="78"/>
      <c r="AN2624" s="48"/>
      <c r="AO2624" s="78"/>
      <c r="AP2624" s="48"/>
    </row>
    <row r="2625" spans="1:42" hidden="1" x14ac:dyDescent="0.25">
      <c r="A2625" s="2" t="s">
        <v>627</v>
      </c>
      <c r="B2625" s="52">
        <v>44011</v>
      </c>
      <c r="C2625" s="2" t="s">
        <v>8</v>
      </c>
      <c r="D2625" s="2" t="s">
        <v>44</v>
      </c>
      <c r="E2625" s="2" t="s">
        <v>516</v>
      </c>
      <c r="F2625" s="2" t="s">
        <v>2370</v>
      </c>
      <c r="G2625" s="2" t="s">
        <v>4</v>
      </c>
      <c r="H2625" s="2" t="s">
        <v>4462</v>
      </c>
      <c r="I2625" s="1" t="s">
        <v>1</v>
      </c>
      <c r="J2625" s="1" t="s">
        <v>1</v>
      </c>
      <c r="K2625" s="1" t="s">
        <v>1</v>
      </c>
      <c r="L2625" s="1" t="s">
        <v>1</v>
      </c>
      <c r="M2625" s="1">
        <v>0</v>
      </c>
      <c r="N2625" s="2" t="s">
        <v>1</v>
      </c>
      <c r="O2625" s="2" t="s">
        <v>2</v>
      </c>
      <c r="P2625" s="2" t="s">
        <v>1</v>
      </c>
      <c r="Q2625" s="1">
        <v>15687241.297400001</v>
      </c>
      <c r="R2625" s="1">
        <v>0</v>
      </c>
      <c r="S2625" s="1">
        <v>13423111.549000001</v>
      </c>
      <c r="T2625" s="1">
        <v>0</v>
      </c>
      <c r="U2625" s="2" t="s">
        <v>0</v>
      </c>
      <c r="V2625" s="1">
        <v>0</v>
      </c>
      <c r="W2625" s="1">
        <v>1951835.99</v>
      </c>
      <c r="X2625" s="2" t="s">
        <v>0</v>
      </c>
      <c r="Y2625" s="1">
        <v>312293.75839999999</v>
      </c>
      <c r="Z2625" s="1">
        <v>0</v>
      </c>
      <c r="AA2625" s="2" t="s">
        <v>0</v>
      </c>
      <c r="AB2625" s="1">
        <v>0</v>
      </c>
      <c r="AC2625" s="1">
        <v>0</v>
      </c>
      <c r="AD2625" s="2" t="s">
        <v>0</v>
      </c>
      <c r="AE2625" s="1">
        <v>0</v>
      </c>
      <c r="AF2625" s="2">
        <v>0</v>
      </c>
      <c r="AG2625" s="2" t="s">
        <v>0</v>
      </c>
      <c r="AH2625" s="1">
        <v>0</v>
      </c>
      <c r="AI2625" s="1">
        <v>0</v>
      </c>
      <c r="AJ2625" s="2" t="s">
        <v>0</v>
      </c>
      <c r="AK2625" s="1">
        <v>0</v>
      </c>
      <c r="AL2625" s="1">
        <v>0</v>
      </c>
      <c r="AM2625" s="76" t="s">
        <v>1</v>
      </c>
      <c r="AN2625" s="77" t="s">
        <v>1</v>
      </c>
      <c r="AO2625" s="76" t="s">
        <v>1</v>
      </c>
      <c r="AP2625" s="77" t="s">
        <v>1</v>
      </c>
    </row>
    <row r="2626" spans="1:42" hidden="1" x14ac:dyDescent="0.25">
      <c r="A2626" s="2" t="s">
        <v>625</v>
      </c>
      <c r="B2626" s="52">
        <v>44011</v>
      </c>
      <c r="C2626" s="2" t="s">
        <v>8</v>
      </c>
      <c r="D2626" s="2" t="s">
        <v>44</v>
      </c>
      <c r="E2626" s="2" t="s">
        <v>516</v>
      </c>
      <c r="F2626" s="2" t="s">
        <v>2370</v>
      </c>
      <c r="G2626" s="2" t="s">
        <v>4</v>
      </c>
      <c r="H2626" s="2" t="s">
        <v>4463</v>
      </c>
      <c r="I2626" s="1" t="s">
        <v>1</v>
      </c>
      <c r="J2626" s="1" t="s">
        <v>1</v>
      </c>
      <c r="K2626" s="1" t="s">
        <v>1</v>
      </c>
      <c r="L2626" s="1" t="s">
        <v>1</v>
      </c>
      <c r="M2626" s="1">
        <v>0</v>
      </c>
      <c r="N2626" s="2" t="s">
        <v>1</v>
      </c>
      <c r="O2626" s="2" t="s">
        <v>4464</v>
      </c>
      <c r="P2626" s="2" t="s">
        <v>4465</v>
      </c>
      <c r="Q2626" s="1">
        <v>2454115.3757999996</v>
      </c>
      <c r="R2626" s="1">
        <v>0</v>
      </c>
      <c r="S2626" s="1">
        <v>2188839.7549999999</v>
      </c>
      <c r="T2626" s="1">
        <v>228685.88</v>
      </c>
      <c r="U2626" s="2" t="s">
        <v>13</v>
      </c>
      <c r="V2626" s="1">
        <v>36589.7408</v>
      </c>
      <c r="W2626" s="1">
        <v>0</v>
      </c>
      <c r="X2626" s="2" t="s">
        <v>0</v>
      </c>
      <c r="Y2626" s="1">
        <v>0</v>
      </c>
      <c r="Z2626" s="1">
        <v>0</v>
      </c>
      <c r="AA2626" s="2" t="s">
        <v>0</v>
      </c>
      <c r="AB2626" s="1">
        <v>0</v>
      </c>
      <c r="AC2626" s="1">
        <v>0</v>
      </c>
      <c r="AD2626" s="2" t="s">
        <v>0</v>
      </c>
      <c r="AE2626" s="1">
        <v>0</v>
      </c>
      <c r="AF2626" s="2">
        <v>0</v>
      </c>
      <c r="AG2626" s="2" t="s">
        <v>0</v>
      </c>
      <c r="AH2626" s="1">
        <v>0</v>
      </c>
      <c r="AI2626" s="1">
        <v>0</v>
      </c>
      <c r="AJ2626" s="2" t="s">
        <v>0</v>
      </c>
      <c r="AK2626" s="1">
        <v>0</v>
      </c>
      <c r="AL2626" s="1">
        <v>0</v>
      </c>
      <c r="AM2626" s="76" t="s">
        <v>1</v>
      </c>
      <c r="AN2626" s="77" t="s">
        <v>1</v>
      </c>
      <c r="AO2626" s="76" t="s">
        <v>1</v>
      </c>
      <c r="AP2626" s="77" t="s">
        <v>1</v>
      </c>
    </row>
    <row r="2627" spans="1:42" hidden="1" x14ac:dyDescent="0.25">
      <c r="A2627" s="2" t="s">
        <v>623</v>
      </c>
      <c r="B2627" s="52">
        <v>44011</v>
      </c>
      <c r="C2627" s="2" t="s">
        <v>8</v>
      </c>
      <c r="D2627" s="2" t="s">
        <v>44</v>
      </c>
      <c r="E2627" s="2" t="s">
        <v>516</v>
      </c>
      <c r="F2627" s="2" t="s">
        <v>2370</v>
      </c>
      <c r="G2627" s="2" t="s">
        <v>4</v>
      </c>
      <c r="H2627" s="2" t="s">
        <v>4466</v>
      </c>
      <c r="I2627" s="1" t="s">
        <v>1</v>
      </c>
      <c r="J2627" s="1" t="s">
        <v>1</v>
      </c>
      <c r="K2627" s="1" t="s">
        <v>1</v>
      </c>
      <c r="L2627" s="1" t="s">
        <v>1</v>
      </c>
      <c r="M2627" s="1">
        <v>0</v>
      </c>
      <c r="N2627" s="2" t="s">
        <v>1</v>
      </c>
      <c r="O2627" s="2" t="s">
        <v>2</v>
      </c>
      <c r="P2627" s="2" t="s">
        <v>1</v>
      </c>
      <c r="Q2627" s="1">
        <v>59230933.504600003</v>
      </c>
      <c r="R2627" s="1">
        <v>0</v>
      </c>
      <c r="S2627" s="1">
        <v>40847009.255000003</v>
      </c>
      <c r="T2627" s="1">
        <v>0</v>
      </c>
      <c r="U2627" s="2" t="s">
        <v>0</v>
      </c>
      <c r="V2627" s="1">
        <v>0</v>
      </c>
      <c r="W2627" s="1">
        <v>15848210.560000002</v>
      </c>
      <c r="X2627" s="2" t="s">
        <v>13</v>
      </c>
      <c r="Y2627" s="1">
        <v>2535713.6896000002</v>
      </c>
      <c r="Z2627" s="1">
        <v>0</v>
      </c>
      <c r="AA2627" s="2" t="s">
        <v>0</v>
      </c>
      <c r="AB2627" s="1">
        <v>0</v>
      </c>
      <c r="AC2627" s="1">
        <v>0</v>
      </c>
      <c r="AD2627" s="2" t="s">
        <v>0</v>
      </c>
      <c r="AE2627" s="1">
        <v>0</v>
      </c>
      <c r="AF2627" s="2">
        <v>0</v>
      </c>
      <c r="AG2627" s="2" t="s">
        <v>0</v>
      </c>
      <c r="AH2627" s="1">
        <v>0</v>
      </c>
      <c r="AI2627" s="1">
        <v>0</v>
      </c>
      <c r="AJ2627" s="2" t="s">
        <v>0</v>
      </c>
      <c r="AK2627" s="1">
        <v>0</v>
      </c>
      <c r="AL2627" s="1">
        <v>0</v>
      </c>
      <c r="AM2627" s="76" t="s">
        <v>1</v>
      </c>
      <c r="AN2627" s="77" t="s">
        <v>1</v>
      </c>
      <c r="AO2627" s="76" t="s">
        <v>1</v>
      </c>
      <c r="AP2627" s="77" t="s">
        <v>1</v>
      </c>
    </row>
    <row r="2628" spans="1:42" hidden="1" x14ac:dyDescent="0.25">
      <c r="A2628" s="2" t="s">
        <v>619</v>
      </c>
      <c r="B2628" s="52">
        <v>44011</v>
      </c>
      <c r="C2628" s="2" t="s">
        <v>8</v>
      </c>
      <c r="D2628" s="2" t="s">
        <v>40</v>
      </c>
      <c r="E2628" s="2" t="s">
        <v>500</v>
      </c>
      <c r="F2628" s="2" t="s">
        <v>1069</v>
      </c>
      <c r="G2628" s="2" t="s">
        <v>4</v>
      </c>
      <c r="H2628" s="2" t="s">
        <v>4467</v>
      </c>
      <c r="I2628" s="1" t="s">
        <v>1</v>
      </c>
      <c r="J2628" s="1" t="s">
        <v>1</v>
      </c>
      <c r="K2628" s="1" t="s">
        <v>1</v>
      </c>
      <c r="L2628" s="1" t="s">
        <v>1</v>
      </c>
      <c r="M2628" s="1">
        <v>0</v>
      </c>
      <c r="N2628" s="2" t="s">
        <v>1</v>
      </c>
      <c r="O2628" s="2" t="s">
        <v>2</v>
      </c>
      <c r="P2628" s="2" t="s">
        <v>1</v>
      </c>
      <c r="Q2628" s="1">
        <v>68974097.339699984</v>
      </c>
      <c r="R2628" s="1">
        <v>0</v>
      </c>
      <c r="S2628" s="1">
        <v>58257699.163299985</v>
      </c>
      <c r="T2628" s="1">
        <v>0</v>
      </c>
      <c r="U2628" s="2" t="s">
        <v>0</v>
      </c>
      <c r="V2628" s="1">
        <v>0</v>
      </c>
      <c r="W2628" s="1">
        <v>9238274.290000001</v>
      </c>
      <c r="X2628" s="2" t="s">
        <v>13</v>
      </c>
      <c r="Y2628" s="1">
        <v>1478123.8864</v>
      </c>
      <c r="Z2628" s="1">
        <v>0</v>
      </c>
      <c r="AA2628" s="2" t="s">
        <v>0</v>
      </c>
      <c r="AB2628" s="1">
        <v>0</v>
      </c>
      <c r="AC2628" s="1">
        <v>0</v>
      </c>
      <c r="AD2628" s="2" t="s">
        <v>0</v>
      </c>
      <c r="AE2628" s="1">
        <v>0</v>
      </c>
      <c r="AF2628" s="2">
        <v>0</v>
      </c>
      <c r="AG2628" s="2" t="s">
        <v>0</v>
      </c>
      <c r="AH2628" s="1">
        <v>0</v>
      </c>
      <c r="AI2628" s="1">
        <v>0</v>
      </c>
      <c r="AJ2628" s="2" t="s">
        <v>0</v>
      </c>
      <c r="AK2628" s="1">
        <v>0</v>
      </c>
      <c r="AL2628" s="1">
        <v>0</v>
      </c>
      <c r="AM2628" s="76" t="s">
        <v>1</v>
      </c>
      <c r="AN2628" s="77" t="s">
        <v>1</v>
      </c>
      <c r="AO2628" s="76" t="s">
        <v>1</v>
      </c>
      <c r="AP2628" s="77" t="s">
        <v>1</v>
      </c>
    </row>
    <row r="2629" spans="1:42" hidden="1" x14ac:dyDescent="0.25">
      <c r="A2629" s="2" t="s">
        <v>616</v>
      </c>
      <c r="B2629" s="52">
        <v>44011</v>
      </c>
      <c r="C2629" s="2" t="s">
        <v>8</v>
      </c>
      <c r="D2629" s="2" t="s">
        <v>36</v>
      </c>
      <c r="E2629" s="2" t="s">
        <v>497</v>
      </c>
      <c r="F2629" s="2" t="s">
        <v>1213</v>
      </c>
      <c r="G2629" s="2" t="s">
        <v>4</v>
      </c>
      <c r="H2629" s="2" t="s">
        <v>4468</v>
      </c>
      <c r="I2629" s="1" t="s">
        <v>1</v>
      </c>
      <c r="J2629" s="1" t="s">
        <v>1</v>
      </c>
      <c r="K2629" s="1" t="s">
        <v>1</v>
      </c>
      <c r="L2629" s="1" t="s">
        <v>1</v>
      </c>
      <c r="M2629" s="1">
        <v>0</v>
      </c>
      <c r="N2629" s="2" t="s">
        <v>1</v>
      </c>
      <c r="O2629" s="2" t="s">
        <v>2</v>
      </c>
      <c r="P2629" s="2" t="s">
        <v>1</v>
      </c>
      <c r="Q2629" s="1">
        <v>77002446.054500014</v>
      </c>
      <c r="R2629" s="1">
        <v>0</v>
      </c>
      <c r="S2629" s="1">
        <v>59473621.382900007</v>
      </c>
      <c r="T2629" s="1">
        <v>0</v>
      </c>
      <c r="U2629" s="2" t="s">
        <v>0</v>
      </c>
      <c r="V2629" s="1">
        <v>0</v>
      </c>
      <c r="W2629" s="1">
        <v>15111055.751400001</v>
      </c>
      <c r="X2629" s="2" t="s">
        <v>0</v>
      </c>
      <c r="Y2629" s="1">
        <v>2417768.9202000001</v>
      </c>
      <c r="Z2629" s="1">
        <v>0</v>
      </c>
      <c r="AA2629" s="2" t="s">
        <v>0</v>
      </c>
      <c r="AB2629" s="1">
        <v>0</v>
      </c>
      <c r="AC2629" s="1">
        <v>0</v>
      </c>
      <c r="AD2629" s="2" t="s">
        <v>0</v>
      </c>
      <c r="AE2629" s="1">
        <v>0</v>
      </c>
      <c r="AF2629" s="2">
        <v>0</v>
      </c>
      <c r="AG2629" s="2" t="s">
        <v>0</v>
      </c>
      <c r="AH2629" s="1">
        <v>0</v>
      </c>
      <c r="AI2629" s="1">
        <v>0</v>
      </c>
      <c r="AJ2629" s="2" t="s">
        <v>0</v>
      </c>
      <c r="AK2629" s="1">
        <v>0</v>
      </c>
      <c r="AL2629" s="1">
        <v>0</v>
      </c>
      <c r="AM2629" s="76" t="s">
        <v>1</v>
      </c>
      <c r="AN2629" s="77" t="s">
        <v>1</v>
      </c>
      <c r="AO2629" s="76" t="s">
        <v>1</v>
      </c>
      <c r="AP2629" s="77" t="s">
        <v>1</v>
      </c>
    </row>
    <row r="2630" spans="1:42" hidden="1" x14ac:dyDescent="0.25">
      <c r="A2630" s="2" t="s">
        <v>614</v>
      </c>
      <c r="B2630" s="52">
        <v>44011</v>
      </c>
      <c r="C2630" s="2" t="s">
        <v>8</v>
      </c>
      <c r="D2630" s="2" t="s">
        <v>32</v>
      </c>
      <c r="E2630" s="2" t="s">
        <v>493</v>
      </c>
      <c r="F2630" s="2" t="s">
        <v>4469</v>
      </c>
      <c r="G2630" s="2" t="s">
        <v>4</v>
      </c>
      <c r="H2630" s="2" t="s">
        <v>4470</v>
      </c>
      <c r="I2630" s="1"/>
      <c r="J2630" s="1"/>
      <c r="K2630" s="1"/>
      <c r="L2630" s="1"/>
      <c r="M2630" s="1">
        <v>0</v>
      </c>
      <c r="N2630" s="2"/>
      <c r="O2630" s="2" t="s">
        <v>249</v>
      </c>
      <c r="P2630" s="2"/>
      <c r="Q2630" s="1">
        <v>0</v>
      </c>
      <c r="R2630" s="1">
        <v>0</v>
      </c>
      <c r="S2630" s="1">
        <v>0</v>
      </c>
      <c r="T2630" s="1"/>
      <c r="U2630" s="2"/>
      <c r="V2630" s="1"/>
      <c r="W2630" s="1"/>
      <c r="X2630" s="2"/>
      <c r="Y2630" s="1"/>
      <c r="Z2630" s="1"/>
      <c r="AA2630" s="2"/>
      <c r="AB2630" s="1"/>
      <c r="AC2630" s="1"/>
      <c r="AD2630" s="2"/>
      <c r="AE2630" s="1"/>
      <c r="AF2630" s="2"/>
      <c r="AG2630" s="2"/>
      <c r="AH2630" s="1"/>
      <c r="AI2630" s="1"/>
      <c r="AJ2630" s="2"/>
      <c r="AK2630" s="1"/>
      <c r="AL2630" s="1"/>
      <c r="AM2630" s="76"/>
      <c r="AN2630" s="77"/>
      <c r="AO2630" s="76"/>
      <c r="AP2630" s="77"/>
    </row>
    <row r="2631" spans="1:42" hidden="1" x14ac:dyDescent="0.25">
      <c r="A2631" s="2" t="s">
        <v>610</v>
      </c>
      <c r="B2631" s="52">
        <v>44011</v>
      </c>
      <c r="C2631" s="2" t="s">
        <v>8</v>
      </c>
      <c r="D2631" s="2" t="s">
        <v>26</v>
      </c>
      <c r="E2631" s="2" t="s">
        <v>489</v>
      </c>
      <c r="F2631" s="2" t="s">
        <v>4471</v>
      </c>
      <c r="G2631" s="2" t="s">
        <v>4</v>
      </c>
      <c r="H2631" s="2" t="s">
        <v>4472</v>
      </c>
      <c r="I2631" s="1" t="s">
        <v>1</v>
      </c>
      <c r="J2631" s="1" t="s">
        <v>1</v>
      </c>
      <c r="K2631" s="1" t="s">
        <v>1</v>
      </c>
      <c r="L2631" s="1" t="s">
        <v>1</v>
      </c>
      <c r="M2631" s="1">
        <v>0</v>
      </c>
      <c r="N2631" s="2" t="s">
        <v>1</v>
      </c>
      <c r="O2631" s="2" t="s">
        <v>2</v>
      </c>
      <c r="P2631" s="2" t="s">
        <v>1</v>
      </c>
      <c r="Q2631" s="1">
        <v>32589948.66</v>
      </c>
      <c r="R2631" s="1">
        <v>0</v>
      </c>
      <c r="S2631" s="1">
        <v>29193433.859999999</v>
      </c>
      <c r="T2631" s="1">
        <v>0</v>
      </c>
      <c r="U2631" s="2" t="s">
        <v>0</v>
      </c>
      <c r="V2631" s="1">
        <v>0</v>
      </c>
      <c r="W2631" s="1">
        <v>2928030</v>
      </c>
      <c r="X2631" s="2" t="s">
        <v>0</v>
      </c>
      <c r="Y2631" s="1">
        <v>468484.8</v>
      </c>
      <c r="Z2631" s="1">
        <v>0</v>
      </c>
      <c r="AA2631" s="2" t="s">
        <v>0</v>
      </c>
      <c r="AB2631" s="1">
        <v>0</v>
      </c>
      <c r="AC2631" s="1">
        <v>0</v>
      </c>
      <c r="AD2631" s="2" t="s">
        <v>0</v>
      </c>
      <c r="AE2631" s="1">
        <v>0</v>
      </c>
      <c r="AF2631" s="2">
        <v>0</v>
      </c>
      <c r="AG2631" s="2" t="s">
        <v>0</v>
      </c>
      <c r="AH2631" s="1">
        <v>0</v>
      </c>
      <c r="AI2631" s="1">
        <v>0</v>
      </c>
      <c r="AJ2631" s="2" t="s">
        <v>0</v>
      </c>
      <c r="AK2631" s="1">
        <v>0</v>
      </c>
      <c r="AL2631" s="1">
        <v>0</v>
      </c>
      <c r="AM2631" s="76" t="s">
        <v>1</v>
      </c>
      <c r="AN2631" s="77" t="s">
        <v>1</v>
      </c>
      <c r="AO2631" s="76" t="s">
        <v>1</v>
      </c>
      <c r="AP2631" s="77" t="s">
        <v>1</v>
      </c>
    </row>
    <row r="2632" spans="1:42" hidden="1" x14ac:dyDescent="0.25">
      <c r="A2632" s="2" t="s">
        <v>607</v>
      </c>
      <c r="B2632" s="52">
        <v>44011</v>
      </c>
      <c r="C2632" s="2" t="s">
        <v>8</v>
      </c>
      <c r="D2632" s="2" t="s">
        <v>16</v>
      </c>
      <c r="E2632" s="2" t="s">
        <v>483</v>
      </c>
      <c r="F2632" s="2" t="s">
        <v>1128</v>
      </c>
      <c r="G2632" s="2" t="s">
        <v>4</v>
      </c>
      <c r="H2632" s="2" t="s">
        <v>4417</v>
      </c>
      <c r="I2632" s="1" t="s">
        <v>1</v>
      </c>
      <c r="J2632" s="1" t="s">
        <v>1</v>
      </c>
      <c r="K2632" s="1" t="s">
        <v>1</v>
      </c>
      <c r="L2632" s="1" t="s">
        <v>1</v>
      </c>
      <c r="M2632" s="1">
        <v>0</v>
      </c>
      <c r="N2632" s="2" t="s">
        <v>1</v>
      </c>
      <c r="O2632" s="2" t="s">
        <v>2</v>
      </c>
      <c r="P2632" s="2" t="s">
        <v>1</v>
      </c>
      <c r="Q2632" s="1">
        <v>4157172.0208000001</v>
      </c>
      <c r="R2632" s="1">
        <v>0</v>
      </c>
      <c r="S2632" s="1">
        <v>1644930</v>
      </c>
      <c r="T2632" s="1">
        <v>0</v>
      </c>
      <c r="U2632" s="2" t="s">
        <v>0</v>
      </c>
      <c r="V2632" s="1">
        <v>0</v>
      </c>
      <c r="W2632" s="1">
        <v>2165725.88</v>
      </c>
      <c r="X2632" s="2" t="s">
        <v>13</v>
      </c>
      <c r="Y2632" s="1">
        <v>346516.14079999999</v>
      </c>
      <c r="Z2632" s="1">
        <v>0</v>
      </c>
      <c r="AA2632" s="2" t="s">
        <v>0</v>
      </c>
      <c r="AB2632" s="1">
        <v>0</v>
      </c>
      <c r="AC2632" s="1">
        <v>0</v>
      </c>
      <c r="AD2632" s="2" t="s">
        <v>0</v>
      </c>
      <c r="AE2632" s="1">
        <v>0</v>
      </c>
      <c r="AF2632" s="2">
        <v>0</v>
      </c>
      <c r="AG2632" s="2" t="s">
        <v>0</v>
      </c>
      <c r="AH2632" s="1">
        <v>0</v>
      </c>
      <c r="AI2632" s="1">
        <v>0</v>
      </c>
      <c r="AJ2632" s="2" t="s">
        <v>0</v>
      </c>
      <c r="AK2632" s="1">
        <v>0</v>
      </c>
      <c r="AL2632" s="1">
        <v>0</v>
      </c>
      <c r="AM2632" s="76" t="s">
        <v>1</v>
      </c>
      <c r="AN2632" s="77" t="s">
        <v>1</v>
      </c>
      <c r="AO2632" s="76" t="s">
        <v>1</v>
      </c>
      <c r="AP2632" s="77" t="s">
        <v>1</v>
      </c>
    </row>
    <row r="2633" spans="1:42" hidden="1" x14ac:dyDescent="0.25">
      <c r="A2633" s="2" t="s">
        <v>605</v>
      </c>
      <c r="B2633" s="52">
        <v>44011</v>
      </c>
      <c r="C2633" s="2" t="s">
        <v>8</v>
      </c>
      <c r="D2633" s="2" t="s">
        <v>11</v>
      </c>
      <c r="E2633" s="2" t="s">
        <v>476</v>
      </c>
      <c r="F2633" s="2" t="s">
        <v>4473</v>
      </c>
      <c r="G2633" s="2" t="s">
        <v>4</v>
      </c>
      <c r="H2633" s="2" t="s">
        <v>4474</v>
      </c>
      <c r="I2633" s="1" t="s">
        <v>1</v>
      </c>
      <c r="J2633" s="1" t="s">
        <v>1</v>
      </c>
      <c r="K2633" s="1" t="s">
        <v>1</v>
      </c>
      <c r="L2633" s="1" t="s">
        <v>1</v>
      </c>
      <c r="M2633" s="1">
        <v>0</v>
      </c>
      <c r="N2633" s="2" t="s">
        <v>1</v>
      </c>
      <c r="O2633" s="2" t="s">
        <v>2</v>
      </c>
      <c r="P2633" s="2" t="s">
        <v>1</v>
      </c>
      <c r="Q2633" s="1">
        <v>143808</v>
      </c>
      <c r="R2633" s="1">
        <v>0</v>
      </c>
      <c r="S2633" s="1">
        <v>14700</v>
      </c>
      <c r="T2633" s="1">
        <v>0</v>
      </c>
      <c r="U2633" s="2" t="s">
        <v>0</v>
      </c>
      <c r="V2633" s="1">
        <v>0</v>
      </c>
      <c r="W2633" s="1">
        <v>111300</v>
      </c>
      <c r="X2633" s="2" t="s">
        <v>0</v>
      </c>
      <c r="Y2633" s="1">
        <v>17808</v>
      </c>
      <c r="Z2633" s="1">
        <v>0</v>
      </c>
      <c r="AA2633" s="2" t="s">
        <v>0</v>
      </c>
      <c r="AB2633" s="1">
        <v>0</v>
      </c>
      <c r="AC2633" s="1">
        <v>0</v>
      </c>
      <c r="AD2633" s="2" t="s">
        <v>0</v>
      </c>
      <c r="AE2633" s="1">
        <v>0</v>
      </c>
      <c r="AF2633" s="2">
        <v>0</v>
      </c>
      <c r="AG2633" s="2" t="s">
        <v>0</v>
      </c>
      <c r="AH2633" s="1">
        <v>0</v>
      </c>
      <c r="AI2633" s="1">
        <v>0</v>
      </c>
      <c r="AJ2633" s="2" t="s">
        <v>0</v>
      </c>
      <c r="AK2633" s="1">
        <v>0</v>
      </c>
      <c r="AL2633" s="1">
        <v>0</v>
      </c>
      <c r="AM2633" s="76" t="s">
        <v>1</v>
      </c>
      <c r="AN2633" s="77" t="s">
        <v>1</v>
      </c>
      <c r="AO2633" s="76" t="s">
        <v>1</v>
      </c>
      <c r="AP2633" s="77" t="s">
        <v>1</v>
      </c>
    </row>
    <row r="2634" spans="1:42" hidden="1" x14ac:dyDescent="0.25">
      <c r="A2634" s="2" t="s">
        <v>4396</v>
      </c>
      <c r="B2634" s="52">
        <v>44011</v>
      </c>
      <c r="C2634" s="2" t="s">
        <v>8</v>
      </c>
      <c r="D2634" s="2" t="s">
        <v>11</v>
      </c>
      <c r="E2634" s="2" t="s">
        <v>538</v>
      </c>
      <c r="F2634" s="2" t="s">
        <v>2557</v>
      </c>
      <c r="G2634" s="2" t="s">
        <v>4</v>
      </c>
      <c r="H2634" s="2" t="s">
        <v>4488</v>
      </c>
      <c r="I2634" s="1" t="s">
        <v>1</v>
      </c>
      <c r="J2634" s="1" t="s">
        <v>1</v>
      </c>
      <c r="K2634" s="1" t="s">
        <v>1</v>
      </c>
      <c r="L2634" s="1" t="s">
        <v>1</v>
      </c>
      <c r="M2634" s="1">
        <v>0</v>
      </c>
      <c r="N2634" s="2" t="s">
        <v>1</v>
      </c>
      <c r="O2634" s="2" t="s">
        <v>2</v>
      </c>
      <c r="P2634" s="2" t="s">
        <v>1</v>
      </c>
      <c r="Q2634" s="1">
        <v>16758983.156399999</v>
      </c>
      <c r="R2634" s="1">
        <v>0</v>
      </c>
      <c r="S2634" s="1">
        <v>12745381.949999999</v>
      </c>
      <c r="T2634" s="1">
        <v>0</v>
      </c>
      <c r="U2634" s="2" t="s">
        <v>0</v>
      </c>
      <c r="V2634" s="1">
        <v>0</v>
      </c>
      <c r="W2634" s="1">
        <v>3460001.04</v>
      </c>
      <c r="X2634" s="2" t="s">
        <v>13</v>
      </c>
      <c r="Y2634" s="1">
        <v>553600.16639999999</v>
      </c>
      <c r="Z2634" s="1">
        <v>0</v>
      </c>
      <c r="AA2634" s="2" t="s">
        <v>0</v>
      </c>
      <c r="AB2634" s="1">
        <v>0</v>
      </c>
      <c r="AC2634" s="1">
        <v>0</v>
      </c>
      <c r="AD2634" s="2" t="s">
        <v>0</v>
      </c>
      <c r="AE2634" s="1">
        <v>0</v>
      </c>
      <c r="AF2634" s="2">
        <v>0</v>
      </c>
      <c r="AG2634" s="2" t="s">
        <v>0</v>
      </c>
      <c r="AH2634" s="1">
        <v>0</v>
      </c>
      <c r="AI2634" s="1">
        <v>0</v>
      </c>
      <c r="AJ2634" s="2" t="s">
        <v>0</v>
      </c>
      <c r="AK2634" s="1">
        <v>0</v>
      </c>
      <c r="AL2634" s="1">
        <v>0</v>
      </c>
      <c r="AM2634" s="78" t="s">
        <v>1</v>
      </c>
      <c r="AN2634" s="48" t="s">
        <v>1</v>
      </c>
      <c r="AO2634" s="78" t="s">
        <v>1</v>
      </c>
      <c r="AP2634" s="48" t="s">
        <v>1</v>
      </c>
    </row>
    <row r="2635" spans="1:42" hidden="1" x14ac:dyDescent="0.25">
      <c r="A2635" s="2" t="s">
        <v>603</v>
      </c>
      <c r="B2635" s="52">
        <v>44011</v>
      </c>
      <c r="C2635" s="2" t="s">
        <v>8</v>
      </c>
      <c r="D2635" s="2" t="s">
        <v>7</v>
      </c>
      <c r="E2635" s="2" t="s">
        <v>471</v>
      </c>
      <c r="F2635" s="2" t="s">
        <v>4475</v>
      </c>
      <c r="G2635" s="2" t="s">
        <v>4</v>
      </c>
      <c r="H2635" s="2" t="s">
        <v>4476</v>
      </c>
      <c r="I2635" s="1" t="s">
        <v>1</v>
      </c>
      <c r="J2635" s="1" t="s">
        <v>1</v>
      </c>
      <c r="K2635" s="1" t="s">
        <v>1</v>
      </c>
      <c r="L2635" s="1" t="s">
        <v>1</v>
      </c>
      <c r="M2635" s="1">
        <v>0</v>
      </c>
      <c r="N2635" s="2" t="s">
        <v>1</v>
      </c>
      <c r="O2635" s="2" t="s">
        <v>2</v>
      </c>
      <c r="P2635" s="2" t="s">
        <v>1</v>
      </c>
      <c r="Q2635" s="1">
        <v>41540379.020100005</v>
      </c>
      <c r="R2635" s="1">
        <v>0</v>
      </c>
      <c r="S2635" s="1">
        <v>26174583.382100008</v>
      </c>
      <c r="T2635" s="1">
        <v>0</v>
      </c>
      <c r="U2635" s="2" t="s">
        <v>0</v>
      </c>
      <c r="V2635" s="1">
        <v>0</v>
      </c>
      <c r="W2635" s="1">
        <v>13246375.549999999</v>
      </c>
      <c r="X2635" s="2" t="s">
        <v>0</v>
      </c>
      <c r="Y2635" s="1">
        <v>2119420.088</v>
      </c>
      <c r="Z2635" s="1">
        <v>0</v>
      </c>
      <c r="AA2635" s="2" t="s">
        <v>0</v>
      </c>
      <c r="AB2635" s="1">
        <v>0</v>
      </c>
      <c r="AC2635" s="1">
        <v>0</v>
      </c>
      <c r="AD2635" s="2" t="s">
        <v>0</v>
      </c>
      <c r="AE2635" s="1">
        <v>0</v>
      </c>
      <c r="AF2635" s="2">
        <v>0</v>
      </c>
      <c r="AG2635" s="2" t="s">
        <v>0</v>
      </c>
      <c r="AH2635" s="1">
        <v>0</v>
      </c>
      <c r="AI2635" s="1">
        <v>0</v>
      </c>
      <c r="AJ2635" s="2" t="s">
        <v>0</v>
      </c>
      <c r="AK2635" s="1">
        <v>0</v>
      </c>
      <c r="AL2635" s="1">
        <v>0</v>
      </c>
      <c r="AM2635" s="76" t="s">
        <v>1</v>
      </c>
      <c r="AN2635" s="77" t="s">
        <v>1</v>
      </c>
      <c r="AO2635" s="76" t="s">
        <v>1</v>
      </c>
      <c r="AP2635" s="77" t="s">
        <v>1</v>
      </c>
    </row>
    <row r="2636" spans="1:42" hidden="1" x14ac:dyDescent="0.25">
      <c r="A2636" s="2" t="s">
        <v>600</v>
      </c>
      <c r="B2636" s="52">
        <v>44011</v>
      </c>
      <c r="C2636" s="2" t="s">
        <v>8</v>
      </c>
      <c r="D2636" s="2" t="s">
        <v>7</v>
      </c>
      <c r="E2636" s="2" t="s">
        <v>471</v>
      </c>
      <c r="F2636" s="2" t="s">
        <v>4475</v>
      </c>
      <c r="G2636" s="2" t="s">
        <v>4</v>
      </c>
      <c r="H2636" s="2" t="s">
        <v>4477</v>
      </c>
      <c r="I2636" s="1" t="s">
        <v>1</v>
      </c>
      <c r="J2636" s="1" t="s">
        <v>1</v>
      </c>
      <c r="K2636" s="1" t="s">
        <v>1</v>
      </c>
      <c r="L2636" s="1" t="s">
        <v>1</v>
      </c>
      <c r="M2636" s="1">
        <v>0</v>
      </c>
      <c r="N2636" s="2" t="s">
        <v>1</v>
      </c>
      <c r="O2636" s="2" t="s">
        <v>1803</v>
      </c>
      <c r="P2636" s="2" t="s">
        <v>1804</v>
      </c>
      <c r="Q2636" s="1">
        <v>78757199.771200016</v>
      </c>
      <c r="R2636" s="1">
        <v>0</v>
      </c>
      <c r="S2636" s="1">
        <v>58346530.470000021</v>
      </c>
      <c r="T2636" s="1">
        <v>17595404.57</v>
      </c>
      <c r="U2636" s="2" t="s">
        <v>13</v>
      </c>
      <c r="V2636" s="1">
        <v>2815264.7311999998</v>
      </c>
      <c r="W2636" s="1">
        <v>0</v>
      </c>
      <c r="X2636" s="2" t="s">
        <v>0</v>
      </c>
      <c r="Y2636" s="1">
        <v>0</v>
      </c>
      <c r="Z2636" s="1">
        <v>0</v>
      </c>
      <c r="AA2636" s="2" t="s">
        <v>0</v>
      </c>
      <c r="AB2636" s="1">
        <v>0</v>
      </c>
      <c r="AC2636" s="1">
        <v>0</v>
      </c>
      <c r="AD2636" s="2" t="s">
        <v>0</v>
      </c>
      <c r="AE2636" s="1">
        <v>0</v>
      </c>
      <c r="AF2636" s="2">
        <v>0</v>
      </c>
      <c r="AG2636" s="2" t="s">
        <v>0</v>
      </c>
      <c r="AH2636" s="1">
        <v>0</v>
      </c>
      <c r="AI2636" s="1">
        <v>0</v>
      </c>
      <c r="AJ2636" s="2" t="s">
        <v>0</v>
      </c>
      <c r="AK2636" s="1">
        <v>0</v>
      </c>
      <c r="AL2636" s="1">
        <v>0</v>
      </c>
      <c r="AM2636" s="76" t="s">
        <v>1</v>
      </c>
      <c r="AN2636" s="77" t="s">
        <v>1</v>
      </c>
      <c r="AO2636" s="76" t="s">
        <v>1</v>
      </c>
      <c r="AP2636" s="77" t="s">
        <v>1</v>
      </c>
    </row>
    <row r="2637" spans="1:42" hidden="1" x14ac:dyDescent="0.25">
      <c r="A2637" s="2" t="s">
        <v>597</v>
      </c>
      <c r="B2637" s="52">
        <v>44011</v>
      </c>
      <c r="C2637" s="2" t="s">
        <v>8</v>
      </c>
      <c r="D2637" s="2" t="s">
        <v>7</v>
      </c>
      <c r="E2637" s="2" t="s">
        <v>471</v>
      </c>
      <c r="F2637" s="2" t="s">
        <v>4475</v>
      </c>
      <c r="G2637" s="2" t="s">
        <v>4</v>
      </c>
      <c r="H2637" s="2" t="s">
        <v>4478</v>
      </c>
      <c r="I2637" s="1" t="s">
        <v>1</v>
      </c>
      <c r="J2637" s="1" t="s">
        <v>1</v>
      </c>
      <c r="K2637" s="1" t="s">
        <v>1</v>
      </c>
      <c r="L2637" s="1" t="s">
        <v>1</v>
      </c>
      <c r="M2637" s="1">
        <v>0</v>
      </c>
      <c r="N2637" s="2" t="s">
        <v>1</v>
      </c>
      <c r="O2637" s="2" t="s">
        <v>2</v>
      </c>
      <c r="P2637" s="2" t="s">
        <v>1</v>
      </c>
      <c r="Q2637" s="1">
        <v>9100936.3500000015</v>
      </c>
      <c r="R2637" s="1">
        <v>0</v>
      </c>
      <c r="S2637" s="1">
        <v>8798872.3500000015</v>
      </c>
      <c r="T2637" s="1">
        <v>0</v>
      </c>
      <c r="U2637" s="2" t="s">
        <v>0</v>
      </c>
      <c r="V2637" s="1">
        <v>0</v>
      </c>
      <c r="W2637" s="1">
        <v>260400</v>
      </c>
      <c r="X2637" s="2" t="s">
        <v>0</v>
      </c>
      <c r="Y2637" s="1">
        <v>41664</v>
      </c>
      <c r="Z2637" s="1">
        <v>0</v>
      </c>
      <c r="AA2637" s="2" t="s">
        <v>0</v>
      </c>
      <c r="AB2637" s="1">
        <v>0</v>
      </c>
      <c r="AC2637" s="1">
        <v>0</v>
      </c>
      <c r="AD2637" s="2" t="s">
        <v>0</v>
      </c>
      <c r="AE2637" s="1">
        <v>0</v>
      </c>
      <c r="AF2637" s="2">
        <v>0</v>
      </c>
      <c r="AG2637" s="2" t="s">
        <v>0</v>
      </c>
      <c r="AH2637" s="1">
        <v>0</v>
      </c>
      <c r="AI2637" s="1">
        <v>0</v>
      </c>
      <c r="AJ2637" s="2" t="s">
        <v>0</v>
      </c>
      <c r="AK2637" s="1">
        <v>0</v>
      </c>
      <c r="AL2637" s="1">
        <v>0</v>
      </c>
      <c r="AM2637" s="76" t="s">
        <v>1</v>
      </c>
      <c r="AN2637" s="77" t="s">
        <v>1</v>
      </c>
      <c r="AO2637" s="76" t="s">
        <v>1</v>
      </c>
      <c r="AP2637" s="77" t="s">
        <v>1</v>
      </c>
    </row>
    <row r="2638" spans="1:42" hidden="1" x14ac:dyDescent="0.25">
      <c r="A2638" s="2" t="s">
        <v>593</v>
      </c>
      <c r="B2638" s="52">
        <v>44012</v>
      </c>
      <c r="C2638" s="2" t="s">
        <v>8</v>
      </c>
      <c r="D2638" s="2" t="s">
        <v>107</v>
      </c>
      <c r="E2638" s="2" t="s">
        <v>596</v>
      </c>
      <c r="F2638" s="2" t="s">
        <v>3268</v>
      </c>
      <c r="G2638" s="2" t="s">
        <v>4</v>
      </c>
      <c r="H2638" s="2" t="s">
        <v>4490</v>
      </c>
      <c r="I2638" s="1" t="s">
        <v>1</v>
      </c>
      <c r="J2638" s="1" t="s">
        <v>1</v>
      </c>
      <c r="K2638" s="1" t="s">
        <v>1</v>
      </c>
      <c r="L2638" s="1" t="s">
        <v>1</v>
      </c>
      <c r="M2638" s="1">
        <v>0</v>
      </c>
      <c r="N2638" s="2" t="s">
        <v>1</v>
      </c>
      <c r="O2638" s="2" t="s">
        <v>2</v>
      </c>
      <c r="P2638" s="2" t="s">
        <v>1</v>
      </c>
      <c r="Q2638" s="1">
        <v>86322304.885350004</v>
      </c>
      <c r="R2638" s="1">
        <v>0</v>
      </c>
      <c r="S2638" s="1">
        <v>71612961.718200013</v>
      </c>
      <c r="T2638" s="1">
        <v>0</v>
      </c>
      <c r="U2638" s="2" t="s">
        <v>0</v>
      </c>
      <c r="V2638" s="1">
        <v>0</v>
      </c>
      <c r="W2638" s="1">
        <v>12680468.24755</v>
      </c>
      <c r="X2638" s="2" t="s">
        <v>0</v>
      </c>
      <c r="Y2638" s="1">
        <v>2028874.9196000001</v>
      </c>
      <c r="Z2638" s="1">
        <v>0</v>
      </c>
      <c r="AA2638" s="2" t="s">
        <v>0</v>
      </c>
      <c r="AB2638" s="1">
        <v>0</v>
      </c>
      <c r="AC2638" s="1">
        <v>0</v>
      </c>
      <c r="AD2638" s="2" t="s">
        <v>0</v>
      </c>
      <c r="AE2638" s="1">
        <v>0</v>
      </c>
      <c r="AF2638" s="2">
        <v>0</v>
      </c>
      <c r="AG2638" s="2" t="s">
        <v>0</v>
      </c>
      <c r="AH2638" s="1">
        <v>0</v>
      </c>
      <c r="AI2638" s="1">
        <v>0</v>
      </c>
      <c r="AJ2638" s="2" t="s">
        <v>0</v>
      </c>
      <c r="AK2638" s="1">
        <v>0</v>
      </c>
      <c r="AL2638" s="1">
        <v>0</v>
      </c>
      <c r="AM2638" s="76" t="s">
        <v>1</v>
      </c>
      <c r="AN2638" s="77" t="s">
        <v>1</v>
      </c>
      <c r="AO2638" s="76" t="s">
        <v>1</v>
      </c>
      <c r="AP2638" s="77" t="s">
        <v>1</v>
      </c>
    </row>
    <row r="2639" spans="1:42" hidden="1" x14ac:dyDescent="0.25">
      <c r="A2639" s="2" t="s">
        <v>591</v>
      </c>
      <c r="B2639" s="52">
        <v>44012</v>
      </c>
      <c r="C2639" s="2" t="s">
        <v>8</v>
      </c>
      <c r="D2639" s="2" t="s">
        <v>107</v>
      </c>
      <c r="E2639" s="2" t="s">
        <v>596</v>
      </c>
      <c r="F2639" s="2" t="s">
        <v>3268</v>
      </c>
      <c r="G2639" s="2" t="s">
        <v>4</v>
      </c>
      <c r="H2639" s="2" t="s">
        <v>4491</v>
      </c>
      <c r="I2639" s="1" t="s">
        <v>1</v>
      </c>
      <c r="J2639" s="1" t="s">
        <v>1</v>
      </c>
      <c r="K2639" s="1" t="s">
        <v>1</v>
      </c>
      <c r="L2639" s="1" t="s">
        <v>1</v>
      </c>
      <c r="M2639" s="1">
        <v>0</v>
      </c>
      <c r="N2639" s="2" t="s">
        <v>1</v>
      </c>
      <c r="O2639" s="2" t="s">
        <v>4492</v>
      </c>
      <c r="P2639" s="2" t="s">
        <v>3790</v>
      </c>
      <c r="Q2639" s="1">
        <v>807929000.61000001</v>
      </c>
      <c r="R2639" s="1">
        <v>0</v>
      </c>
      <c r="S2639" s="1">
        <v>807929000.61000001</v>
      </c>
      <c r="T2639" s="1">
        <v>0</v>
      </c>
      <c r="U2639" s="2" t="s">
        <v>0</v>
      </c>
      <c r="V2639" s="1">
        <v>0</v>
      </c>
      <c r="W2639" s="1">
        <v>0</v>
      </c>
      <c r="X2639" s="2" t="s">
        <v>0</v>
      </c>
      <c r="Y2639" s="1">
        <v>0</v>
      </c>
      <c r="Z2639" s="1">
        <v>0</v>
      </c>
      <c r="AA2639" s="2" t="s">
        <v>0</v>
      </c>
      <c r="AB2639" s="1">
        <v>0</v>
      </c>
      <c r="AC2639" s="1">
        <v>0</v>
      </c>
      <c r="AD2639" s="2" t="s">
        <v>0</v>
      </c>
      <c r="AE2639" s="1">
        <v>0</v>
      </c>
      <c r="AF2639" s="2">
        <v>0</v>
      </c>
      <c r="AG2639" s="2" t="s">
        <v>0</v>
      </c>
      <c r="AH2639" s="1">
        <v>0</v>
      </c>
      <c r="AI2639" s="1">
        <v>0</v>
      </c>
      <c r="AJ2639" s="2" t="s">
        <v>0</v>
      </c>
      <c r="AK2639" s="1">
        <v>0</v>
      </c>
      <c r="AL2639" s="1">
        <v>0</v>
      </c>
      <c r="AM2639" s="76" t="s">
        <v>1</v>
      </c>
      <c r="AN2639" s="77" t="s">
        <v>1</v>
      </c>
      <c r="AO2639" s="76" t="s">
        <v>1</v>
      </c>
      <c r="AP2639" s="77" t="s">
        <v>1</v>
      </c>
    </row>
    <row r="2640" spans="1:42" hidden="1" x14ac:dyDescent="0.25">
      <c r="A2640" s="2" t="s">
        <v>587</v>
      </c>
      <c r="B2640" s="52">
        <v>44012</v>
      </c>
      <c r="C2640" s="2" t="s">
        <v>8</v>
      </c>
      <c r="D2640" s="2" t="s">
        <v>107</v>
      </c>
      <c r="E2640" s="2" t="s">
        <v>596</v>
      </c>
      <c r="F2640" s="2" t="s">
        <v>3268</v>
      </c>
      <c r="G2640" s="2" t="s">
        <v>4</v>
      </c>
      <c r="H2640" s="2" t="s">
        <v>4493</v>
      </c>
      <c r="I2640" s="1" t="s">
        <v>1</v>
      </c>
      <c r="J2640" s="1" t="s">
        <v>1</v>
      </c>
      <c r="K2640" s="1" t="s">
        <v>1</v>
      </c>
      <c r="L2640" s="1" t="s">
        <v>1</v>
      </c>
      <c r="M2640" s="1">
        <v>0</v>
      </c>
      <c r="N2640" s="2" t="s">
        <v>1</v>
      </c>
      <c r="O2640" s="2" t="s">
        <v>2</v>
      </c>
      <c r="P2640" s="2" t="s">
        <v>1</v>
      </c>
      <c r="Q2640" s="1">
        <v>1048875.8999999999</v>
      </c>
      <c r="R2640" s="1">
        <v>0</v>
      </c>
      <c r="S2640" s="1">
        <v>1048875.8999999999</v>
      </c>
      <c r="T2640" s="1">
        <v>0</v>
      </c>
      <c r="U2640" s="2" t="s">
        <v>0</v>
      </c>
      <c r="V2640" s="1">
        <v>0</v>
      </c>
      <c r="W2640" s="1">
        <v>0</v>
      </c>
      <c r="X2640" s="2" t="s">
        <v>0</v>
      </c>
      <c r="Y2640" s="1">
        <v>0</v>
      </c>
      <c r="Z2640" s="1">
        <v>0</v>
      </c>
      <c r="AA2640" s="2" t="s">
        <v>0</v>
      </c>
      <c r="AB2640" s="1">
        <v>0</v>
      </c>
      <c r="AC2640" s="1">
        <v>0</v>
      </c>
      <c r="AD2640" s="2" t="s">
        <v>0</v>
      </c>
      <c r="AE2640" s="1">
        <v>0</v>
      </c>
      <c r="AF2640" s="2">
        <v>0</v>
      </c>
      <c r="AG2640" s="2" t="s">
        <v>0</v>
      </c>
      <c r="AH2640" s="1">
        <v>0</v>
      </c>
      <c r="AI2640" s="1">
        <v>0</v>
      </c>
      <c r="AJ2640" s="2" t="s">
        <v>0</v>
      </c>
      <c r="AK2640" s="1">
        <v>0</v>
      </c>
      <c r="AL2640" s="1">
        <v>0</v>
      </c>
      <c r="AM2640" s="76" t="s">
        <v>1</v>
      </c>
      <c r="AN2640" s="77" t="s">
        <v>1</v>
      </c>
      <c r="AO2640" s="76" t="s">
        <v>1</v>
      </c>
      <c r="AP2640" s="77" t="s">
        <v>1</v>
      </c>
    </row>
    <row r="2641" spans="1:42" hidden="1" x14ac:dyDescent="0.25">
      <c r="A2641" s="2" t="s">
        <v>4525</v>
      </c>
      <c r="B2641" s="79">
        <v>44012</v>
      </c>
      <c r="C2641" s="80" t="s">
        <v>53</v>
      </c>
      <c r="D2641" s="80" t="s">
        <v>107</v>
      </c>
      <c r="E2641" s="80" t="s">
        <v>572</v>
      </c>
      <c r="F2641" s="80" t="s">
        <v>3611</v>
      </c>
      <c r="G2641" s="80" t="s">
        <v>4</v>
      </c>
      <c r="H2641" s="80" t="s">
        <v>4526</v>
      </c>
      <c r="I2641" s="81" t="s">
        <v>1</v>
      </c>
      <c r="J2641" s="81" t="s">
        <v>1</v>
      </c>
      <c r="K2641" s="81" t="s">
        <v>1</v>
      </c>
      <c r="L2641" s="81" t="s">
        <v>1</v>
      </c>
      <c r="M2641" s="81">
        <v>0</v>
      </c>
      <c r="N2641" s="80" t="s">
        <v>1</v>
      </c>
      <c r="O2641" s="80" t="s">
        <v>2</v>
      </c>
      <c r="P2641" s="80" t="s">
        <v>1</v>
      </c>
      <c r="Q2641" s="1">
        <v>100668104.6934</v>
      </c>
      <c r="R2641" s="81">
        <v>0</v>
      </c>
      <c r="S2641" s="81">
        <v>67565591.992599994</v>
      </c>
      <c r="T2641" s="81">
        <v>0</v>
      </c>
      <c r="U2641" s="80" t="s">
        <v>0</v>
      </c>
      <c r="V2641" s="81">
        <v>0</v>
      </c>
      <c r="W2641" s="81">
        <v>28536648.879999999</v>
      </c>
      <c r="X2641" s="80" t="s">
        <v>0</v>
      </c>
      <c r="Y2641" s="81">
        <v>4565863.8207999989</v>
      </c>
      <c r="Z2641" s="81">
        <v>0</v>
      </c>
      <c r="AA2641" s="80" t="s">
        <v>0</v>
      </c>
      <c r="AB2641" s="81">
        <v>0</v>
      </c>
      <c r="AC2641" s="81">
        <v>0</v>
      </c>
      <c r="AD2641" s="80" t="s">
        <v>0</v>
      </c>
      <c r="AE2641" s="81">
        <v>0</v>
      </c>
      <c r="AF2641" s="80">
        <v>0</v>
      </c>
      <c r="AG2641" s="80" t="s">
        <v>0</v>
      </c>
      <c r="AH2641" s="81">
        <v>0</v>
      </c>
      <c r="AI2641" s="81">
        <v>0</v>
      </c>
      <c r="AJ2641" s="80" t="s">
        <v>0</v>
      </c>
      <c r="AK2641" s="81">
        <v>0</v>
      </c>
      <c r="AL2641" s="81">
        <v>0</v>
      </c>
      <c r="AM2641" s="82" t="s">
        <v>1</v>
      </c>
      <c r="AN2641" s="83" t="s">
        <v>1</v>
      </c>
      <c r="AO2641" s="82" t="s">
        <v>1</v>
      </c>
      <c r="AP2641" s="83" t="s">
        <v>1</v>
      </c>
    </row>
    <row r="2642" spans="1:42" hidden="1" x14ac:dyDescent="0.25">
      <c r="A2642" s="2" t="s">
        <v>4527</v>
      </c>
      <c r="B2642" s="79">
        <v>44012</v>
      </c>
      <c r="C2642" s="80" t="s">
        <v>53</v>
      </c>
      <c r="D2642" s="80" t="s">
        <v>107</v>
      </c>
      <c r="E2642" s="80" t="s">
        <v>572</v>
      </c>
      <c r="F2642" s="80" t="s">
        <v>3611</v>
      </c>
      <c r="G2642" s="80" t="s">
        <v>4</v>
      </c>
      <c r="H2642" s="80" t="s">
        <v>4528</v>
      </c>
      <c r="I2642" s="81" t="s">
        <v>1</v>
      </c>
      <c r="J2642" s="81" t="s">
        <v>1</v>
      </c>
      <c r="K2642" s="81" t="s">
        <v>1</v>
      </c>
      <c r="L2642" s="81" t="s">
        <v>1</v>
      </c>
      <c r="M2642" s="81">
        <v>0</v>
      </c>
      <c r="N2642" s="80" t="s">
        <v>1</v>
      </c>
      <c r="O2642" s="80" t="s">
        <v>2097</v>
      </c>
      <c r="P2642" s="80" t="s">
        <v>2098</v>
      </c>
      <c r="Q2642" s="1">
        <v>3390280</v>
      </c>
      <c r="R2642" s="81">
        <v>0</v>
      </c>
      <c r="S2642" s="81">
        <v>2912824</v>
      </c>
      <c r="T2642" s="81">
        <v>411600</v>
      </c>
      <c r="U2642" s="80" t="s">
        <v>13</v>
      </c>
      <c r="V2642" s="81">
        <v>65856</v>
      </c>
      <c r="W2642" s="81">
        <v>0</v>
      </c>
      <c r="X2642" s="80" t="s">
        <v>0</v>
      </c>
      <c r="Y2642" s="81">
        <v>0</v>
      </c>
      <c r="Z2642" s="81">
        <v>0</v>
      </c>
      <c r="AA2642" s="80" t="s">
        <v>0</v>
      </c>
      <c r="AB2642" s="81">
        <v>0</v>
      </c>
      <c r="AC2642" s="81">
        <v>0</v>
      </c>
      <c r="AD2642" s="80" t="s">
        <v>0</v>
      </c>
      <c r="AE2642" s="81">
        <v>0</v>
      </c>
      <c r="AF2642" s="80">
        <v>0</v>
      </c>
      <c r="AG2642" s="80" t="s">
        <v>0</v>
      </c>
      <c r="AH2642" s="81">
        <v>0</v>
      </c>
      <c r="AI2642" s="81">
        <v>0</v>
      </c>
      <c r="AJ2642" s="80" t="s">
        <v>0</v>
      </c>
      <c r="AK2642" s="81">
        <v>0</v>
      </c>
      <c r="AL2642" s="81">
        <v>0</v>
      </c>
      <c r="AM2642" s="82" t="s">
        <v>1</v>
      </c>
      <c r="AN2642" s="83" t="s">
        <v>1</v>
      </c>
      <c r="AO2642" s="82" t="s">
        <v>1</v>
      </c>
      <c r="AP2642" s="83" t="s">
        <v>1</v>
      </c>
    </row>
    <row r="2643" spans="1:42" hidden="1" x14ac:dyDescent="0.25">
      <c r="A2643" s="2" t="s">
        <v>4529</v>
      </c>
      <c r="B2643" s="79">
        <v>44012</v>
      </c>
      <c r="C2643" s="80" t="s">
        <v>53</v>
      </c>
      <c r="D2643" s="80" t="s">
        <v>107</v>
      </c>
      <c r="E2643" s="80" t="s">
        <v>572</v>
      </c>
      <c r="F2643" s="80" t="s">
        <v>3611</v>
      </c>
      <c r="G2643" s="80" t="s">
        <v>4</v>
      </c>
      <c r="H2643" s="80" t="s">
        <v>4530</v>
      </c>
      <c r="I2643" s="81" t="s">
        <v>1</v>
      </c>
      <c r="J2643" s="81" t="s">
        <v>1</v>
      </c>
      <c r="K2643" s="81" t="s">
        <v>1</v>
      </c>
      <c r="L2643" s="81" t="s">
        <v>1</v>
      </c>
      <c r="M2643" s="81">
        <v>0</v>
      </c>
      <c r="N2643" s="80" t="s">
        <v>1</v>
      </c>
      <c r="O2643" s="80" t="s">
        <v>2</v>
      </c>
      <c r="P2643" s="80" t="s">
        <v>1</v>
      </c>
      <c r="Q2643" s="1">
        <v>675706</v>
      </c>
      <c r="R2643" s="81">
        <v>0</v>
      </c>
      <c r="S2643" s="81">
        <v>544162</v>
      </c>
      <c r="T2643" s="81">
        <v>0</v>
      </c>
      <c r="U2643" s="80" t="s">
        <v>0</v>
      </c>
      <c r="V2643" s="81">
        <v>0</v>
      </c>
      <c r="W2643" s="81">
        <v>113400</v>
      </c>
      <c r="X2643" s="80" t="s">
        <v>0</v>
      </c>
      <c r="Y2643" s="81">
        <v>18144</v>
      </c>
      <c r="Z2643" s="81">
        <v>0</v>
      </c>
      <c r="AA2643" s="80" t="s">
        <v>0</v>
      </c>
      <c r="AB2643" s="81">
        <v>0</v>
      </c>
      <c r="AC2643" s="81">
        <v>0</v>
      </c>
      <c r="AD2643" s="80" t="s">
        <v>0</v>
      </c>
      <c r="AE2643" s="81">
        <v>0</v>
      </c>
      <c r="AF2643" s="80">
        <v>0</v>
      </c>
      <c r="AG2643" s="80" t="s">
        <v>0</v>
      </c>
      <c r="AH2643" s="81">
        <v>0</v>
      </c>
      <c r="AI2643" s="81">
        <v>0</v>
      </c>
      <c r="AJ2643" s="80" t="s">
        <v>0</v>
      </c>
      <c r="AK2643" s="81">
        <v>0</v>
      </c>
      <c r="AL2643" s="81">
        <v>0</v>
      </c>
      <c r="AM2643" s="82" t="s">
        <v>1</v>
      </c>
      <c r="AN2643" s="83" t="s">
        <v>1</v>
      </c>
      <c r="AO2643" s="82" t="s">
        <v>1</v>
      </c>
      <c r="AP2643" s="83" t="s">
        <v>1</v>
      </c>
    </row>
    <row r="2644" spans="1:42" hidden="1" x14ac:dyDescent="0.25">
      <c r="A2644" s="2" t="s">
        <v>4531</v>
      </c>
      <c r="B2644" s="79">
        <v>44012</v>
      </c>
      <c r="C2644" s="80" t="s">
        <v>53</v>
      </c>
      <c r="D2644" s="80" t="s">
        <v>107</v>
      </c>
      <c r="E2644" s="80" t="s">
        <v>572</v>
      </c>
      <c r="F2644" s="80" t="s">
        <v>3611</v>
      </c>
      <c r="G2644" s="80" t="s">
        <v>4</v>
      </c>
      <c r="H2644" s="80" t="s">
        <v>4532</v>
      </c>
      <c r="I2644" s="81" t="s">
        <v>1</v>
      </c>
      <c r="J2644" s="81" t="s">
        <v>1</v>
      </c>
      <c r="K2644" s="81" t="s">
        <v>1</v>
      </c>
      <c r="L2644" s="81" t="s">
        <v>1</v>
      </c>
      <c r="M2644" s="81">
        <v>0</v>
      </c>
      <c r="N2644" s="80" t="s">
        <v>1</v>
      </c>
      <c r="O2644" s="80" t="s">
        <v>1147</v>
      </c>
      <c r="P2644" s="80" t="s">
        <v>1146</v>
      </c>
      <c r="Q2644" s="1">
        <v>1984852.6696000001</v>
      </c>
      <c r="R2644" s="81">
        <v>0</v>
      </c>
      <c r="S2644" s="81">
        <v>1639262.5</v>
      </c>
      <c r="T2644" s="81">
        <v>297922.56</v>
      </c>
      <c r="U2644" s="80" t="s">
        <v>13</v>
      </c>
      <c r="V2644" s="81">
        <v>47667.609600000003</v>
      </c>
      <c r="W2644" s="81">
        <v>0</v>
      </c>
      <c r="X2644" s="80" t="s">
        <v>0</v>
      </c>
      <c r="Y2644" s="81">
        <v>0</v>
      </c>
      <c r="Z2644" s="81">
        <v>0</v>
      </c>
      <c r="AA2644" s="80" t="s">
        <v>0</v>
      </c>
      <c r="AB2644" s="81">
        <v>0</v>
      </c>
      <c r="AC2644" s="81">
        <v>0</v>
      </c>
      <c r="AD2644" s="80" t="s">
        <v>0</v>
      </c>
      <c r="AE2644" s="81">
        <v>0</v>
      </c>
      <c r="AF2644" s="80">
        <v>0</v>
      </c>
      <c r="AG2644" s="80" t="s">
        <v>0</v>
      </c>
      <c r="AH2644" s="81">
        <v>0</v>
      </c>
      <c r="AI2644" s="81">
        <v>0</v>
      </c>
      <c r="AJ2644" s="80" t="s">
        <v>0</v>
      </c>
      <c r="AK2644" s="81">
        <v>0</v>
      </c>
      <c r="AL2644" s="81">
        <v>0</v>
      </c>
      <c r="AM2644" s="82" t="s">
        <v>1</v>
      </c>
      <c r="AN2644" s="83" t="s">
        <v>1</v>
      </c>
      <c r="AO2644" s="82" t="s">
        <v>1</v>
      </c>
      <c r="AP2644" s="83" t="s">
        <v>1</v>
      </c>
    </row>
    <row r="2645" spans="1:42" hidden="1" x14ac:dyDescent="0.25">
      <c r="A2645" s="2" t="s">
        <v>4533</v>
      </c>
      <c r="B2645" s="79">
        <v>44012</v>
      </c>
      <c r="C2645" s="80" t="s">
        <v>53</v>
      </c>
      <c r="D2645" s="80" t="s">
        <v>107</v>
      </c>
      <c r="E2645" s="80" t="s">
        <v>572</v>
      </c>
      <c r="F2645" s="80" t="s">
        <v>3611</v>
      </c>
      <c r="G2645" s="80" t="s">
        <v>4</v>
      </c>
      <c r="H2645" s="80" t="s">
        <v>4534</v>
      </c>
      <c r="I2645" s="81" t="s">
        <v>1</v>
      </c>
      <c r="J2645" s="81" t="s">
        <v>1</v>
      </c>
      <c r="K2645" s="81" t="s">
        <v>1</v>
      </c>
      <c r="L2645" s="81" t="s">
        <v>1</v>
      </c>
      <c r="M2645" s="81">
        <v>0</v>
      </c>
      <c r="N2645" s="80" t="s">
        <v>1</v>
      </c>
      <c r="O2645" s="80" t="s">
        <v>1147</v>
      </c>
      <c r="P2645" s="80" t="s">
        <v>1146</v>
      </c>
      <c r="Q2645" s="1">
        <v>442460</v>
      </c>
      <c r="R2645" s="81">
        <v>0</v>
      </c>
      <c r="S2645" s="81">
        <v>442460</v>
      </c>
      <c r="T2645" s="81">
        <v>0</v>
      </c>
      <c r="U2645" s="80" t="s">
        <v>0</v>
      </c>
      <c r="V2645" s="81">
        <v>0</v>
      </c>
      <c r="W2645" s="81">
        <v>0</v>
      </c>
      <c r="X2645" s="80" t="s">
        <v>0</v>
      </c>
      <c r="Y2645" s="81">
        <v>0</v>
      </c>
      <c r="Z2645" s="81">
        <v>0</v>
      </c>
      <c r="AA2645" s="80" t="s">
        <v>0</v>
      </c>
      <c r="AB2645" s="81">
        <v>0</v>
      </c>
      <c r="AC2645" s="81">
        <v>0</v>
      </c>
      <c r="AD2645" s="80" t="s">
        <v>0</v>
      </c>
      <c r="AE2645" s="81">
        <v>0</v>
      </c>
      <c r="AF2645" s="80">
        <v>0</v>
      </c>
      <c r="AG2645" s="80" t="s">
        <v>0</v>
      </c>
      <c r="AH2645" s="81">
        <v>0</v>
      </c>
      <c r="AI2645" s="81">
        <v>0</v>
      </c>
      <c r="AJ2645" s="80" t="s">
        <v>0</v>
      </c>
      <c r="AK2645" s="81">
        <v>0</v>
      </c>
      <c r="AL2645" s="81">
        <v>0</v>
      </c>
      <c r="AM2645" s="82" t="s">
        <v>1</v>
      </c>
      <c r="AN2645" s="83" t="s">
        <v>1</v>
      </c>
      <c r="AO2645" s="82" t="s">
        <v>1</v>
      </c>
      <c r="AP2645" s="83" t="s">
        <v>1</v>
      </c>
    </row>
    <row r="2646" spans="1:42" hidden="1" x14ac:dyDescent="0.25">
      <c r="A2646" s="2" t="s">
        <v>4535</v>
      </c>
      <c r="B2646" s="79">
        <v>44012</v>
      </c>
      <c r="C2646" s="80" t="s">
        <v>53</v>
      </c>
      <c r="D2646" s="80" t="s">
        <v>107</v>
      </c>
      <c r="E2646" s="80" t="s">
        <v>572</v>
      </c>
      <c r="F2646" s="80" t="s">
        <v>3611</v>
      </c>
      <c r="G2646" s="80" t="s">
        <v>4</v>
      </c>
      <c r="H2646" s="80" t="s">
        <v>4536</v>
      </c>
      <c r="I2646" s="81" t="s">
        <v>1</v>
      </c>
      <c r="J2646" s="81" t="s">
        <v>1</v>
      </c>
      <c r="K2646" s="81" t="s">
        <v>1</v>
      </c>
      <c r="L2646" s="81" t="s">
        <v>1</v>
      </c>
      <c r="M2646" s="81">
        <v>0</v>
      </c>
      <c r="N2646" s="80" t="s">
        <v>1</v>
      </c>
      <c r="O2646" s="80" t="s">
        <v>3775</v>
      </c>
      <c r="P2646" s="80" t="s">
        <v>3776</v>
      </c>
      <c r="Q2646" s="1">
        <v>956373.6</v>
      </c>
      <c r="R2646" s="81">
        <v>0</v>
      </c>
      <c r="S2646" s="81">
        <v>0</v>
      </c>
      <c r="T2646" s="81">
        <v>0</v>
      </c>
      <c r="U2646" s="80" t="s">
        <v>0</v>
      </c>
      <c r="V2646" s="81">
        <v>0</v>
      </c>
      <c r="W2646" s="81">
        <v>824460</v>
      </c>
      <c r="X2646" s="80" t="s">
        <v>13</v>
      </c>
      <c r="Y2646" s="81">
        <v>131913.60000000001</v>
      </c>
      <c r="Z2646" s="81">
        <v>0</v>
      </c>
      <c r="AA2646" s="80" t="s">
        <v>0</v>
      </c>
      <c r="AB2646" s="81">
        <v>0</v>
      </c>
      <c r="AC2646" s="81">
        <v>0</v>
      </c>
      <c r="AD2646" s="80" t="s">
        <v>0</v>
      </c>
      <c r="AE2646" s="81">
        <v>0</v>
      </c>
      <c r="AF2646" s="80">
        <v>0</v>
      </c>
      <c r="AG2646" s="80" t="s">
        <v>0</v>
      </c>
      <c r="AH2646" s="81">
        <v>0</v>
      </c>
      <c r="AI2646" s="81">
        <v>0</v>
      </c>
      <c r="AJ2646" s="80" t="s">
        <v>0</v>
      </c>
      <c r="AK2646" s="81">
        <v>0</v>
      </c>
      <c r="AL2646" s="81">
        <v>0</v>
      </c>
      <c r="AM2646" s="84" t="s">
        <v>1</v>
      </c>
      <c r="AN2646" s="80" t="s">
        <v>1</v>
      </c>
      <c r="AO2646" s="84" t="s">
        <v>1</v>
      </c>
      <c r="AP2646" s="80" t="s">
        <v>1</v>
      </c>
    </row>
    <row r="2647" spans="1:42" hidden="1" x14ac:dyDescent="0.25">
      <c r="A2647" s="2" t="s">
        <v>585</v>
      </c>
      <c r="B2647" s="52">
        <v>44012</v>
      </c>
      <c r="C2647" s="2" t="s">
        <v>8</v>
      </c>
      <c r="D2647" s="2" t="s">
        <v>88</v>
      </c>
      <c r="E2647" s="2" t="s">
        <v>569</v>
      </c>
      <c r="F2647" s="2" t="s">
        <v>1025</v>
      </c>
      <c r="G2647" s="2" t="s">
        <v>4</v>
      </c>
      <c r="H2647" s="2" t="s">
        <v>4494</v>
      </c>
      <c r="I2647" s="1"/>
      <c r="J2647" s="1"/>
      <c r="K2647" s="1"/>
      <c r="L2647" s="1"/>
      <c r="M2647" s="1">
        <v>0</v>
      </c>
      <c r="N2647" s="2"/>
      <c r="O2647" s="2" t="s">
        <v>4495</v>
      </c>
      <c r="P2647" s="2"/>
      <c r="Q2647" s="1">
        <v>0</v>
      </c>
      <c r="R2647" s="1">
        <v>0</v>
      </c>
      <c r="S2647" s="1"/>
      <c r="T2647" s="1"/>
      <c r="U2647" s="2"/>
      <c r="V2647" s="1"/>
      <c r="W2647" s="1"/>
      <c r="X2647" s="2"/>
      <c r="Y2647" s="1"/>
      <c r="Z2647" s="1"/>
      <c r="AA2647" s="2"/>
      <c r="AB2647" s="1"/>
      <c r="AC2647" s="1"/>
      <c r="AD2647" s="2"/>
      <c r="AE2647" s="1"/>
      <c r="AF2647" s="2"/>
      <c r="AG2647" s="2"/>
      <c r="AH2647" s="1"/>
      <c r="AI2647" s="1"/>
      <c r="AJ2647" s="2"/>
      <c r="AK2647" s="1"/>
      <c r="AL2647" s="1"/>
      <c r="AM2647" s="76"/>
      <c r="AN2647" s="77"/>
      <c r="AO2647" s="76"/>
      <c r="AP2647" s="77"/>
    </row>
    <row r="2648" spans="1:42" hidden="1" x14ac:dyDescent="0.25">
      <c r="A2648" s="2" t="s">
        <v>581</v>
      </c>
      <c r="B2648" s="52">
        <v>44012</v>
      </c>
      <c r="C2648" s="2" t="s">
        <v>8</v>
      </c>
      <c r="D2648" s="2" t="s">
        <v>88</v>
      </c>
      <c r="E2648" s="2" t="s">
        <v>563</v>
      </c>
      <c r="F2648" s="2" t="s">
        <v>211</v>
      </c>
      <c r="G2648" s="2" t="s">
        <v>4</v>
      </c>
      <c r="H2648" s="2" t="s">
        <v>4496</v>
      </c>
      <c r="I2648" s="1" t="s">
        <v>1</v>
      </c>
      <c r="J2648" s="1" t="s">
        <v>1</v>
      </c>
      <c r="K2648" s="1" t="s">
        <v>1</v>
      </c>
      <c r="L2648" s="1" t="s">
        <v>1</v>
      </c>
      <c r="M2648" s="1">
        <v>0</v>
      </c>
      <c r="N2648" s="2" t="s">
        <v>1</v>
      </c>
      <c r="O2648" s="2" t="s">
        <v>2</v>
      </c>
      <c r="P2648" s="2" t="s">
        <v>1</v>
      </c>
      <c r="Q2648" s="1">
        <v>35096490.460000001</v>
      </c>
      <c r="R2648" s="1">
        <v>0</v>
      </c>
      <c r="S2648" s="1">
        <v>35096490.460000001</v>
      </c>
      <c r="T2648" s="1">
        <v>0</v>
      </c>
      <c r="U2648" s="2" t="s">
        <v>0</v>
      </c>
      <c r="V2648" s="1">
        <v>0</v>
      </c>
      <c r="W2648" s="1"/>
      <c r="X2648" s="2" t="s">
        <v>13</v>
      </c>
      <c r="Y2648" s="1"/>
      <c r="Z2648" s="1">
        <v>0</v>
      </c>
      <c r="AA2648" s="2" t="s">
        <v>0</v>
      </c>
      <c r="AB2648" s="1">
        <v>0</v>
      </c>
      <c r="AC2648" s="1">
        <v>0</v>
      </c>
      <c r="AD2648" s="2" t="s">
        <v>0</v>
      </c>
      <c r="AE2648" s="1">
        <v>0</v>
      </c>
      <c r="AF2648" s="2">
        <v>0</v>
      </c>
      <c r="AG2648" s="2" t="s">
        <v>0</v>
      </c>
      <c r="AH2648" s="1">
        <v>0</v>
      </c>
      <c r="AI2648" s="1">
        <v>0</v>
      </c>
      <c r="AJ2648" s="2" t="s">
        <v>0</v>
      </c>
      <c r="AK2648" s="1">
        <v>0</v>
      </c>
      <c r="AL2648" s="1">
        <v>0</v>
      </c>
      <c r="AM2648" s="76" t="s">
        <v>1</v>
      </c>
      <c r="AN2648" s="77" t="s">
        <v>1</v>
      </c>
      <c r="AO2648" s="76" t="s">
        <v>1</v>
      </c>
      <c r="AP2648" s="77" t="s">
        <v>1</v>
      </c>
    </row>
    <row r="2649" spans="1:42" hidden="1" x14ac:dyDescent="0.25">
      <c r="A2649" s="2" t="s">
        <v>579</v>
      </c>
      <c r="B2649" s="52">
        <v>44012</v>
      </c>
      <c r="C2649" s="2" t="s">
        <v>71</v>
      </c>
      <c r="D2649" s="2" t="s">
        <v>88</v>
      </c>
      <c r="E2649" s="2" t="s">
        <v>566</v>
      </c>
      <c r="F2649" s="2" t="s">
        <v>4497</v>
      </c>
      <c r="G2649" s="2" t="s">
        <v>4</v>
      </c>
      <c r="H2649" s="2" t="s">
        <v>4498</v>
      </c>
      <c r="I2649" s="1" t="s">
        <v>1</v>
      </c>
      <c r="J2649" s="1" t="s">
        <v>1</v>
      </c>
      <c r="K2649" s="1" t="s">
        <v>1</v>
      </c>
      <c r="L2649" s="1" t="s">
        <v>1</v>
      </c>
      <c r="M2649" s="1">
        <v>0</v>
      </c>
      <c r="N2649" s="2" t="s">
        <v>1</v>
      </c>
      <c r="O2649" s="2" t="s">
        <v>2</v>
      </c>
      <c r="P2649" s="2" t="s">
        <v>1</v>
      </c>
      <c r="Q2649" s="1">
        <v>22629356.999200001</v>
      </c>
      <c r="R2649" s="1">
        <v>0</v>
      </c>
      <c r="S2649" s="1">
        <v>20081327.539999999</v>
      </c>
      <c r="T2649" s="1">
        <v>0</v>
      </c>
      <c r="U2649" s="2" t="s">
        <v>0</v>
      </c>
      <c r="V2649" s="1">
        <v>0</v>
      </c>
      <c r="W2649" s="1">
        <v>2196577.12</v>
      </c>
      <c r="X2649" s="2" t="s">
        <v>0</v>
      </c>
      <c r="Y2649" s="1">
        <v>351452.33919999999</v>
      </c>
      <c r="Z2649" s="1">
        <v>0</v>
      </c>
      <c r="AA2649" s="2" t="s">
        <v>0</v>
      </c>
      <c r="AB2649" s="1">
        <v>0</v>
      </c>
      <c r="AC2649" s="1">
        <v>0</v>
      </c>
      <c r="AD2649" s="2" t="s">
        <v>0</v>
      </c>
      <c r="AE2649" s="1">
        <v>0</v>
      </c>
      <c r="AF2649" s="2">
        <v>0</v>
      </c>
      <c r="AG2649" s="2" t="s">
        <v>0</v>
      </c>
      <c r="AH2649" s="1">
        <v>0</v>
      </c>
      <c r="AI2649" s="1">
        <v>0</v>
      </c>
      <c r="AJ2649" s="2" t="s">
        <v>0</v>
      </c>
      <c r="AK2649" s="1">
        <v>0</v>
      </c>
      <c r="AL2649" s="1">
        <v>0</v>
      </c>
      <c r="AM2649" s="76" t="s">
        <v>1</v>
      </c>
      <c r="AN2649" s="77" t="s">
        <v>1</v>
      </c>
      <c r="AO2649" s="76" t="s">
        <v>1</v>
      </c>
      <c r="AP2649" s="77" t="s">
        <v>1</v>
      </c>
    </row>
    <row r="2650" spans="1:42" hidden="1" x14ac:dyDescent="0.25">
      <c r="A2650" s="2" t="s">
        <v>577</v>
      </c>
      <c r="B2650" s="52">
        <v>44012</v>
      </c>
      <c r="C2650" s="2" t="s">
        <v>53</v>
      </c>
      <c r="D2650" s="2" t="s">
        <v>88</v>
      </c>
      <c r="E2650" s="2" t="s">
        <v>558</v>
      </c>
      <c r="F2650" s="2" t="s">
        <v>3711</v>
      </c>
      <c r="G2650" s="2" t="s">
        <v>4</v>
      </c>
      <c r="H2650" s="2" t="s">
        <v>4431</v>
      </c>
      <c r="I2650" s="1"/>
      <c r="J2650" s="1"/>
      <c r="K2650" s="1"/>
      <c r="L2650" s="1"/>
      <c r="M2650" s="1">
        <v>0</v>
      </c>
      <c r="N2650" s="2"/>
      <c r="O2650" s="2" t="s">
        <v>249</v>
      </c>
      <c r="P2650" s="2"/>
      <c r="Q2650" s="1">
        <v>0</v>
      </c>
      <c r="R2650" s="1">
        <v>0</v>
      </c>
      <c r="S2650" s="1">
        <v>0</v>
      </c>
      <c r="T2650" s="1">
        <v>0</v>
      </c>
      <c r="U2650" s="2"/>
      <c r="V2650" s="1">
        <v>0</v>
      </c>
      <c r="W2650" s="1">
        <v>0</v>
      </c>
      <c r="X2650" s="2"/>
      <c r="Y2650" s="1">
        <v>0</v>
      </c>
      <c r="Z2650" s="1">
        <v>0</v>
      </c>
      <c r="AA2650" s="2"/>
      <c r="AB2650" s="1">
        <v>0</v>
      </c>
      <c r="AC2650" s="1">
        <v>0</v>
      </c>
      <c r="AD2650" s="2"/>
      <c r="AE2650" s="1">
        <v>0</v>
      </c>
      <c r="AF2650" s="2"/>
      <c r="AG2650" s="2"/>
      <c r="AH2650" s="1"/>
      <c r="AI2650" s="1"/>
      <c r="AJ2650" s="2"/>
      <c r="AK2650" s="1"/>
      <c r="AL2650" s="1"/>
      <c r="AM2650" s="78"/>
      <c r="AN2650" s="48"/>
      <c r="AO2650" s="78"/>
      <c r="AP2650" s="48"/>
    </row>
    <row r="2651" spans="1:42" hidden="1" x14ac:dyDescent="0.25">
      <c r="A2651" s="2" t="s">
        <v>573</v>
      </c>
      <c r="B2651" s="52">
        <v>44012</v>
      </c>
      <c r="C2651" s="2" t="s">
        <v>71</v>
      </c>
      <c r="D2651" s="2" t="s">
        <v>78</v>
      </c>
      <c r="E2651" s="2" t="s">
        <v>3587</v>
      </c>
      <c r="F2651" s="2" t="s">
        <v>4499</v>
      </c>
      <c r="G2651" s="2" t="s">
        <v>4</v>
      </c>
      <c r="H2651" s="2" t="s">
        <v>4500</v>
      </c>
      <c r="I2651" s="1" t="s">
        <v>1</v>
      </c>
      <c r="J2651" s="1" t="s">
        <v>1</v>
      </c>
      <c r="K2651" s="1" t="s">
        <v>1</v>
      </c>
      <c r="L2651" s="1" t="s">
        <v>1</v>
      </c>
      <c r="M2651" s="1">
        <v>0</v>
      </c>
      <c r="N2651" s="2" t="s">
        <v>1</v>
      </c>
      <c r="O2651" s="2" t="s">
        <v>2</v>
      </c>
      <c r="P2651" s="2" t="s">
        <v>1</v>
      </c>
      <c r="Q2651" s="1">
        <v>99494236</v>
      </c>
      <c r="R2651" s="1">
        <v>0</v>
      </c>
      <c r="S2651" s="1">
        <v>99370000</v>
      </c>
      <c r="T2651" s="1">
        <v>0</v>
      </c>
      <c r="U2651" s="2" t="s">
        <v>0</v>
      </c>
      <c r="V2651" s="1">
        <v>0</v>
      </c>
      <c r="W2651" s="1">
        <v>107100</v>
      </c>
      <c r="X2651" s="2" t="s">
        <v>0</v>
      </c>
      <c r="Y2651" s="1">
        <v>17136</v>
      </c>
      <c r="Z2651" s="1">
        <v>0</v>
      </c>
      <c r="AA2651" s="2" t="s">
        <v>0</v>
      </c>
      <c r="AB2651" s="1">
        <v>0</v>
      </c>
      <c r="AC2651" s="1">
        <v>0</v>
      </c>
      <c r="AD2651" s="2" t="s">
        <v>0</v>
      </c>
      <c r="AE2651" s="1">
        <v>0</v>
      </c>
      <c r="AF2651" s="2">
        <v>0</v>
      </c>
      <c r="AG2651" s="2" t="s">
        <v>0</v>
      </c>
      <c r="AH2651" s="1">
        <v>0</v>
      </c>
      <c r="AI2651" s="1">
        <v>0</v>
      </c>
      <c r="AJ2651" s="2" t="s">
        <v>0</v>
      </c>
      <c r="AK2651" s="1">
        <v>0</v>
      </c>
      <c r="AL2651" s="1">
        <v>0</v>
      </c>
      <c r="AM2651" s="78" t="s">
        <v>1</v>
      </c>
      <c r="AN2651" s="48" t="s">
        <v>1</v>
      </c>
      <c r="AO2651" s="78" t="s">
        <v>1</v>
      </c>
      <c r="AP2651" s="48" t="s">
        <v>1</v>
      </c>
    </row>
    <row r="2652" spans="1:42" hidden="1" x14ac:dyDescent="0.25">
      <c r="A2652" s="2" t="s">
        <v>570</v>
      </c>
      <c r="B2652" s="52">
        <v>44012</v>
      </c>
      <c r="C2652" s="2" t="s">
        <v>8</v>
      </c>
      <c r="D2652" s="2" t="s">
        <v>78</v>
      </c>
      <c r="E2652" s="2" t="s">
        <v>555</v>
      </c>
      <c r="F2652" s="2" t="s">
        <v>4501</v>
      </c>
      <c r="G2652" s="2" t="s">
        <v>4</v>
      </c>
      <c r="H2652" s="2" t="s">
        <v>4502</v>
      </c>
      <c r="I2652" s="1" t="s">
        <v>1</v>
      </c>
      <c r="J2652" s="1" t="s">
        <v>1</v>
      </c>
      <c r="K2652" s="1" t="s">
        <v>1</v>
      </c>
      <c r="L2652" s="1" t="s">
        <v>1</v>
      </c>
      <c r="M2652" s="1">
        <v>0</v>
      </c>
      <c r="N2652" s="2" t="s">
        <v>1</v>
      </c>
      <c r="O2652" s="2" t="s">
        <v>2</v>
      </c>
      <c r="P2652" s="2" t="s">
        <v>1</v>
      </c>
      <c r="Q2652" s="1">
        <v>49820914.815299995</v>
      </c>
      <c r="R2652" s="1">
        <v>0</v>
      </c>
      <c r="S2652" s="1">
        <v>40784637.937699996</v>
      </c>
      <c r="T2652" s="1">
        <v>0</v>
      </c>
      <c r="U2652" s="2" t="s">
        <v>0</v>
      </c>
      <c r="V2652" s="1">
        <v>0</v>
      </c>
      <c r="W2652" s="1">
        <v>7789893.8599999994</v>
      </c>
      <c r="X2652" s="2" t="s">
        <v>0</v>
      </c>
      <c r="Y2652" s="1">
        <v>1246383.0175999999</v>
      </c>
      <c r="Z2652" s="1">
        <v>0</v>
      </c>
      <c r="AA2652" s="2" t="s">
        <v>0</v>
      </c>
      <c r="AB2652" s="1">
        <v>0</v>
      </c>
      <c r="AC2652" s="1">
        <v>0</v>
      </c>
      <c r="AD2652" s="2" t="s">
        <v>0</v>
      </c>
      <c r="AE2652" s="1">
        <v>0</v>
      </c>
      <c r="AF2652" s="2">
        <v>0</v>
      </c>
      <c r="AG2652" s="2" t="s">
        <v>0</v>
      </c>
      <c r="AH2652" s="1">
        <v>0</v>
      </c>
      <c r="AI2652" s="1">
        <v>0</v>
      </c>
      <c r="AJ2652" s="2" t="s">
        <v>0</v>
      </c>
      <c r="AK2652" s="1">
        <v>0</v>
      </c>
      <c r="AL2652" s="1">
        <v>0</v>
      </c>
      <c r="AM2652" s="76" t="s">
        <v>1</v>
      </c>
      <c r="AN2652" s="77" t="s">
        <v>1</v>
      </c>
      <c r="AO2652" s="76" t="s">
        <v>1</v>
      </c>
      <c r="AP2652" s="77" t="s">
        <v>1</v>
      </c>
    </row>
    <row r="2653" spans="1:42" hidden="1" x14ac:dyDescent="0.25">
      <c r="A2653" s="2" t="s">
        <v>567</v>
      </c>
      <c r="B2653" s="52">
        <v>44012</v>
      </c>
      <c r="C2653" s="2" t="s">
        <v>71</v>
      </c>
      <c r="D2653" s="2" t="s">
        <v>78</v>
      </c>
      <c r="E2653" s="2" t="s">
        <v>551</v>
      </c>
      <c r="F2653" s="2" t="s">
        <v>4157</v>
      </c>
      <c r="G2653" s="2" t="s">
        <v>4</v>
      </c>
      <c r="H2653" s="2" t="s">
        <v>4503</v>
      </c>
      <c r="I2653" s="1" t="s">
        <v>1</v>
      </c>
      <c r="J2653" s="1" t="s">
        <v>1</v>
      </c>
      <c r="K2653" s="1" t="s">
        <v>1</v>
      </c>
      <c r="L2653" s="1" t="s">
        <v>1</v>
      </c>
      <c r="M2653" s="1">
        <v>0</v>
      </c>
      <c r="N2653" s="2" t="s">
        <v>1</v>
      </c>
      <c r="O2653" s="2" t="s">
        <v>2</v>
      </c>
      <c r="P2653" s="2" t="s">
        <v>1</v>
      </c>
      <c r="Q2653" s="1">
        <v>38592361.11500001</v>
      </c>
      <c r="R2653" s="1">
        <v>0</v>
      </c>
      <c r="S2653" s="1">
        <v>36256237.11500001</v>
      </c>
      <c r="T2653" s="1">
        <v>0</v>
      </c>
      <c r="U2653" s="2" t="s">
        <v>0</v>
      </c>
      <c r="V2653" s="1">
        <v>0</v>
      </c>
      <c r="W2653" s="1">
        <v>2013900</v>
      </c>
      <c r="X2653" s="2" t="s">
        <v>0</v>
      </c>
      <c r="Y2653" s="1">
        <v>322224</v>
      </c>
      <c r="Z2653" s="1">
        <v>0</v>
      </c>
      <c r="AA2653" s="2" t="s">
        <v>0</v>
      </c>
      <c r="AB2653" s="1">
        <v>0</v>
      </c>
      <c r="AC2653" s="1">
        <v>0</v>
      </c>
      <c r="AD2653" s="2" t="s">
        <v>0</v>
      </c>
      <c r="AE2653" s="1">
        <v>0</v>
      </c>
      <c r="AF2653" s="2">
        <v>0</v>
      </c>
      <c r="AG2653" s="2" t="s">
        <v>0</v>
      </c>
      <c r="AH2653" s="1">
        <v>0</v>
      </c>
      <c r="AI2653" s="1">
        <v>0</v>
      </c>
      <c r="AJ2653" s="2" t="s">
        <v>0</v>
      </c>
      <c r="AK2653" s="1">
        <v>0</v>
      </c>
      <c r="AL2653" s="1">
        <v>0</v>
      </c>
      <c r="AM2653" s="76" t="s">
        <v>1</v>
      </c>
      <c r="AN2653" s="77" t="s">
        <v>1</v>
      </c>
      <c r="AO2653" s="76" t="s">
        <v>1</v>
      </c>
      <c r="AP2653" s="77" t="s">
        <v>1</v>
      </c>
    </row>
    <row r="2654" spans="1:42" hidden="1" x14ac:dyDescent="0.25">
      <c r="A2654" s="2" t="s">
        <v>4537</v>
      </c>
      <c r="B2654" s="52">
        <v>44012</v>
      </c>
      <c r="C2654" s="2" t="s">
        <v>53</v>
      </c>
      <c r="D2654" s="2" t="s">
        <v>78</v>
      </c>
      <c r="E2654" s="2" t="s">
        <v>6</v>
      </c>
      <c r="F2654" s="2" t="s">
        <v>3611</v>
      </c>
      <c r="G2654" s="2" t="s">
        <v>4</v>
      </c>
      <c r="H2654" s="2" t="s">
        <v>4538</v>
      </c>
      <c r="I2654" s="1" t="s">
        <v>1</v>
      </c>
      <c r="J2654" s="1" t="s">
        <v>1</v>
      </c>
      <c r="K2654" s="1" t="s">
        <v>1</v>
      </c>
      <c r="L2654" s="1" t="s">
        <v>1</v>
      </c>
      <c r="M2654" s="1">
        <v>0</v>
      </c>
      <c r="N2654" s="2" t="s">
        <v>1</v>
      </c>
      <c r="O2654" s="2" t="s">
        <v>2</v>
      </c>
      <c r="P2654" s="2" t="s">
        <v>1</v>
      </c>
      <c r="Q2654" s="1">
        <v>96977481.630400002</v>
      </c>
      <c r="R2654" s="1">
        <v>0</v>
      </c>
      <c r="S2654" s="1">
        <v>60762699.474000007</v>
      </c>
      <c r="T2654" s="1">
        <v>0</v>
      </c>
      <c r="U2654" s="2" t="s">
        <v>0</v>
      </c>
      <c r="V2654" s="1">
        <v>0</v>
      </c>
      <c r="W2654" s="1">
        <v>31219639.789999995</v>
      </c>
      <c r="X2654" s="2" t="s">
        <v>0</v>
      </c>
      <c r="Y2654" s="1">
        <v>4995142.3663999988</v>
      </c>
      <c r="Z2654" s="1">
        <v>0</v>
      </c>
      <c r="AA2654" s="2" t="s">
        <v>0</v>
      </c>
      <c r="AB2654" s="1">
        <v>0</v>
      </c>
      <c r="AC2654" s="1">
        <v>0</v>
      </c>
      <c r="AD2654" s="2" t="s">
        <v>0</v>
      </c>
      <c r="AE2654" s="1">
        <v>0</v>
      </c>
      <c r="AF2654" s="2">
        <v>0</v>
      </c>
      <c r="AG2654" s="2" t="s">
        <v>0</v>
      </c>
      <c r="AH2654" s="1">
        <v>0</v>
      </c>
      <c r="AI2654" s="1">
        <v>0</v>
      </c>
      <c r="AJ2654" s="2" t="s">
        <v>0</v>
      </c>
      <c r="AK2654" s="1">
        <v>0</v>
      </c>
      <c r="AL2654" s="1">
        <v>0</v>
      </c>
      <c r="AM2654" s="78" t="s">
        <v>1</v>
      </c>
      <c r="AN2654" s="48" t="s">
        <v>1</v>
      </c>
      <c r="AO2654" s="78" t="s">
        <v>1</v>
      </c>
      <c r="AP2654" s="48" t="s">
        <v>1</v>
      </c>
    </row>
    <row r="2655" spans="1:42" hidden="1" x14ac:dyDescent="0.25">
      <c r="A2655" s="2" t="s">
        <v>564</v>
      </c>
      <c r="B2655" s="52">
        <v>44012</v>
      </c>
      <c r="C2655" s="2" t="s">
        <v>8</v>
      </c>
      <c r="D2655" s="2" t="s">
        <v>67</v>
      </c>
      <c r="E2655" s="2" t="s">
        <v>542</v>
      </c>
      <c r="F2655" s="2" t="s">
        <v>496</v>
      </c>
      <c r="G2655" s="2" t="s">
        <v>4</v>
      </c>
      <c r="H2655" s="2" t="s">
        <v>4504</v>
      </c>
      <c r="I2655" s="1" t="s">
        <v>1</v>
      </c>
      <c r="J2655" s="1" t="s">
        <v>1</v>
      </c>
      <c r="K2655" s="1" t="s">
        <v>1</v>
      </c>
      <c r="L2655" s="1" t="s">
        <v>1</v>
      </c>
      <c r="M2655" s="1">
        <v>0</v>
      </c>
      <c r="N2655" s="2" t="s">
        <v>1</v>
      </c>
      <c r="O2655" s="2" t="s">
        <v>2</v>
      </c>
      <c r="P2655" s="2" t="s">
        <v>1</v>
      </c>
      <c r="Q2655" s="1">
        <v>103481257.01710001</v>
      </c>
      <c r="R2655" s="1">
        <v>0</v>
      </c>
      <c r="S2655" s="1">
        <v>80635534.275900006</v>
      </c>
      <c r="T2655" s="1">
        <v>0</v>
      </c>
      <c r="U2655" s="2" t="s">
        <v>0</v>
      </c>
      <c r="V2655" s="1">
        <v>0</v>
      </c>
      <c r="W2655" s="1">
        <v>19694588.57</v>
      </c>
      <c r="X2655" s="2" t="s">
        <v>0</v>
      </c>
      <c r="Y2655" s="1">
        <v>3151134.1712000007</v>
      </c>
      <c r="Z2655" s="1">
        <v>0</v>
      </c>
      <c r="AA2655" s="2" t="s">
        <v>0</v>
      </c>
      <c r="AB2655" s="1">
        <v>0</v>
      </c>
      <c r="AC2655" s="1">
        <v>0</v>
      </c>
      <c r="AD2655" s="2" t="s">
        <v>0</v>
      </c>
      <c r="AE2655" s="1">
        <v>0</v>
      </c>
      <c r="AF2655" s="2">
        <v>0</v>
      </c>
      <c r="AG2655" s="2" t="s">
        <v>0</v>
      </c>
      <c r="AH2655" s="1">
        <v>0</v>
      </c>
      <c r="AI2655" s="1">
        <v>0</v>
      </c>
      <c r="AJ2655" s="2" t="s">
        <v>0</v>
      </c>
      <c r="AK2655" s="1">
        <v>0</v>
      </c>
      <c r="AL2655" s="1">
        <v>0</v>
      </c>
      <c r="AM2655" s="76" t="s">
        <v>1</v>
      </c>
      <c r="AN2655" s="77" t="s">
        <v>1</v>
      </c>
      <c r="AO2655" s="76" t="s">
        <v>1</v>
      </c>
      <c r="AP2655" s="77" t="s">
        <v>1</v>
      </c>
    </row>
    <row r="2656" spans="1:42" hidden="1" x14ac:dyDescent="0.25">
      <c r="A2656" s="2" t="s">
        <v>561</v>
      </c>
      <c r="B2656" s="52">
        <v>44012</v>
      </c>
      <c r="C2656" s="2" t="s">
        <v>53</v>
      </c>
      <c r="D2656" s="2" t="s">
        <v>67</v>
      </c>
      <c r="E2656" s="2" t="s">
        <v>66</v>
      </c>
      <c r="F2656" s="2" t="s">
        <v>3959</v>
      </c>
      <c r="G2656" s="2" t="s">
        <v>4</v>
      </c>
      <c r="H2656" s="2" t="s">
        <v>4505</v>
      </c>
      <c r="I2656" s="1" t="s">
        <v>1</v>
      </c>
      <c r="J2656" s="1" t="s">
        <v>1</v>
      </c>
      <c r="K2656" s="1" t="s">
        <v>1</v>
      </c>
      <c r="L2656" s="1" t="s">
        <v>1</v>
      </c>
      <c r="M2656" s="1">
        <v>0</v>
      </c>
      <c r="N2656" s="2" t="s">
        <v>1</v>
      </c>
      <c r="O2656" s="2" t="s">
        <v>2</v>
      </c>
      <c r="P2656" s="2" t="s">
        <v>1</v>
      </c>
      <c r="Q2656" s="1">
        <v>31168548.217900001</v>
      </c>
      <c r="R2656" s="1">
        <v>0</v>
      </c>
      <c r="S2656" s="1">
        <v>21304283.493000001</v>
      </c>
      <c r="T2656" s="1">
        <v>0</v>
      </c>
      <c r="U2656" s="2" t="s">
        <v>0</v>
      </c>
      <c r="V2656" s="1">
        <v>0</v>
      </c>
      <c r="W2656" s="1">
        <v>8503676.4869999997</v>
      </c>
      <c r="X2656" s="2" t="s">
        <v>13</v>
      </c>
      <c r="Y2656" s="1">
        <v>1360588.2378999998</v>
      </c>
      <c r="Z2656" s="1">
        <v>0</v>
      </c>
      <c r="AA2656" s="2" t="s">
        <v>0</v>
      </c>
      <c r="AB2656" s="1">
        <v>0</v>
      </c>
      <c r="AC2656" s="1">
        <v>0</v>
      </c>
      <c r="AD2656" s="2" t="s">
        <v>0</v>
      </c>
      <c r="AE2656" s="1">
        <v>0</v>
      </c>
      <c r="AF2656" s="2">
        <v>0</v>
      </c>
      <c r="AG2656" s="2" t="s">
        <v>0</v>
      </c>
      <c r="AH2656" s="1">
        <v>0</v>
      </c>
      <c r="AI2656" s="1">
        <v>0</v>
      </c>
      <c r="AJ2656" s="2" t="s">
        <v>0</v>
      </c>
      <c r="AK2656" s="1">
        <v>0</v>
      </c>
      <c r="AL2656" s="1">
        <v>0</v>
      </c>
      <c r="AM2656" s="78" t="s">
        <v>1</v>
      </c>
      <c r="AN2656" s="48" t="s">
        <v>1</v>
      </c>
      <c r="AO2656" s="78" t="s">
        <v>1</v>
      </c>
      <c r="AP2656" s="48" t="s">
        <v>1</v>
      </c>
    </row>
    <row r="2657" spans="1:42" hidden="1" x14ac:dyDescent="0.25">
      <c r="A2657" s="2" t="s">
        <v>559</v>
      </c>
      <c r="B2657" s="52">
        <v>44012</v>
      </c>
      <c r="C2657" s="2" t="s">
        <v>53</v>
      </c>
      <c r="D2657" s="2" t="s">
        <v>67</v>
      </c>
      <c r="E2657" s="2" t="s">
        <v>66</v>
      </c>
      <c r="F2657" s="2" t="s">
        <v>3959</v>
      </c>
      <c r="G2657" s="2" t="s">
        <v>4</v>
      </c>
      <c r="H2657" s="2" t="s">
        <v>4506</v>
      </c>
      <c r="I2657" s="1" t="s">
        <v>1</v>
      </c>
      <c r="J2657" s="1" t="s">
        <v>1</v>
      </c>
      <c r="K2657" s="1" t="s">
        <v>1</v>
      </c>
      <c r="L2657" s="1" t="s">
        <v>1</v>
      </c>
      <c r="M2657" s="1">
        <v>0</v>
      </c>
      <c r="N2657" s="2" t="s">
        <v>1</v>
      </c>
      <c r="O2657" s="2" t="s">
        <v>1709</v>
      </c>
      <c r="P2657" s="2" t="s">
        <v>1710</v>
      </c>
      <c r="Q2657" s="1">
        <v>1642220.61</v>
      </c>
      <c r="R2657" s="1">
        <v>0</v>
      </c>
      <c r="S2657" s="1">
        <v>950800</v>
      </c>
      <c r="T2657" s="1">
        <v>596052.25</v>
      </c>
      <c r="U2657" s="2" t="s">
        <v>13</v>
      </c>
      <c r="V2657" s="1">
        <v>95368.36</v>
      </c>
      <c r="W2657" s="1">
        <v>0</v>
      </c>
      <c r="X2657" s="2" t="s">
        <v>0</v>
      </c>
      <c r="Y2657" s="1">
        <v>0</v>
      </c>
      <c r="Z2657" s="1">
        <v>0</v>
      </c>
      <c r="AA2657" s="2" t="s">
        <v>0</v>
      </c>
      <c r="AB2657" s="1">
        <v>0</v>
      </c>
      <c r="AC2657" s="1">
        <v>0</v>
      </c>
      <c r="AD2657" s="2" t="s">
        <v>0</v>
      </c>
      <c r="AE2657" s="1">
        <v>0</v>
      </c>
      <c r="AF2657" s="2">
        <v>0</v>
      </c>
      <c r="AG2657" s="2" t="s">
        <v>0</v>
      </c>
      <c r="AH2657" s="1">
        <v>0</v>
      </c>
      <c r="AI2657" s="1">
        <v>0</v>
      </c>
      <c r="AJ2657" s="2" t="s">
        <v>0</v>
      </c>
      <c r="AK2657" s="1">
        <v>0</v>
      </c>
      <c r="AL2657" s="1">
        <v>0</v>
      </c>
      <c r="AM2657" s="78" t="s">
        <v>1</v>
      </c>
      <c r="AN2657" s="48" t="s">
        <v>1</v>
      </c>
      <c r="AO2657" s="78" t="s">
        <v>1</v>
      </c>
      <c r="AP2657" s="48" t="s">
        <v>1</v>
      </c>
    </row>
    <row r="2658" spans="1:42" hidden="1" x14ac:dyDescent="0.25">
      <c r="A2658" s="2" t="s">
        <v>556</v>
      </c>
      <c r="B2658" s="52">
        <v>44012</v>
      </c>
      <c r="C2658" s="2" t="s">
        <v>53</v>
      </c>
      <c r="D2658" s="2" t="s">
        <v>67</v>
      </c>
      <c r="E2658" s="2" t="s">
        <v>66</v>
      </c>
      <c r="F2658" s="2" t="s">
        <v>3959</v>
      </c>
      <c r="G2658" s="2" t="s">
        <v>4</v>
      </c>
      <c r="H2658" s="2" t="s">
        <v>4507</v>
      </c>
      <c r="I2658" s="1" t="s">
        <v>1</v>
      </c>
      <c r="J2658" s="1" t="s">
        <v>1</v>
      </c>
      <c r="K2658" s="1" t="s">
        <v>1</v>
      </c>
      <c r="L2658" s="1" t="s">
        <v>1</v>
      </c>
      <c r="M2658" s="1">
        <v>0</v>
      </c>
      <c r="N2658" s="2" t="s">
        <v>1</v>
      </c>
      <c r="O2658" s="2" t="s">
        <v>2</v>
      </c>
      <c r="P2658" s="2" t="s">
        <v>1</v>
      </c>
      <c r="Q2658" s="1">
        <v>15015093.031200003</v>
      </c>
      <c r="R2658" s="1">
        <v>0</v>
      </c>
      <c r="S2658" s="1">
        <v>11056369.070000002</v>
      </c>
      <c r="T2658" s="1">
        <v>0</v>
      </c>
      <c r="U2658" s="2" t="s">
        <v>0</v>
      </c>
      <c r="V2658" s="1">
        <v>0</v>
      </c>
      <c r="W2658" s="1">
        <v>3412693.07</v>
      </c>
      <c r="X2658" s="2" t="s">
        <v>13</v>
      </c>
      <c r="Y2658" s="1">
        <v>546030.89119999995</v>
      </c>
      <c r="Z2658" s="1">
        <v>0</v>
      </c>
      <c r="AA2658" s="2" t="s">
        <v>0</v>
      </c>
      <c r="AB2658" s="1">
        <v>0</v>
      </c>
      <c r="AC2658" s="1">
        <v>0</v>
      </c>
      <c r="AD2658" s="2" t="s">
        <v>0</v>
      </c>
      <c r="AE2658" s="1">
        <v>0</v>
      </c>
      <c r="AF2658" s="2">
        <v>0</v>
      </c>
      <c r="AG2658" s="2" t="s">
        <v>0</v>
      </c>
      <c r="AH2658" s="1">
        <v>0</v>
      </c>
      <c r="AI2658" s="1">
        <v>0</v>
      </c>
      <c r="AJ2658" s="2" t="s">
        <v>0</v>
      </c>
      <c r="AK2658" s="1">
        <v>0</v>
      </c>
      <c r="AL2658" s="1">
        <v>0</v>
      </c>
      <c r="AM2658" s="78" t="s">
        <v>1</v>
      </c>
      <c r="AN2658" s="48" t="s">
        <v>1</v>
      </c>
      <c r="AO2658" s="78" t="s">
        <v>1</v>
      </c>
      <c r="AP2658" s="48" t="s">
        <v>1</v>
      </c>
    </row>
    <row r="2659" spans="1:42" hidden="1" x14ac:dyDescent="0.25">
      <c r="A2659" s="2" t="s">
        <v>552</v>
      </c>
      <c r="B2659" s="52">
        <v>44012</v>
      </c>
      <c r="C2659" s="2" t="s">
        <v>8</v>
      </c>
      <c r="D2659" s="2" t="s">
        <v>52</v>
      </c>
      <c r="E2659" s="2" t="s">
        <v>530</v>
      </c>
      <c r="F2659" s="2" t="s">
        <v>4347</v>
      </c>
      <c r="G2659" s="2" t="s">
        <v>4</v>
      </c>
      <c r="H2659" s="2" t="s">
        <v>4508</v>
      </c>
      <c r="I2659" s="1" t="s">
        <v>1</v>
      </c>
      <c r="J2659" s="1" t="s">
        <v>1</v>
      </c>
      <c r="K2659" s="1" t="s">
        <v>1</v>
      </c>
      <c r="L2659" s="1" t="s">
        <v>1</v>
      </c>
      <c r="M2659" s="1">
        <v>0</v>
      </c>
      <c r="N2659" s="2" t="s">
        <v>1</v>
      </c>
      <c r="O2659" s="2" t="s">
        <v>2</v>
      </c>
      <c r="P2659" s="2" t="s">
        <v>1</v>
      </c>
      <c r="Q2659" s="1">
        <v>45275564.711199999</v>
      </c>
      <c r="R2659" s="1">
        <v>0</v>
      </c>
      <c r="S2659" s="1">
        <v>37926652.879999995</v>
      </c>
      <c r="T2659" s="1">
        <v>0</v>
      </c>
      <c r="U2659" s="2" t="s">
        <v>0</v>
      </c>
      <c r="V2659" s="1">
        <v>0</v>
      </c>
      <c r="W2659" s="1">
        <v>6335268.8199999994</v>
      </c>
      <c r="X2659" s="2" t="s">
        <v>0</v>
      </c>
      <c r="Y2659" s="1">
        <v>1013643.0111999999</v>
      </c>
      <c r="Z2659" s="1">
        <v>0</v>
      </c>
      <c r="AA2659" s="2" t="s">
        <v>0</v>
      </c>
      <c r="AB2659" s="1">
        <v>0</v>
      </c>
      <c r="AC2659" s="1">
        <v>0</v>
      </c>
      <c r="AD2659" s="2" t="s">
        <v>0</v>
      </c>
      <c r="AE2659" s="1">
        <v>0</v>
      </c>
      <c r="AF2659" s="2">
        <v>0</v>
      </c>
      <c r="AG2659" s="2" t="s">
        <v>0</v>
      </c>
      <c r="AH2659" s="1">
        <v>0</v>
      </c>
      <c r="AI2659" s="1">
        <v>0</v>
      </c>
      <c r="AJ2659" s="2" t="s">
        <v>0</v>
      </c>
      <c r="AK2659" s="1">
        <v>0</v>
      </c>
      <c r="AL2659" s="1">
        <v>0</v>
      </c>
      <c r="AM2659" s="76" t="s">
        <v>1</v>
      </c>
      <c r="AN2659" s="77" t="s">
        <v>1</v>
      </c>
      <c r="AO2659" s="76" t="s">
        <v>1</v>
      </c>
      <c r="AP2659" s="77" t="s">
        <v>1</v>
      </c>
    </row>
    <row r="2660" spans="1:42" hidden="1" x14ac:dyDescent="0.25">
      <c r="A2660" s="2" t="s">
        <v>548</v>
      </c>
      <c r="B2660" s="52">
        <v>44012</v>
      </c>
      <c r="C2660" s="2" t="s">
        <v>53</v>
      </c>
      <c r="D2660" s="2" t="s">
        <v>52</v>
      </c>
      <c r="E2660" s="2" t="s">
        <v>651</v>
      </c>
      <c r="F2660" s="2" t="s">
        <v>4197</v>
      </c>
      <c r="G2660" s="2" t="s">
        <v>4</v>
      </c>
      <c r="H2660" s="2" t="s">
        <v>4509</v>
      </c>
      <c r="I2660" s="1"/>
      <c r="J2660" s="1"/>
      <c r="K2660" s="1"/>
      <c r="L2660" s="1"/>
      <c r="M2660" s="1">
        <v>0</v>
      </c>
      <c r="N2660" s="2"/>
      <c r="O2660" s="2" t="s">
        <v>249</v>
      </c>
      <c r="P2660" s="2"/>
      <c r="Q2660" s="1">
        <v>0</v>
      </c>
      <c r="R2660" s="1">
        <v>0</v>
      </c>
      <c r="S2660" s="1"/>
      <c r="T2660" s="1">
        <v>0</v>
      </c>
      <c r="U2660" s="2"/>
      <c r="V2660" s="1">
        <v>0</v>
      </c>
      <c r="W2660" s="1"/>
      <c r="X2660" s="2"/>
      <c r="Y2660" s="1"/>
      <c r="Z2660" s="1">
        <v>0</v>
      </c>
      <c r="AA2660" s="2"/>
      <c r="AB2660" s="1">
        <v>0</v>
      </c>
      <c r="AC2660" s="1">
        <v>0</v>
      </c>
      <c r="AD2660" s="2"/>
      <c r="AE2660" s="1">
        <v>0</v>
      </c>
      <c r="AF2660" s="2"/>
      <c r="AG2660" s="2"/>
      <c r="AH2660" s="1"/>
      <c r="AI2660" s="1"/>
      <c r="AJ2660" s="2"/>
      <c r="AK2660" s="1"/>
      <c r="AL2660" s="1"/>
      <c r="AM2660" s="78"/>
      <c r="AN2660" s="48"/>
      <c r="AO2660" s="78"/>
      <c r="AP2660" s="48"/>
    </row>
    <row r="2661" spans="1:42" hidden="1" x14ac:dyDescent="0.25">
      <c r="A2661" s="2" t="s">
        <v>545</v>
      </c>
      <c r="B2661" s="52">
        <v>44012</v>
      </c>
      <c r="C2661" s="2" t="s">
        <v>8</v>
      </c>
      <c r="D2661" s="2" t="s">
        <v>48</v>
      </c>
      <c r="E2661" s="2" t="s">
        <v>520</v>
      </c>
      <c r="F2661" s="2" t="s">
        <v>1773</v>
      </c>
      <c r="G2661" s="2" t="s">
        <v>4</v>
      </c>
      <c r="H2661" s="2" t="s">
        <v>4510</v>
      </c>
      <c r="I2661" s="1" t="s">
        <v>1</v>
      </c>
      <c r="J2661" s="1" t="s">
        <v>1</v>
      </c>
      <c r="K2661" s="1" t="s">
        <v>1</v>
      </c>
      <c r="L2661" s="1" t="s">
        <v>1</v>
      </c>
      <c r="M2661" s="1">
        <v>0</v>
      </c>
      <c r="N2661" s="2" t="s">
        <v>1</v>
      </c>
      <c r="O2661" s="2" t="s">
        <v>2</v>
      </c>
      <c r="P2661" s="2" t="s">
        <v>1</v>
      </c>
      <c r="Q2661" s="1">
        <v>91265586.56190002</v>
      </c>
      <c r="R2661" s="1">
        <v>0</v>
      </c>
      <c r="S2661" s="1">
        <v>76303257.26350002</v>
      </c>
      <c r="T2661" s="1">
        <v>0</v>
      </c>
      <c r="U2661" s="2" t="s">
        <v>0</v>
      </c>
      <c r="V2661" s="1">
        <v>0</v>
      </c>
      <c r="W2661" s="1">
        <v>12898559.739999998</v>
      </c>
      <c r="X2661" s="2" t="s">
        <v>0</v>
      </c>
      <c r="Y2661" s="1">
        <v>2063769.5584000004</v>
      </c>
      <c r="Z2661" s="1">
        <v>0</v>
      </c>
      <c r="AA2661" s="2" t="s">
        <v>0</v>
      </c>
      <c r="AB2661" s="1">
        <v>0</v>
      </c>
      <c r="AC2661" s="1">
        <v>0</v>
      </c>
      <c r="AD2661" s="2" t="s">
        <v>0</v>
      </c>
      <c r="AE2661" s="1">
        <v>0</v>
      </c>
      <c r="AF2661" s="2">
        <v>0</v>
      </c>
      <c r="AG2661" s="2" t="s">
        <v>0</v>
      </c>
      <c r="AH2661" s="1">
        <v>0</v>
      </c>
      <c r="AI2661" s="1">
        <v>0</v>
      </c>
      <c r="AJ2661" s="2" t="s">
        <v>0</v>
      </c>
      <c r="AK2661" s="1">
        <v>0</v>
      </c>
      <c r="AL2661" s="1">
        <v>0</v>
      </c>
      <c r="AM2661" s="76" t="s">
        <v>1</v>
      </c>
      <c r="AN2661" s="77" t="s">
        <v>1</v>
      </c>
      <c r="AO2661" s="76" t="s">
        <v>1</v>
      </c>
      <c r="AP2661" s="77" t="s">
        <v>1</v>
      </c>
    </row>
    <row r="2662" spans="1:42" hidden="1" x14ac:dyDescent="0.25">
      <c r="A2662" s="2" t="s">
        <v>543</v>
      </c>
      <c r="B2662" s="51">
        <v>44012</v>
      </c>
      <c r="C2662" s="2" t="s">
        <v>53</v>
      </c>
      <c r="D2662" s="2" t="s">
        <v>48</v>
      </c>
      <c r="E2662" s="2" t="s">
        <v>1830</v>
      </c>
      <c r="F2662" s="2" t="s">
        <v>3121</v>
      </c>
      <c r="G2662" s="2" t="s">
        <v>4</v>
      </c>
      <c r="H2662" s="2" t="s">
        <v>4051</v>
      </c>
      <c r="I2662" s="1"/>
      <c r="J2662" s="1"/>
      <c r="K2662" s="1"/>
      <c r="L2662" s="1"/>
      <c r="M2662" s="1">
        <v>0</v>
      </c>
      <c r="N2662" s="2"/>
      <c r="O2662" s="2" t="s">
        <v>249</v>
      </c>
      <c r="P2662" s="2"/>
      <c r="Q2662" s="1">
        <v>0</v>
      </c>
      <c r="R2662" s="1">
        <v>0</v>
      </c>
      <c r="S2662" s="1">
        <v>0</v>
      </c>
      <c r="T2662" s="1">
        <v>0</v>
      </c>
      <c r="U2662" s="1">
        <v>0</v>
      </c>
      <c r="V2662" s="1">
        <v>0</v>
      </c>
      <c r="W2662" s="1">
        <v>0</v>
      </c>
      <c r="X2662" s="1">
        <v>0</v>
      </c>
      <c r="Y2662" s="1">
        <v>0</v>
      </c>
      <c r="Z2662" s="1">
        <v>0</v>
      </c>
      <c r="AA2662" s="1">
        <v>0</v>
      </c>
      <c r="AB2662" s="1">
        <v>0</v>
      </c>
      <c r="AC2662" s="1">
        <v>0</v>
      </c>
      <c r="AD2662" s="1">
        <v>0</v>
      </c>
      <c r="AE2662" s="1">
        <v>0</v>
      </c>
      <c r="AF2662" s="2"/>
      <c r="AG2662" s="2"/>
      <c r="AH2662" s="1"/>
      <c r="AI2662" s="1"/>
      <c r="AJ2662" s="2"/>
      <c r="AK2662" s="1"/>
      <c r="AL2662" s="1"/>
      <c r="AM2662" s="78"/>
      <c r="AN2662" s="48"/>
      <c r="AO2662" s="78"/>
      <c r="AP2662" s="48"/>
    </row>
    <row r="2663" spans="1:42" hidden="1" x14ac:dyDescent="0.25">
      <c r="A2663" s="2" t="s">
        <v>4539</v>
      </c>
      <c r="B2663" s="52">
        <v>44012</v>
      </c>
      <c r="C2663" s="2" t="s">
        <v>8</v>
      </c>
      <c r="D2663" s="2" t="s">
        <v>48</v>
      </c>
      <c r="E2663" s="2" t="s">
        <v>520</v>
      </c>
      <c r="F2663" s="2" t="s">
        <v>1773</v>
      </c>
      <c r="G2663" s="2" t="s">
        <v>24</v>
      </c>
      <c r="H2663" s="2" t="s">
        <v>1</v>
      </c>
      <c r="I2663" s="1" t="s">
        <v>4446</v>
      </c>
      <c r="J2663" s="1" t="s">
        <v>1</v>
      </c>
      <c r="K2663" s="1" t="s">
        <v>4540</v>
      </c>
      <c r="L2663" s="1" t="s">
        <v>4541</v>
      </c>
      <c r="M2663" s="1">
        <v>1529504.71</v>
      </c>
      <c r="N2663" s="2" t="s">
        <v>20</v>
      </c>
      <c r="O2663" s="2" t="s">
        <v>4542</v>
      </c>
      <c r="P2663" s="2" t="s">
        <v>4543</v>
      </c>
      <c r="Q2663" s="1">
        <v>-239000</v>
      </c>
      <c r="R2663" s="1">
        <v>0</v>
      </c>
      <c r="S2663" s="1">
        <v>-239000</v>
      </c>
      <c r="T2663" s="1">
        <v>0</v>
      </c>
      <c r="U2663" s="2" t="s">
        <v>0</v>
      </c>
      <c r="V2663" s="1">
        <v>0</v>
      </c>
      <c r="W2663" s="1">
        <v>0</v>
      </c>
      <c r="X2663" s="2" t="s">
        <v>0</v>
      </c>
      <c r="Y2663" s="1">
        <v>0</v>
      </c>
      <c r="Z2663" s="1">
        <v>0</v>
      </c>
      <c r="AA2663" s="2" t="s">
        <v>0</v>
      </c>
      <c r="AB2663" s="1">
        <v>0</v>
      </c>
      <c r="AC2663" s="1">
        <v>0</v>
      </c>
      <c r="AD2663" s="2" t="s">
        <v>0</v>
      </c>
      <c r="AE2663" s="1">
        <v>0</v>
      </c>
      <c r="AF2663" s="2">
        <v>0</v>
      </c>
      <c r="AG2663" s="2" t="s">
        <v>0</v>
      </c>
      <c r="AH2663" s="1">
        <v>0</v>
      </c>
      <c r="AI2663" s="1">
        <v>0</v>
      </c>
      <c r="AJ2663" s="2" t="s">
        <v>0</v>
      </c>
      <c r="AK2663" s="1">
        <v>0</v>
      </c>
      <c r="AL2663" s="1">
        <v>0</v>
      </c>
      <c r="AM2663" s="78" t="s">
        <v>1</v>
      </c>
      <c r="AN2663" s="48" t="s">
        <v>1</v>
      </c>
      <c r="AO2663" s="78" t="s">
        <v>1</v>
      </c>
      <c r="AP2663" s="48" t="s">
        <v>1</v>
      </c>
    </row>
    <row r="2664" spans="1:42" hidden="1" x14ac:dyDescent="0.25">
      <c r="A2664" s="2" t="s">
        <v>539</v>
      </c>
      <c r="B2664" s="52">
        <v>44012</v>
      </c>
      <c r="C2664" s="2" t="s">
        <v>8</v>
      </c>
      <c r="D2664" s="2" t="s">
        <v>44</v>
      </c>
      <c r="E2664" s="2" t="s">
        <v>516</v>
      </c>
      <c r="F2664" s="2" t="s">
        <v>2403</v>
      </c>
      <c r="G2664" s="2" t="s">
        <v>4</v>
      </c>
      <c r="H2664" s="2" t="s">
        <v>4511</v>
      </c>
      <c r="I2664" s="1"/>
      <c r="J2664" s="1"/>
      <c r="K2664" s="1"/>
      <c r="L2664" s="1"/>
      <c r="M2664" s="1">
        <v>0</v>
      </c>
      <c r="N2664" s="2"/>
      <c r="O2664" s="2" t="s">
        <v>249</v>
      </c>
      <c r="P2664" s="2"/>
      <c r="Q2664" s="1">
        <v>0</v>
      </c>
      <c r="R2664" s="1">
        <v>0</v>
      </c>
      <c r="S2664" s="1">
        <v>0</v>
      </c>
      <c r="T2664" s="1">
        <v>0</v>
      </c>
      <c r="U2664" s="2"/>
      <c r="V2664" s="1"/>
      <c r="W2664" s="1"/>
      <c r="X2664" s="2"/>
      <c r="Y2664" s="1"/>
      <c r="Z2664" s="1"/>
      <c r="AA2664" s="2"/>
      <c r="AB2664" s="1"/>
      <c r="AC2664" s="1"/>
      <c r="AD2664" s="2"/>
      <c r="AE2664" s="1"/>
      <c r="AF2664" s="2"/>
      <c r="AG2664" s="2"/>
      <c r="AH2664" s="1"/>
      <c r="AI2664" s="1"/>
      <c r="AJ2664" s="2"/>
      <c r="AK2664" s="1"/>
      <c r="AL2664" s="1"/>
      <c r="AM2664" s="76"/>
      <c r="AN2664" s="77"/>
      <c r="AO2664" s="76"/>
      <c r="AP2664" s="77"/>
    </row>
    <row r="2665" spans="1:42" hidden="1" x14ac:dyDescent="0.25">
      <c r="A2665" s="2" t="s">
        <v>535</v>
      </c>
      <c r="B2665" s="52">
        <v>44012</v>
      </c>
      <c r="C2665" s="2" t="s">
        <v>8</v>
      </c>
      <c r="D2665" s="2" t="s">
        <v>40</v>
      </c>
      <c r="E2665" s="2" t="s">
        <v>500</v>
      </c>
      <c r="F2665" s="2" t="s">
        <v>1025</v>
      </c>
      <c r="G2665" s="2" t="s">
        <v>4</v>
      </c>
      <c r="H2665" s="2" t="s">
        <v>4512</v>
      </c>
      <c r="I2665" s="1" t="s">
        <v>1</v>
      </c>
      <c r="J2665" s="1" t="s">
        <v>1</v>
      </c>
      <c r="K2665" s="1" t="s">
        <v>1</v>
      </c>
      <c r="L2665" s="1" t="s">
        <v>1</v>
      </c>
      <c r="M2665" s="1">
        <v>0</v>
      </c>
      <c r="N2665" s="2" t="s">
        <v>1</v>
      </c>
      <c r="O2665" s="2" t="s">
        <v>2</v>
      </c>
      <c r="P2665" s="2" t="s">
        <v>1</v>
      </c>
      <c r="Q2665" s="1">
        <v>66643242.946399994</v>
      </c>
      <c r="R2665" s="1">
        <v>0</v>
      </c>
      <c r="S2665" s="1">
        <v>57283084.614799999</v>
      </c>
      <c r="T2665" s="1">
        <v>0</v>
      </c>
      <c r="U2665" s="2" t="s">
        <v>0</v>
      </c>
      <c r="V2665" s="1">
        <v>0</v>
      </c>
      <c r="W2665" s="1">
        <v>8069102.0099999998</v>
      </c>
      <c r="X2665" s="2" t="s">
        <v>0</v>
      </c>
      <c r="Y2665" s="1">
        <v>1291056.3215999999</v>
      </c>
      <c r="Z2665" s="1">
        <v>0</v>
      </c>
      <c r="AA2665" s="2" t="s">
        <v>0</v>
      </c>
      <c r="AB2665" s="1">
        <v>0</v>
      </c>
      <c r="AC2665" s="1">
        <v>0</v>
      </c>
      <c r="AD2665" s="2" t="s">
        <v>0</v>
      </c>
      <c r="AE2665" s="1">
        <v>0</v>
      </c>
      <c r="AF2665" s="2">
        <v>0</v>
      </c>
      <c r="AG2665" s="2" t="s">
        <v>0</v>
      </c>
      <c r="AH2665" s="1">
        <v>0</v>
      </c>
      <c r="AI2665" s="1">
        <v>0</v>
      </c>
      <c r="AJ2665" s="2" t="s">
        <v>0</v>
      </c>
      <c r="AK2665" s="1">
        <v>0</v>
      </c>
      <c r="AL2665" s="1">
        <v>0</v>
      </c>
      <c r="AM2665" s="76" t="s">
        <v>1</v>
      </c>
      <c r="AN2665" s="77" t="s">
        <v>1</v>
      </c>
      <c r="AO2665" s="76" t="s">
        <v>1</v>
      </c>
      <c r="AP2665" s="77" t="s">
        <v>1</v>
      </c>
    </row>
    <row r="2666" spans="1:42" hidden="1" x14ac:dyDescent="0.25">
      <c r="A2666" s="2" t="s">
        <v>533</v>
      </c>
      <c r="B2666" s="52">
        <v>44012</v>
      </c>
      <c r="C2666" s="2" t="s">
        <v>8</v>
      </c>
      <c r="D2666" s="2" t="s">
        <v>36</v>
      </c>
      <c r="E2666" s="2" t="s">
        <v>497</v>
      </c>
      <c r="F2666" s="2" t="s">
        <v>1175</v>
      </c>
      <c r="G2666" s="2" t="s">
        <v>4</v>
      </c>
      <c r="H2666" s="2" t="s">
        <v>4513</v>
      </c>
      <c r="I2666" s="1" t="s">
        <v>1</v>
      </c>
      <c r="J2666" s="1" t="s">
        <v>1</v>
      </c>
      <c r="K2666" s="1" t="s">
        <v>1</v>
      </c>
      <c r="L2666" s="1" t="s">
        <v>1</v>
      </c>
      <c r="M2666" s="1">
        <v>0</v>
      </c>
      <c r="N2666" s="2" t="s">
        <v>1</v>
      </c>
      <c r="O2666" s="2" t="s">
        <v>2</v>
      </c>
      <c r="P2666" s="2" t="s">
        <v>1</v>
      </c>
      <c r="Q2666" s="1">
        <v>93729791.319699988</v>
      </c>
      <c r="R2666" s="1">
        <v>0</v>
      </c>
      <c r="S2666" s="1">
        <v>71096281.37969999</v>
      </c>
      <c r="T2666" s="1">
        <v>0</v>
      </c>
      <c r="U2666" s="2" t="s">
        <v>0</v>
      </c>
      <c r="V2666" s="1">
        <v>0</v>
      </c>
      <c r="W2666" s="1">
        <v>19511646.5</v>
      </c>
      <c r="X2666" s="2" t="s">
        <v>0</v>
      </c>
      <c r="Y2666" s="1">
        <v>3121863.44</v>
      </c>
      <c r="Z2666" s="1">
        <v>0</v>
      </c>
      <c r="AA2666" s="2" t="s">
        <v>0</v>
      </c>
      <c r="AB2666" s="1">
        <v>0</v>
      </c>
      <c r="AC2666" s="1">
        <v>0</v>
      </c>
      <c r="AD2666" s="2" t="s">
        <v>0</v>
      </c>
      <c r="AE2666" s="1">
        <v>0</v>
      </c>
      <c r="AF2666" s="2">
        <v>0</v>
      </c>
      <c r="AG2666" s="2" t="s">
        <v>0</v>
      </c>
      <c r="AH2666" s="1">
        <v>0</v>
      </c>
      <c r="AI2666" s="1">
        <v>0</v>
      </c>
      <c r="AJ2666" s="2" t="s">
        <v>0</v>
      </c>
      <c r="AK2666" s="1">
        <v>0</v>
      </c>
      <c r="AL2666" s="1">
        <v>0</v>
      </c>
      <c r="AM2666" s="76" t="s">
        <v>1</v>
      </c>
      <c r="AN2666" s="77" t="s">
        <v>1</v>
      </c>
      <c r="AO2666" s="76" t="s">
        <v>1</v>
      </c>
      <c r="AP2666" s="77" t="s">
        <v>1</v>
      </c>
    </row>
    <row r="2667" spans="1:42" hidden="1" x14ac:dyDescent="0.25">
      <c r="A2667" s="2" t="s">
        <v>531</v>
      </c>
      <c r="B2667" s="52">
        <v>44012</v>
      </c>
      <c r="C2667" s="2" t="s">
        <v>8</v>
      </c>
      <c r="D2667" s="2" t="s">
        <v>32</v>
      </c>
      <c r="E2667" s="2" t="s">
        <v>493</v>
      </c>
      <c r="F2667" s="2" t="s">
        <v>4514</v>
      </c>
      <c r="G2667" s="2" t="s">
        <v>4</v>
      </c>
      <c r="H2667" s="2" t="s">
        <v>4515</v>
      </c>
      <c r="I2667" s="1" t="s">
        <v>1</v>
      </c>
      <c r="J2667" s="1" t="s">
        <v>1</v>
      </c>
      <c r="K2667" s="1" t="s">
        <v>1</v>
      </c>
      <c r="L2667" s="1" t="s">
        <v>1</v>
      </c>
      <c r="M2667" s="1">
        <v>0</v>
      </c>
      <c r="N2667" s="2" t="s">
        <v>1</v>
      </c>
      <c r="O2667" s="2" t="s">
        <v>2</v>
      </c>
      <c r="P2667" s="2" t="s">
        <v>1</v>
      </c>
      <c r="Q2667" s="1">
        <v>3588921.915</v>
      </c>
      <c r="R2667" s="1">
        <v>0</v>
      </c>
      <c r="S2667" s="1">
        <v>2991614.7149999999</v>
      </c>
      <c r="T2667" s="1">
        <v>0</v>
      </c>
      <c r="U2667" s="2" t="s">
        <v>0</v>
      </c>
      <c r="V2667" s="1">
        <v>0</v>
      </c>
      <c r="W2667" s="1">
        <v>514920</v>
      </c>
      <c r="X2667" s="2" t="s">
        <v>0</v>
      </c>
      <c r="Y2667" s="1">
        <v>82387.199999999997</v>
      </c>
      <c r="Z2667" s="1">
        <v>0</v>
      </c>
      <c r="AA2667" s="2" t="s">
        <v>0</v>
      </c>
      <c r="AB2667" s="1">
        <v>0</v>
      </c>
      <c r="AC2667" s="1">
        <v>0</v>
      </c>
      <c r="AD2667" s="2" t="s">
        <v>0</v>
      </c>
      <c r="AE2667" s="1">
        <v>0</v>
      </c>
      <c r="AF2667" s="2">
        <v>0</v>
      </c>
      <c r="AG2667" s="2" t="s">
        <v>0</v>
      </c>
      <c r="AH2667" s="1">
        <v>0</v>
      </c>
      <c r="AI2667" s="1">
        <v>0</v>
      </c>
      <c r="AJ2667" s="2" t="s">
        <v>0</v>
      </c>
      <c r="AK2667" s="1">
        <v>0</v>
      </c>
      <c r="AL2667" s="1">
        <v>0</v>
      </c>
      <c r="AM2667" s="76" t="s">
        <v>1</v>
      </c>
      <c r="AN2667" s="77" t="s">
        <v>1</v>
      </c>
      <c r="AO2667" s="76" t="s">
        <v>1</v>
      </c>
      <c r="AP2667" s="77" t="s">
        <v>1</v>
      </c>
    </row>
    <row r="2668" spans="1:42" hidden="1" x14ac:dyDescent="0.25">
      <c r="A2668" s="2" t="s">
        <v>527</v>
      </c>
      <c r="B2668" s="52">
        <v>44012</v>
      </c>
      <c r="C2668" s="2" t="s">
        <v>8</v>
      </c>
      <c r="D2668" s="2" t="s">
        <v>32</v>
      </c>
      <c r="E2668" s="2" t="s">
        <v>493</v>
      </c>
      <c r="F2668" s="2" t="s">
        <v>4514</v>
      </c>
      <c r="G2668" s="2" t="s">
        <v>4</v>
      </c>
      <c r="H2668" s="2" t="s">
        <v>4516</v>
      </c>
      <c r="I2668" s="1" t="s">
        <v>1</v>
      </c>
      <c r="J2668" s="1" t="s">
        <v>1</v>
      </c>
      <c r="K2668" s="1" t="s">
        <v>1</v>
      </c>
      <c r="L2668" s="1" t="s">
        <v>1</v>
      </c>
      <c r="M2668" s="1">
        <v>0</v>
      </c>
      <c r="N2668" s="2" t="s">
        <v>1</v>
      </c>
      <c r="O2668" s="2" t="s">
        <v>4517</v>
      </c>
      <c r="P2668" s="2" t="s">
        <v>4518</v>
      </c>
      <c r="Q2668" s="1">
        <v>207154.5</v>
      </c>
      <c r="R2668" s="1">
        <v>0</v>
      </c>
      <c r="S2668" s="1">
        <v>207154.5</v>
      </c>
      <c r="T2668" s="1">
        <v>0</v>
      </c>
      <c r="U2668" s="2" t="s">
        <v>0</v>
      </c>
      <c r="V2668" s="1">
        <v>0</v>
      </c>
      <c r="W2668" s="1">
        <v>0</v>
      </c>
      <c r="X2668" s="2" t="s">
        <v>0</v>
      </c>
      <c r="Y2668" s="1">
        <v>0</v>
      </c>
      <c r="Z2668" s="1">
        <v>0</v>
      </c>
      <c r="AA2668" s="2" t="s">
        <v>0</v>
      </c>
      <c r="AB2668" s="1">
        <v>0</v>
      </c>
      <c r="AC2668" s="1">
        <v>0</v>
      </c>
      <c r="AD2668" s="2" t="s">
        <v>0</v>
      </c>
      <c r="AE2668" s="1">
        <v>0</v>
      </c>
      <c r="AF2668" s="2">
        <v>0</v>
      </c>
      <c r="AG2668" s="2" t="s">
        <v>0</v>
      </c>
      <c r="AH2668" s="1">
        <v>0</v>
      </c>
      <c r="AI2668" s="1">
        <v>0</v>
      </c>
      <c r="AJ2668" s="2" t="s">
        <v>0</v>
      </c>
      <c r="AK2668" s="1">
        <v>0</v>
      </c>
      <c r="AL2668" s="1">
        <v>0</v>
      </c>
      <c r="AM2668" s="76" t="s">
        <v>1</v>
      </c>
      <c r="AN2668" s="77" t="s">
        <v>1</v>
      </c>
      <c r="AO2668" s="76" t="s">
        <v>1</v>
      </c>
      <c r="AP2668" s="77" t="s">
        <v>1</v>
      </c>
    </row>
    <row r="2669" spans="1:42" hidden="1" x14ac:dyDescent="0.25">
      <c r="A2669" s="2" t="s">
        <v>525</v>
      </c>
      <c r="B2669" s="52">
        <v>44012</v>
      </c>
      <c r="C2669" s="2" t="s">
        <v>8</v>
      </c>
      <c r="D2669" s="2" t="s">
        <v>32</v>
      </c>
      <c r="E2669" s="2" t="s">
        <v>493</v>
      </c>
      <c r="F2669" s="2" t="s">
        <v>4514</v>
      </c>
      <c r="G2669" s="2" t="s">
        <v>4</v>
      </c>
      <c r="H2669" s="2" t="s">
        <v>4519</v>
      </c>
      <c r="I2669" s="1" t="s">
        <v>1</v>
      </c>
      <c r="J2669" s="1" t="s">
        <v>1</v>
      </c>
      <c r="K2669" s="1" t="s">
        <v>1</v>
      </c>
      <c r="L2669" s="1" t="s">
        <v>1</v>
      </c>
      <c r="M2669" s="1">
        <v>0</v>
      </c>
      <c r="N2669" s="2" t="s">
        <v>1</v>
      </c>
      <c r="O2669" s="2" t="s">
        <v>2</v>
      </c>
      <c r="P2669" s="2" t="s">
        <v>1</v>
      </c>
      <c r="Q2669" s="1">
        <v>28581184.993299998</v>
      </c>
      <c r="R2669" s="1">
        <v>0</v>
      </c>
      <c r="S2669" s="1">
        <v>18526325.850099999</v>
      </c>
      <c r="T2669" s="1">
        <v>0</v>
      </c>
      <c r="U2669" s="2" t="s">
        <v>0</v>
      </c>
      <c r="V2669" s="1">
        <v>0</v>
      </c>
      <c r="W2669" s="1">
        <v>8667982.0199999996</v>
      </c>
      <c r="X2669" s="2" t="s">
        <v>0</v>
      </c>
      <c r="Y2669" s="1">
        <v>1386877.1232</v>
      </c>
      <c r="Z2669" s="1">
        <v>0</v>
      </c>
      <c r="AA2669" s="2" t="s">
        <v>0</v>
      </c>
      <c r="AB2669" s="1">
        <v>0</v>
      </c>
      <c r="AC2669" s="1">
        <v>0</v>
      </c>
      <c r="AD2669" s="2" t="s">
        <v>0</v>
      </c>
      <c r="AE2669" s="1">
        <v>0</v>
      </c>
      <c r="AF2669" s="2">
        <v>0</v>
      </c>
      <c r="AG2669" s="2" t="s">
        <v>0</v>
      </c>
      <c r="AH2669" s="1">
        <v>0</v>
      </c>
      <c r="AI2669" s="1">
        <v>0</v>
      </c>
      <c r="AJ2669" s="2" t="s">
        <v>0</v>
      </c>
      <c r="AK2669" s="1">
        <v>0</v>
      </c>
      <c r="AL2669" s="1">
        <v>0</v>
      </c>
      <c r="AM2669" s="76" t="s">
        <v>1</v>
      </c>
      <c r="AN2669" s="77" t="s">
        <v>1</v>
      </c>
      <c r="AO2669" s="76" t="s">
        <v>1</v>
      </c>
      <c r="AP2669" s="77" t="s">
        <v>1</v>
      </c>
    </row>
    <row r="2670" spans="1:42" hidden="1" x14ac:dyDescent="0.25">
      <c r="A2670" s="2" t="s">
        <v>521</v>
      </c>
      <c r="B2670" s="52">
        <v>44012</v>
      </c>
      <c r="C2670" s="2" t="s">
        <v>8</v>
      </c>
      <c r="D2670" s="2" t="s">
        <v>26</v>
      </c>
      <c r="E2670" s="2" t="s">
        <v>489</v>
      </c>
      <c r="F2670" s="2" t="s">
        <v>4520</v>
      </c>
      <c r="G2670" s="2" t="s">
        <v>4</v>
      </c>
      <c r="H2670" s="2" t="s">
        <v>4521</v>
      </c>
      <c r="I2670" s="1" t="s">
        <v>1</v>
      </c>
      <c r="J2670" s="1" t="s">
        <v>1</v>
      </c>
      <c r="K2670" s="1" t="s">
        <v>1</v>
      </c>
      <c r="L2670" s="1" t="s">
        <v>1</v>
      </c>
      <c r="M2670" s="1">
        <v>0</v>
      </c>
      <c r="N2670" s="2" t="s">
        <v>1</v>
      </c>
      <c r="O2670" s="2" t="s">
        <v>2</v>
      </c>
      <c r="P2670" s="2" t="s">
        <v>1</v>
      </c>
      <c r="Q2670" s="1">
        <v>12276350.012000002</v>
      </c>
      <c r="R2670" s="1">
        <v>0</v>
      </c>
      <c r="S2670" s="1">
        <v>11522159.830000002</v>
      </c>
      <c r="T2670" s="1">
        <v>0</v>
      </c>
      <c r="U2670" s="2" t="s">
        <v>0</v>
      </c>
      <c r="V2670" s="1">
        <v>0</v>
      </c>
      <c r="W2670" s="1">
        <v>650163.94999999995</v>
      </c>
      <c r="X2670" s="2" t="s">
        <v>0</v>
      </c>
      <c r="Y2670" s="1">
        <v>104026.232</v>
      </c>
      <c r="Z2670" s="1">
        <v>0</v>
      </c>
      <c r="AA2670" s="2" t="s">
        <v>0</v>
      </c>
      <c r="AB2670" s="1">
        <v>0</v>
      </c>
      <c r="AC2670" s="1">
        <v>0</v>
      </c>
      <c r="AD2670" s="2" t="s">
        <v>0</v>
      </c>
      <c r="AE2670" s="1">
        <v>0</v>
      </c>
      <c r="AF2670" s="2">
        <v>0</v>
      </c>
      <c r="AG2670" s="2" t="s">
        <v>0</v>
      </c>
      <c r="AH2670" s="1">
        <v>0</v>
      </c>
      <c r="AI2670" s="1">
        <v>0</v>
      </c>
      <c r="AJ2670" s="2" t="s">
        <v>0</v>
      </c>
      <c r="AK2670" s="1">
        <v>0</v>
      </c>
      <c r="AL2670" s="1">
        <v>0</v>
      </c>
      <c r="AM2670" s="76" t="s">
        <v>1</v>
      </c>
      <c r="AN2670" s="77" t="s">
        <v>1</v>
      </c>
      <c r="AO2670" s="76" t="s">
        <v>1</v>
      </c>
      <c r="AP2670" s="77" t="s">
        <v>1</v>
      </c>
    </row>
    <row r="2671" spans="1:42" hidden="1" x14ac:dyDescent="0.25">
      <c r="A2671" s="2" t="s">
        <v>517</v>
      </c>
      <c r="B2671" s="52">
        <v>44012</v>
      </c>
      <c r="C2671" s="2" t="s">
        <v>8</v>
      </c>
      <c r="D2671" s="2" t="s">
        <v>16</v>
      </c>
      <c r="E2671" s="2" t="s">
        <v>483</v>
      </c>
      <c r="F2671" s="2" t="s">
        <v>1072</v>
      </c>
      <c r="G2671" s="2" t="s">
        <v>4</v>
      </c>
      <c r="H2671" s="2" t="s">
        <v>4489</v>
      </c>
      <c r="I2671" s="1" t="s">
        <v>1</v>
      </c>
      <c r="J2671" s="1" t="s">
        <v>1</v>
      </c>
      <c r="K2671" s="1" t="s">
        <v>1</v>
      </c>
      <c r="L2671" s="1" t="s">
        <v>1</v>
      </c>
      <c r="M2671" s="1">
        <v>0</v>
      </c>
      <c r="N2671" s="2" t="s">
        <v>1</v>
      </c>
      <c r="O2671" s="2" t="s">
        <v>2</v>
      </c>
      <c r="P2671" s="2" t="s">
        <v>1</v>
      </c>
      <c r="Q2671" s="1">
        <v>6265941.6012000004</v>
      </c>
      <c r="R2671" s="1">
        <v>0</v>
      </c>
      <c r="S2671" s="1">
        <v>2391690</v>
      </c>
      <c r="T2671" s="1">
        <v>0</v>
      </c>
      <c r="U2671" s="2" t="s">
        <v>0</v>
      </c>
      <c r="V2671" s="1">
        <v>0</v>
      </c>
      <c r="W2671" s="1">
        <v>3339872.0700000003</v>
      </c>
      <c r="X2671" s="2" t="s">
        <v>13</v>
      </c>
      <c r="Y2671" s="1">
        <v>534379.53119999997</v>
      </c>
      <c r="Z2671" s="1">
        <v>0</v>
      </c>
      <c r="AA2671" s="2" t="s">
        <v>0</v>
      </c>
      <c r="AB2671" s="1">
        <v>0</v>
      </c>
      <c r="AC2671" s="1">
        <v>0</v>
      </c>
      <c r="AD2671" s="2" t="s">
        <v>0</v>
      </c>
      <c r="AE2671" s="1">
        <v>0</v>
      </c>
      <c r="AF2671" s="2">
        <v>0</v>
      </c>
      <c r="AG2671" s="2" t="s">
        <v>0</v>
      </c>
      <c r="AH2671" s="1">
        <v>0</v>
      </c>
      <c r="AI2671" s="1">
        <v>0</v>
      </c>
      <c r="AJ2671" s="2" t="s">
        <v>0</v>
      </c>
      <c r="AK2671" s="1">
        <v>0</v>
      </c>
      <c r="AL2671" s="1">
        <v>0</v>
      </c>
      <c r="AM2671" s="76" t="s">
        <v>1</v>
      </c>
      <c r="AN2671" s="77" t="s">
        <v>1</v>
      </c>
      <c r="AO2671" s="76" t="s">
        <v>1</v>
      </c>
      <c r="AP2671" s="77" t="s">
        <v>1</v>
      </c>
    </row>
    <row r="2672" spans="1:42" hidden="1" x14ac:dyDescent="0.25">
      <c r="A2672" s="2" t="s">
        <v>513</v>
      </c>
      <c r="B2672" s="52">
        <v>44012</v>
      </c>
      <c r="C2672" s="2" t="s">
        <v>8</v>
      </c>
      <c r="D2672" s="2" t="s">
        <v>11</v>
      </c>
      <c r="E2672" s="2" t="s">
        <v>476</v>
      </c>
      <c r="F2672" s="2" t="s">
        <v>4522</v>
      </c>
      <c r="G2672" s="2" t="s">
        <v>4</v>
      </c>
      <c r="H2672" s="2" t="s">
        <v>4523</v>
      </c>
      <c r="I2672" s="1" t="s">
        <v>1</v>
      </c>
      <c r="J2672" s="1" t="s">
        <v>1</v>
      </c>
      <c r="K2672" s="1" t="s">
        <v>1</v>
      </c>
      <c r="L2672" s="1" t="s">
        <v>1</v>
      </c>
      <c r="M2672" s="1">
        <v>0</v>
      </c>
      <c r="N2672" s="2" t="s">
        <v>1</v>
      </c>
      <c r="O2672" s="2" t="s">
        <v>2</v>
      </c>
      <c r="P2672" s="2" t="s">
        <v>1</v>
      </c>
      <c r="Q2672" s="1">
        <v>513246</v>
      </c>
      <c r="R2672" s="1">
        <v>0</v>
      </c>
      <c r="S2672" s="1">
        <v>218490</v>
      </c>
      <c r="T2672" s="1">
        <v>0</v>
      </c>
      <c r="U2672" s="2" t="s">
        <v>0</v>
      </c>
      <c r="V2672" s="1">
        <v>0</v>
      </c>
      <c r="W2672" s="1">
        <v>254100</v>
      </c>
      <c r="X2672" s="2" t="s">
        <v>13</v>
      </c>
      <c r="Y2672" s="1">
        <v>40656</v>
      </c>
      <c r="Z2672" s="1">
        <v>0</v>
      </c>
      <c r="AA2672" s="2" t="s">
        <v>0</v>
      </c>
      <c r="AB2672" s="1">
        <v>0</v>
      </c>
      <c r="AC2672" s="1">
        <v>0</v>
      </c>
      <c r="AD2672" s="2" t="s">
        <v>0</v>
      </c>
      <c r="AE2672" s="1">
        <v>0</v>
      </c>
      <c r="AF2672" s="2">
        <v>0</v>
      </c>
      <c r="AG2672" s="2" t="s">
        <v>0</v>
      </c>
      <c r="AH2672" s="1">
        <v>0</v>
      </c>
      <c r="AI2672" s="1">
        <v>0</v>
      </c>
      <c r="AJ2672" s="2" t="s">
        <v>0</v>
      </c>
      <c r="AK2672" s="1">
        <v>0</v>
      </c>
      <c r="AL2672" s="1">
        <v>0</v>
      </c>
      <c r="AM2672" s="76" t="s">
        <v>1</v>
      </c>
      <c r="AN2672" s="77" t="s">
        <v>1</v>
      </c>
      <c r="AO2672" s="76" t="s">
        <v>1</v>
      </c>
      <c r="AP2672" s="77" t="s">
        <v>1</v>
      </c>
    </row>
    <row r="2673" spans="1:42" hidden="1" x14ac:dyDescent="0.25">
      <c r="A2673" s="2" t="s">
        <v>4544</v>
      </c>
      <c r="B2673" s="52">
        <v>44012</v>
      </c>
      <c r="C2673" s="2" t="s">
        <v>8</v>
      </c>
      <c r="D2673" s="2" t="s">
        <v>11</v>
      </c>
      <c r="E2673" s="2" t="s">
        <v>538</v>
      </c>
      <c r="F2673" s="2" t="s">
        <v>2600</v>
      </c>
      <c r="G2673" s="2" t="s">
        <v>4</v>
      </c>
      <c r="H2673" s="2" t="s">
        <v>4545</v>
      </c>
      <c r="I2673" s="1" t="s">
        <v>1</v>
      </c>
      <c r="J2673" s="1" t="s">
        <v>1</v>
      </c>
      <c r="K2673" s="1" t="s">
        <v>1</v>
      </c>
      <c r="L2673" s="1" t="s">
        <v>1</v>
      </c>
      <c r="M2673" s="1">
        <v>0</v>
      </c>
      <c r="N2673" s="2" t="s">
        <v>1</v>
      </c>
      <c r="O2673" s="2" t="s">
        <v>2</v>
      </c>
      <c r="P2673" s="2" t="s">
        <v>1</v>
      </c>
      <c r="Q2673" s="1">
        <v>13117876.176199999</v>
      </c>
      <c r="R2673" s="1">
        <v>0</v>
      </c>
      <c r="S2673" s="1">
        <v>11580096.574999999</v>
      </c>
      <c r="T2673" s="1">
        <v>0</v>
      </c>
      <c r="U2673" s="2" t="s">
        <v>0</v>
      </c>
      <c r="V2673" s="1">
        <v>0</v>
      </c>
      <c r="W2673" s="1">
        <v>1325672.0699999998</v>
      </c>
      <c r="X2673" s="2" t="s">
        <v>0</v>
      </c>
      <c r="Y2673" s="1">
        <v>212107.5312</v>
      </c>
      <c r="Z2673" s="1">
        <v>0</v>
      </c>
      <c r="AA2673" s="2" t="s">
        <v>0</v>
      </c>
      <c r="AB2673" s="1">
        <v>0</v>
      </c>
      <c r="AC2673" s="1">
        <v>0</v>
      </c>
      <c r="AD2673" s="2" t="s">
        <v>0</v>
      </c>
      <c r="AE2673" s="1">
        <v>0</v>
      </c>
      <c r="AF2673" s="2">
        <v>0</v>
      </c>
      <c r="AG2673" s="2" t="s">
        <v>0</v>
      </c>
      <c r="AH2673" s="1">
        <v>0</v>
      </c>
      <c r="AI2673" s="1">
        <v>0</v>
      </c>
      <c r="AJ2673" s="2" t="s">
        <v>0</v>
      </c>
      <c r="AK2673" s="1">
        <v>0</v>
      </c>
      <c r="AL2673" s="1">
        <v>0</v>
      </c>
      <c r="AM2673" s="78" t="s">
        <v>1</v>
      </c>
      <c r="AN2673" s="48" t="s">
        <v>1</v>
      </c>
      <c r="AO2673" s="78" t="s">
        <v>1</v>
      </c>
      <c r="AP2673" s="48" t="s">
        <v>1</v>
      </c>
    </row>
    <row r="2674" spans="1:42" hidden="1" x14ac:dyDescent="0.25">
      <c r="A2674" s="2" t="s">
        <v>511</v>
      </c>
      <c r="B2674" s="52">
        <v>44012</v>
      </c>
      <c r="C2674" s="2" t="s">
        <v>8</v>
      </c>
      <c r="D2674" s="2" t="s">
        <v>7</v>
      </c>
      <c r="E2674" s="2" t="s">
        <v>471</v>
      </c>
      <c r="F2674" s="2" t="s">
        <v>3060</v>
      </c>
      <c r="G2674" s="2" t="s">
        <v>4</v>
      </c>
      <c r="H2674" s="2" t="s">
        <v>4524</v>
      </c>
      <c r="I2674" s="1" t="s">
        <v>1</v>
      </c>
      <c r="J2674" s="1" t="s">
        <v>1</v>
      </c>
      <c r="K2674" s="1" t="s">
        <v>1</v>
      </c>
      <c r="L2674" s="1" t="s">
        <v>1</v>
      </c>
      <c r="M2674" s="1">
        <v>0</v>
      </c>
      <c r="N2674" s="2" t="s">
        <v>1</v>
      </c>
      <c r="O2674" s="2" t="s">
        <v>2</v>
      </c>
      <c r="P2674" s="2" t="s">
        <v>1</v>
      </c>
      <c r="Q2674" s="1">
        <v>64814078.939299993</v>
      </c>
      <c r="R2674" s="1">
        <v>0</v>
      </c>
      <c r="S2674" s="1">
        <v>52946036.045699991</v>
      </c>
      <c r="T2674" s="1">
        <v>0</v>
      </c>
      <c r="U2674" s="2" t="s">
        <v>0</v>
      </c>
      <c r="V2674" s="1">
        <v>0</v>
      </c>
      <c r="W2674" s="1">
        <v>10231071.460000001</v>
      </c>
      <c r="X2674" s="2" t="s">
        <v>13</v>
      </c>
      <c r="Y2674" s="1">
        <v>1636971.4335999999</v>
      </c>
      <c r="Z2674" s="1">
        <v>0</v>
      </c>
      <c r="AA2674" s="2" t="s">
        <v>0</v>
      </c>
      <c r="AB2674" s="1">
        <v>0</v>
      </c>
      <c r="AC2674" s="1">
        <v>0</v>
      </c>
      <c r="AD2674" s="2" t="s">
        <v>0</v>
      </c>
      <c r="AE2674" s="1">
        <v>0</v>
      </c>
      <c r="AF2674" s="2">
        <v>0</v>
      </c>
      <c r="AG2674" s="2" t="s">
        <v>0</v>
      </c>
      <c r="AH2674" s="1">
        <v>0</v>
      </c>
      <c r="AI2674" s="1">
        <v>0</v>
      </c>
      <c r="AJ2674" s="2" t="s">
        <v>0</v>
      </c>
      <c r="AK2674" s="1">
        <v>0</v>
      </c>
      <c r="AL2674" s="1">
        <v>0</v>
      </c>
      <c r="AM2674" s="76" t="s">
        <v>1</v>
      </c>
      <c r="AN2674" s="77" t="s">
        <v>1</v>
      </c>
      <c r="AO2674" s="76" t="s">
        <v>1</v>
      </c>
      <c r="AP2674" s="77" t="s">
        <v>1</v>
      </c>
    </row>
    <row r="2675" spans="1:42" hidden="1" x14ac:dyDescent="0.25">
      <c r="A2675" s="2" t="s">
        <v>507</v>
      </c>
      <c r="B2675" s="52">
        <v>44013</v>
      </c>
      <c r="C2675" s="2" t="s">
        <v>8</v>
      </c>
      <c r="D2675" s="2" t="s">
        <v>107</v>
      </c>
      <c r="E2675" s="2" t="s">
        <v>596</v>
      </c>
      <c r="F2675" s="2" t="s">
        <v>3296</v>
      </c>
      <c r="G2675" s="2" t="s">
        <v>4</v>
      </c>
      <c r="H2675" s="2" t="s">
        <v>4548</v>
      </c>
      <c r="I2675" s="1" t="s">
        <v>1</v>
      </c>
      <c r="J2675" s="1" t="s">
        <v>1</v>
      </c>
      <c r="K2675" s="1" t="s">
        <v>1</v>
      </c>
      <c r="L2675" s="1" t="s">
        <v>1</v>
      </c>
      <c r="M2675" s="1">
        <v>0</v>
      </c>
      <c r="N2675" s="2" t="s">
        <v>1</v>
      </c>
      <c r="O2675" s="2" t="s">
        <v>2</v>
      </c>
      <c r="P2675" s="2" t="s">
        <v>1</v>
      </c>
      <c r="Q2675" s="1">
        <v>27032451.4168</v>
      </c>
      <c r="R2675" s="1">
        <v>0</v>
      </c>
      <c r="S2675" s="1">
        <v>22183589.960000001</v>
      </c>
      <c r="T2675" s="1">
        <v>0</v>
      </c>
      <c r="U2675" s="2" t="s">
        <v>0</v>
      </c>
      <c r="V2675" s="1">
        <v>0</v>
      </c>
      <c r="W2675" s="1">
        <v>4180052.98</v>
      </c>
      <c r="X2675" s="2" t="s">
        <v>13</v>
      </c>
      <c r="Y2675" s="1">
        <v>668808.47680000006</v>
      </c>
      <c r="Z2675" s="1">
        <v>0</v>
      </c>
      <c r="AA2675" s="2" t="s">
        <v>0</v>
      </c>
      <c r="AB2675" s="1">
        <v>0</v>
      </c>
      <c r="AC2675" s="1">
        <v>0</v>
      </c>
      <c r="AD2675" s="2" t="s">
        <v>0</v>
      </c>
      <c r="AE2675" s="1">
        <v>0</v>
      </c>
      <c r="AF2675" s="2">
        <v>0</v>
      </c>
      <c r="AG2675" s="2" t="s">
        <v>0</v>
      </c>
      <c r="AH2675" s="1">
        <v>0</v>
      </c>
      <c r="AI2675" s="1">
        <v>0</v>
      </c>
      <c r="AJ2675" s="2" t="s">
        <v>0</v>
      </c>
      <c r="AK2675" s="1">
        <v>0</v>
      </c>
      <c r="AL2675" s="1">
        <v>0</v>
      </c>
      <c r="AM2675" s="76" t="s">
        <v>1</v>
      </c>
      <c r="AN2675" s="77" t="s">
        <v>1</v>
      </c>
      <c r="AO2675" s="76" t="s">
        <v>1</v>
      </c>
      <c r="AP2675" s="77" t="s">
        <v>1</v>
      </c>
    </row>
    <row r="2676" spans="1:42" hidden="1" x14ac:dyDescent="0.25">
      <c r="A2676" s="2" t="s">
        <v>505</v>
      </c>
      <c r="B2676" s="52">
        <v>44013</v>
      </c>
      <c r="C2676" s="2" t="s">
        <v>8</v>
      </c>
      <c r="D2676" s="2" t="s">
        <v>107</v>
      </c>
      <c r="E2676" s="2" t="s">
        <v>596</v>
      </c>
      <c r="F2676" s="2" t="s">
        <v>3296</v>
      </c>
      <c r="G2676" s="2" t="s">
        <v>4</v>
      </c>
      <c r="H2676" s="2" t="s">
        <v>4549</v>
      </c>
      <c r="I2676" s="1" t="s">
        <v>1</v>
      </c>
      <c r="J2676" s="1" t="s">
        <v>1</v>
      </c>
      <c r="K2676" s="1" t="s">
        <v>1</v>
      </c>
      <c r="L2676" s="1" t="s">
        <v>1</v>
      </c>
      <c r="M2676" s="1">
        <v>0</v>
      </c>
      <c r="N2676" s="2" t="s">
        <v>1</v>
      </c>
      <c r="O2676" s="2" t="s">
        <v>4550</v>
      </c>
      <c r="P2676" s="2" t="s">
        <v>4551</v>
      </c>
      <c r="Q2676" s="1">
        <v>3225474</v>
      </c>
      <c r="R2676" s="1">
        <v>0</v>
      </c>
      <c r="S2676" s="1">
        <v>3225474</v>
      </c>
      <c r="T2676" s="1">
        <v>0</v>
      </c>
      <c r="U2676" s="2" t="s">
        <v>0</v>
      </c>
      <c r="V2676" s="1">
        <v>0</v>
      </c>
      <c r="W2676" s="1">
        <v>0</v>
      </c>
      <c r="X2676" s="2" t="s">
        <v>0</v>
      </c>
      <c r="Y2676" s="1">
        <v>0</v>
      </c>
      <c r="Z2676" s="1">
        <v>0</v>
      </c>
      <c r="AA2676" s="2" t="s">
        <v>0</v>
      </c>
      <c r="AB2676" s="1">
        <v>0</v>
      </c>
      <c r="AC2676" s="1">
        <v>0</v>
      </c>
      <c r="AD2676" s="2" t="s">
        <v>0</v>
      </c>
      <c r="AE2676" s="1">
        <v>0</v>
      </c>
      <c r="AF2676" s="2">
        <v>0</v>
      </c>
      <c r="AG2676" s="2" t="s">
        <v>0</v>
      </c>
      <c r="AH2676" s="1">
        <v>0</v>
      </c>
      <c r="AI2676" s="1">
        <v>0</v>
      </c>
      <c r="AJ2676" s="2" t="s">
        <v>0</v>
      </c>
      <c r="AK2676" s="1">
        <v>0</v>
      </c>
      <c r="AL2676" s="1">
        <v>0</v>
      </c>
      <c r="AM2676" s="76" t="s">
        <v>1</v>
      </c>
      <c r="AN2676" s="77" t="s">
        <v>1</v>
      </c>
      <c r="AO2676" s="76" t="s">
        <v>1</v>
      </c>
      <c r="AP2676" s="77" t="s">
        <v>1</v>
      </c>
    </row>
    <row r="2677" spans="1:42" hidden="1" x14ac:dyDescent="0.25">
      <c r="A2677" s="2" t="s">
        <v>501</v>
      </c>
      <c r="B2677" s="52">
        <v>44013</v>
      </c>
      <c r="C2677" s="2" t="s">
        <v>8</v>
      </c>
      <c r="D2677" s="2" t="s">
        <v>107</v>
      </c>
      <c r="E2677" s="2" t="s">
        <v>596</v>
      </c>
      <c r="F2677" s="2" t="s">
        <v>3296</v>
      </c>
      <c r="G2677" s="2" t="s">
        <v>4</v>
      </c>
      <c r="H2677" s="2" t="s">
        <v>4552</v>
      </c>
      <c r="I2677" s="1" t="s">
        <v>1</v>
      </c>
      <c r="J2677" s="1" t="s">
        <v>1</v>
      </c>
      <c r="K2677" s="1" t="s">
        <v>1</v>
      </c>
      <c r="L2677" s="1" t="s">
        <v>1</v>
      </c>
      <c r="M2677" s="1">
        <v>0</v>
      </c>
      <c r="N2677" s="2" t="s">
        <v>1</v>
      </c>
      <c r="O2677" s="2" t="s">
        <v>2</v>
      </c>
      <c r="P2677" s="2" t="s">
        <v>1</v>
      </c>
      <c r="Q2677" s="1">
        <v>55821875.808600001</v>
      </c>
      <c r="R2677" s="1">
        <v>0</v>
      </c>
      <c r="S2677" s="1">
        <v>44256112.384999998</v>
      </c>
      <c r="T2677" s="1">
        <v>0</v>
      </c>
      <c r="U2677" s="2" t="s">
        <v>0</v>
      </c>
      <c r="V2677" s="1">
        <v>0</v>
      </c>
      <c r="W2677" s="1">
        <v>9970485.7100000009</v>
      </c>
      <c r="X2677" s="2" t="s">
        <v>0</v>
      </c>
      <c r="Y2677" s="1">
        <v>1595277.7136000001</v>
      </c>
      <c r="Z2677" s="1">
        <v>0</v>
      </c>
      <c r="AA2677" s="2" t="s">
        <v>0</v>
      </c>
      <c r="AB2677" s="1">
        <v>0</v>
      </c>
      <c r="AC2677" s="1">
        <v>0</v>
      </c>
      <c r="AD2677" s="2" t="s">
        <v>0</v>
      </c>
      <c r="AE2677" s="1">
        <v>0</v>
      </c>
      <c r="AF2677" s="2">
        <v>0</v>
      </c>
      <c r="AG2677" s="2" t="s">
        <v>0</v>
      </c>
      <c r="AH2677" s="1">
        <v>0</v>
      </c>
      <c r="AI2677" s="1">
        <v>0</v>
      </c>
      <c r="AJ2677" s="2" t="s">
        <v>0</v>
      </c>
      <c r="AK2677" s="1">
        <v>0</v>
      </c>
      <c r="AL2677" s="1">
        <v>0</v>
      </c>
      <c r="AM2677" s="76" t="s">
        <v>1</v>
      </c>
      <c r="AN2677" s="77" t="s">
        <v>1</v>
      </c>
      <c r="AO2677" s="76" t="s">
        <v>1</v>
      </c>
      <c r="AP2677" s="77" t="s">
        <v>1</v>
      </c>
    </row>
    <row r="2678" spans="1:42" hidden="1" x14ac:dyDescent="0.25">
      <c r="A2678" s="2" t="s">
        <v>498</v>
      </c>
      <c r="B2678" s="52">
        <v>44013</v>
      </c>
      <c r="C2678" s="2" t="s">
        <v>8</v>
      </c>
      <c r="D2678" s="2" t="s">
        <v>107</v>
      </c>
      <c r="E2678" s="2" t="s">
        <v>596</v>
      </c>
      <c r="F2678" s="2" t="s">
        <v>3296</v>
      </c>
      <c r="G2678" s="2" t="s">
        <v>4</v>
      </c>
      <c r="H2678" s="2" t="s">
        <v>4553</v>
      </c>
      <c r="I2678" s="1" t="s">
        <v>1</v>
      </c>
      <c r="J2678" s="1" t="s">
        <v>1</v>
      </c>
      <c r="K2678" s="1" t="s">
        <v>1</v>
      </c>
      <c r="L2678" s="1" t="s">
        <v>1</v>
      </c>
      <c r="M2678" s="1">
        <v>0</v>
      </c>
      <c r="N2678" s="2" t="s">
        <v>1</v>
      </c>
      <c r="O2678" s="2" t="s">
        <v>4492</v>
      </c>
      <c r="P2678" s="2" t="s">
        <v>3790</v>
      </c>
      <c r="Q2678" s="1">
        <v>724350690</v>
      </c>
      <c r="R2678" s="1">
        <v>0</v>
      </c>
      <c r="S2678" s="1">
        <v>724350690</v>
      </c>
      <c r="T2678" s="1">
        <v>0</v>
      </c>
      <c r="U2678" s="2" t="s">
        <v>0</v>
      </c>
      <c r="V2678" s="1">
        <v>0</v>
      </c>
      <c r="W2678" s="1">
        <v>0</v>
      </c>
      <c r="X2678" s="2" t="s">
        <v>0</v>
      </c>
      <c r="Y2678" s="1">
        <v>0</v>
      </c>
      <c r="Z2678" s="1">
        <v>0</v>
      </c>
      <c r="AA2678" s="2" t="s">
        <v>0</v>
      </c>
      <c r="AB2678" s="1">
        <v>0</v>
      </c>
      <c r="AC2678" s="1">
        <v>0</v>
      </c>
      <c r="AD2678" s="2" t="s">
        <v>0</v>
      </c>
      <c r="AE2678" s="1">
        <v>0</v>
      </c>
      <c r="AF2678" s="2">
        <v>0</v>
      </c>
      <c r="AG2678" s="2" t="s">
        <v>0</v>
      </c>
      <c r="AH2678" s="1">
        <v>0</v>
      </c>
      <c r="AI2678" s="1">
        <v>0</v>
      </c>
      <c r="AJ2678" s="2" t="s">
        <v>0</v>
      </c>
      <c r="AK2678" s="1">
        <v>0</v>
      </c>
      <c r="AL2678" s="1">
        <v>0</v>
      </c>
      <c r="AM2678" s="76" t="s">
        <v>1</v>
      </c>
      <c r="AN2678" s="77" t="s">
        <v>1</v>
      </c>
      <c r="AO2678" s="76" t="s">
        <v>1</v>
      </c>
      <c r="AP2678" s="77" t="s">
        <v>1</v>
      </c>
    </row>
    <row r="2679" spans="1:42" hidden="1" x14ac:dyDescent="0.25">
      <c r="A2679" s="2" t="s">
        <v>494</v>
      </c>
      <c r="B2679" s="52">
        <v>44013</v>
      </c>
      <c r="C2679" s="2" t="s">
        <v>8</v>
      </c>
      <c r="D2679" s="2" t="s">
        <v>107</v>
      </c>
      <c r="E2679" s="2" t="s">
        <v>596</v>
      </c>
      <c r="F2679" s="2" t="s">
        <v>3296</v>
      </c>
      <c r="G2679" s="2" t="s">
        <v>4</v>
      </c>
      <c r="H2679" s="2" t="s">
        <v>4554</v>
      </c>
      <c r="I2679" s="1" t="s">
        <v>1</v>
      </c>
      <c r="J2679" s="1" t="s">
        <v>1</v>
      </c>
      <c r="K2679" s="1" t="s">
        <v>1</v>
      </c>
      <c r="L2679" s="1" t="s">
        <v>1</v>
      </c>
      <c r="M2679" s="1">
        <v>0</v>
      </c>
      <c r="N2679" s="2" t="s">
        <v>1</v>
      </c>
      <c r="O2679" s="2" t="s">
        <v>2</v>
      </c>
      <c r="P2679" s="2" t="s">
        <v>1</v>
      </c>
      <c r="Q2679" s="1">
        <v>669222</v>
      </c>
      <c r="R2679" s="1">
        <v>0</v>
      </c>
      <c r="S2679" s="1">
        <v>669222</v>
      </c>
      <c r="T2679" s="1">
        <v>0</v>
      </c>
      <c r="U2679" s="2" t="s">
        <v>0</v>
      </c>
      <c r="V2679" s="1">
        <v>0</v>
      </c>
      <c r="W2679" s="1">
        <v>0</v>
      </c>
      <c r="X2679" s="2" t="s">
        <v>0</v>
      </c>
      <c r="Y2679" s="1">
        <v>0</v>
      </c>
      <c r="Z2679" s="1">
        <v>0</v>
      </c>
      <c r="AA2679" s="2" t="s">
        <v>0</v>
      </c>
      <c r="AB2679" s="1">
        <v>0</v>
      </c>
      <c r="AC2679" s="1">
        <v>0</v>
      </c>
      <c r="AD2679" s="2" t="s">
        <v>0</v>
      </c>
      <c r="AE2679" s="1">
        <v>0</v>
      </c>
      <c r="AF2679" s="2">
        <v>0</v>
      </c>
      <c r="AG2679" s="2" t="s">
        <v>0</v>
      </c>
      <c r="AH2679" s="1">
        <v>0</v>
      </c>
      <c r="AI2679" s="1">
        <v>0</v>
      </c>
      <c r="AJ2679" s="2" t="s">
        <v>0</v>
      </c>
      <c r="AK2679" s="1">
        <v>0</v>
      </c>
      <c r="AL2679" s="1">
        <v>0</v>
      </c>
      <c r="AM2679" s="76" t="s">
        <v>1</v>
      </c>
      <c r="AN2679" s="77" t="s">
        <v>1</v>
      </c>
      <c r="AO2679" s="76" t="s">
        <v>1</v>
      </c>
      <c r="AP2679" s="77" t="s">
        <v>1</v>
      </c>
    </row>
    <row r="2680" spans="1:42" hidden="1" x14ac:dyDescent="0.25">
      <c r="A2680" s="2" t="s">
        <v>490</v>
      </c>
      <c r="B2680" s="52">
        <v>44013</v>
      </c>
      <c r="C2680" s="2" t="s">
        <v>8</v>
      </c>
      <c r="D2680" s="2" t="s">
        <v>107</v>
      </c>
      <c r="E2680" s="2" t="s">
        <v>596</v>
      </c>
      <c r="F2680" s="2" t="s">
        <v>3296</v>
      </c>
      <c r="G2680" s="2" t="s">
        <v>4</v>
      </c>
      <c r="H2680" s="2" t="s">
        <v>1</v>
      </c>
      <c r="I2680" s="1" t="s">
        <v>4555</v>
      </c>
      <c r="J2680" s="1" t="s">
        <v>1</v>
      </c>
      <c r="K2680" s="1" t="s">
        <v>4556</v>
      </c>
      <c r="L2680" s="1" t="s">
        <v>4541</v>
      </c>
      <c r="M2680" s="1">
        <v>3225474</v>
      </c>
      <c r="N2680" s="2" t="s">
        <v>20</v>
      </c>
      <c r="O2680" s="2" t="s">
        <v>4557</v>
      </c>
      <c r="P2680" s="2" t="s">
        <v>4558</v>
      </c>
      <c r="Q2680" s="1">
        <v>-3225474</v>
      </c>
      <c r="R2680" s="1">
        <v>0</v>
      </c>
      <c r="S2680" s="1">
        <v>-3225474</v>
      </c>
      <c r="T2680" s="1">
        <v>0</v>
      </c>
      <c r="U2680" s="2" t="s">
        <v>0</v>
      </c>
      <c r="V2680" s="1">
        <v>0</v>
      </c>
      <c r="W2680" s="1">
        <v>0</v>
      </c>
      <c r="X2680" s="2" t="s">
        <v>0</v>
      </c>
      <c r="Y2680" s="1">
        <v>0</v>
      </c>
      <c r="Z2680" s="1">
        <v>0</v>
      </c>
      <c r="AA2680" s="2" t="s">
        <v>0</v>
      </c>
      <c r="AB2680" s="1">
        <v>0</v>
      </c>
      <c r="AC2680" s="1">
        <v>0</v>
      </c>
      <c r="AD2680" s="2" t="s">
        <v>0</v>
      </c>
      <c r="AE2680" s="1">
        <v>0</v>
      </c>
      <c r="AF2680" s="2">
        <v>0</v>
      </c>
      <c r="AG2680" s="2" t="s">
        <v>0</v>
      </c>
      <c r="AH2680" s="1">
        <v>0</v>
      </c>
      <c r="AI2680" s="1">
        <v>0</v>
      </c>
      <c r="AJ2680" s="2" t="s">
        <v>0</v>
      </c>
      <c r="AK2680" s="1">
        <v>0</v>
      </c>
      <c r="AL2680" s="1">
        <v>0</v>
      </c>
      <c r="AM2680" s="76" t="s">
        <v>1</v>
      </c>
      <c r="AN2680" s="77" t="s">
        <v>1</v>
      </c>
      <c r="AO2680" s="76" t="s">
        <v>1</v>
      </c>
      <c r="AP2680" s="77" t="s">
        <v>1</v>
      </c>
    </row>
    <row r="2681" spans="1:42" hidden="1" x14ac:dyDescent="0.25">
      <c r="A2681" s="2" t="s">
        <v>486</v>
      </c>
      <c r="B2681" s="52">
        <v>44013</v>
      </c>
      <c r="C2681" s="2" t="s">
        <v>8</v>
      </c>
      <c r="D2681" s="2" t="s">
        <v>107</v>
      </c>
      <c r="E2681" s="2" t="s">
        <v>596</v>
      </c>
      <c r="F2681" s="2" t="s">
        <v>3335</v>
      </c>
      <c r="G2681" s="2" t="s">
        <v>4</v>
      </c>
      <c r="H2681" s="2" t="s">
        <v>4559</v>
      </c>
      <c r="I2681" s="1"/>
      <c r="J2681" s="1"/>
      <c r="K2681" s="1"/>
      <c r="L2681" s="1"/>
      <c r="M2681" s="1"/>
      <c r="N2681" s="2"/>
      <c r="O2681" s="2" t="s">
        <v>2</v>
      </c>
      <c r="P2681" s="2"/>
      <c r="Q2681" s="1">
        <v>285221.93</v>
      </c>
      <c r="R2681" s="1">
        <v>0</v>
      </c>
      <c r="S2681" s="1">
        <v>285221.93</v>
      </c>
      <c r="T2681" s="1"/>
      <c r="U2681" s="2"/>
      <c r="V2681" s="1"/>
      <c r="W2681" s="1"/>
      <c r="X2681" s="2"/>
      <c r="Y2681" s="1"/>
      <c r="Z2681" s="1"/>
      <c r="AA2681" s="2"/>
      <c r="AB2681" s="1"/>
      <c r="AC2681" s="1"/>
      <c r="AD2681" s="2"/>
      <c r="AE2681" s="1"/>
      <c r="AF2681" s="2"/>
      <c r="AG2681" s="2"/>
      <c r="AH2681" s="1"/>
      <c r="AI2681" s="1"/>
      <c r="AJ2681" s="2"/>
      <c r="AK2681" s="1"/>
      <c r="AL2681" s="1"/>
      <c r="AM2681" s="76"/>
      <c r="AN2681" s="77"/>
      <c r="AO2681" s="76"/>
      <c r="AP2681" s="77"/>
    </row>
    <row r="2682" spans="1:42" hidden="1" x14ac:dyDescent="0.25">
      <c r="A2682" s="2" t="s">
        <v>2183</v>
      </c>
      <c r="B2682" s="79">
        <v>44013</v>
      </c>
      <c r="C2682" s="80" t="s">
        <v>53</v>
      </c>
      <c r="D2682" s="80" t="s">
        <v>107</v>
      </c>
      <c r="E2682" s="80" t="s">
        <v>572</v>
      </c>
      <c r="F2682" s="80" t="s">
        <v>3658</v>
      </c>
      <c r="G2682" s="80" t="s">
        <v>4</v>
      </c>
      <c r="H2682" s="80" t="s">
        <v>4606</v>
      </c>
      <c r="I2682" s="81" t="s">
        <v>1</v>
      </c>
      <c r="J2682" s="81" t="s">
        <v>1</v>
      </c>
      <c r="K2682" s="81" t="s">
        <v>1</v>
      </c>
      <c r="L2682" s="81" t="s">
        <v>1</v>
      </c>
      <c r="M2682" s="81">
        <v>0</v>
      </c>
      <c r="N2682" s="80" t="s">
        <v>1</v>
      </c>
      <c r="O2682" s="80" t="s">
        <v>2</v>
      </c>
      <c r="P2682" s="80" t="s">
        <v>1</v>
      </c>
      <c r="Q2682" s="1">
        <v>14573013.372000001</v>
      </c>
      <c r="R2682" s="81">
        <v>0</v>
      </c>
      <c r="S2682" s="81">
        <v>10650284.35</v>
      </c>
      <c r="T2682" s="81">
        <v>0</v>
      </c>
      <c r="U2682" s="80" t="s">
        <v>0</v>
      </c>
      <c r="V2682" s="81">
        <v>0</v>
      </c>
      <c r="W2682" s="81">
        <v>3381662.95</v>
      </c>
      <c r="X2682" s="80" t="s">
        <v>0</v>
      </c>
      <c r="Y2682" s="81">
        <v>541066.07199999993</v>
      </c>
      <c r="Z2682" s="81">
        <v>0</v>
      </c>
      <c r="AA2682" s="80" t="s">
        <v>0</v>
      </c>
      <c r="AB2682" s="81">
        <v>0</v>
      </c>
      <c r="AC2682" s="81">
        <v>0</v>
      </c>
      <c r="AD2682" s="80" t="s">
        <v>0</v>
      </c>
      <c r="AE2682" s="81">
        <v>0</v>
      </c>
      <c r="AF2682" s="80">
        <v>0</v>
      </c>
      <c r="AG2682" s="80" t="s">
        <v>0</v>
      </c>
      <c r="AH2682" s="81">
        <v>0</v>
      </c>
      <c r="AI2682" s="81">
        <v>0</v>
      </c>
      <c r="AJ2682" s="80" t="s">
        <v>0</v>
      </c>
      <c r="AK2682" s="81">
        <v>0</v>
      </c>
      <c r="AL2682" s="81">
        <v>0</v>
      </c>
      <c r="AM2682" s="82" t="s">
        <v>1</v>
      </c>
      <c r="AN2682" s="83" t="s">
        <v>1</v>
      </c>
      <c r="AO2682" s="82" t="s">
        <v>1</v>
      </c>
      <c r="AP2682" s="83" t="s">
        <v>1</v>
      </c>
    </row>
    <row r="2683" spans="1:42" hidden="1" x14ac:dyDescent="0.25">
      <c r="A2683" s="2" t="s">
        <v>2186</v>
      </c>
      <c r="B2683" s="79">
        <v>44013</v>
      </c>
      <c r="C2683" s="80" t="s">
        <v>53</v>
      </c>
      <c r="D2683" s="80" t="s">
        <v>107</v>
      </c>
      <c r="E2683" s="80" t="s">
        <v>572</v>
      </c>
      <c r="F2683" s="80" t="s">
        <v>3658</v>
      </c>
      <c r="G2683" s="80" t="s">
        <v>4</v>
      </c>
      <c r="H2683" s="80" t="s">
        <v>4607</v>
      </c>
      <c r="I2683" s="81" t="s">
        <v>1</v>
      </c>
      <c r="J2683" s="81" t="s">
        <v>1</v>
      </c>
      <c r="K2683" s="81" t="s">
        <v>1</v>
      </c>
      <c r="L2683" s="81" t="s">
        <v>1</v>
      </c>
      <c r="M2683" s="81">
        <v>0</v>
      </c>
      <c r="N2683" s="80" t="s">
        <v>1</v>
      </c>
      <c r="O2683" s="80" t="s">
        <v>2</v>
      </c>
      <c r="P2683" s="80" t="s">
        <v>1</v>
      </c>
      <c r="Q2683" s="1">
        <v>15616583.588000001</v>
      </c>
      <c r="R2683" s="81">
        <v>0</v>
      </c>
      <c r="S2683" s="81">
        <v>11454202.800000001</v>
      </c>
      <c r="T2683" s="81">
        <v>0</v>
      </c>
      <c r="U2683" s="80" t="s">
        <v>0</v>
      </c>
      <c r="V2683" s="81">
        <v>0</v>
      </c>
      <c r="W2683" s="81">
        <v>3588259.3</v>
      </c>
      <c r="X2683" s="80" t="s">
        <v>0</v>
      </c>
      <c r="Y2683" s="81">
        <v>574121.48800000001</v>
      </c>
      <c r="Z2683" s="81">
        <v>0</v>
      </c>
      <c r="AA2683" s="80" t="s">
        <v>0</v>
      </c>
      <c r="AB2683" s="81">
        <v>0</v>
      </c>
      <c r="AC2683" s="81">
        <v>0</v>
      </c>
      <c r="AD2683" s="80" t="s">
        <v>0</v>
      </c>
      <c r="AE2683" s="81">
        <v>0</v>
      </c>
      <c r="AF2683" s="80">
        <v>0</v>
      </c>
      <c r="AG2683" s="80" t="s">
        <v>0</v>
      </c>
      <c r="AH2683" s="81">
        <v>0</v>
      </c>
      <c r="AI2683" s="81">
        <v>0</v>
      </c>
      <c r="AJ2683" s="80" t="s">
        <v>0</v>
      </c>
      <c r="AK2683" s="81">
        <v>0</v>
      </c>
      <c r="AL2683" s="81">
        <v>0</v>
      </c>
      <c r="AM2683" s="82" t="s">
        <v>1</v>
      </c>
      <c r="AN2683" s="83" t="s">
        <v>1</v>
      </c>
      <c r="AO2683" s="82" t="s">
        <v>1</v>
      </c>
      <c r="AP2683" s="83" t="s">
        <v>1</v>
      </c>
    </row>
    <row r="2684" spans="1:42" hidden="1" x14ac:dyDescent="0.25">
      <c r="A2684" s="2" t="s">
        <v>2188</v>
      </c>
      <c r="B2684" s="79">
        <v>44013</v>
      </c>
      <c r="C2684" s="80" t="s">
        <v>53</v>
      </c>
      <c r="D2684" s="80" t="s">
        <v>107</v>
      </c>
      <c r="E2684" s="80" t="s">
        <v>572</v>
      </c>
      <c r="F2684" s="80" t="s">
        <v>3658</v>
      </c>
      <c r="G2684" s="80" t="s">
        <v>4</v>
      </c>
      <c r="H2684" s="80" t="s">
        <v>4608</v>
      </c>
      <c r="I2684" s="81" t="s">
        <v>1</v>
      </c>
      <c r="J2684" s="81" t="s">
        <v>1</v>
      </c>
      <c r="K2684" s="81" t="s">
        <v>1</v>
      </c>
      <c r="L2684" s="81" t="s">
        <v>1</v>
      </c>
      <c r="M2684" s="81">
        <v>0</v>
      </c>
      <c r="N2684" s="80" t="s">
        <v>1</v>
      </c>
      <c r="O2684" s="80" t="s">
        <v>2</v>
      </c>
      <c r="P2684" s="80" t="s">
        <v>1</v>
      </c>
      <c r="Q2684" s="1">
        <v>27856787.051600002</v>
      </c>
      <c r="R2684" s="81">
        <v>0</v>
      </c>
      <c r="S2684" s="81">
        <v>16675803.980000002</v>
      </c>
      <c r="T2684" s="81">
        <v>0</v>
      </c>
      <c r="U2684" s="80" t="s">
        <v>0</v>
      </c>
      <c r="V2684" s="81">
        <v>0</v>
      </c>
      <c r="W2684" s="81">
        <v>9638778.5099999998</v>
      </c>
      <c r="X2684" s="80" t="s">
        <v>13</v>
      </c>
      <c r="Y2684" s="81">
        <v>1542204.5615999999</v>
      </c>
      <c r="Z2684" s="81">
        <v>0</v>
      </c>
      <c r="AA2684" s="80" t="s">
        <v>0</v>
      </c>
      <c r="AB2684" s="81">
        <v>0</v>
      </c>
      <c r="AC2684" s="81">
        <v>0</v>
      </c>
      <c r="AD2684" s="80" t="s">
        <v>0</v>
      </c>
      <c r="AE2684" s="81">
        <v>0</v>
      </c>
      <c r="AF2684" s="80">
        <v>0</v>
      </c>
      <c r="AG2684" s="80" t="s">
        <v>0</v>
      </c>
      <c r="AH2684" s="81">
        <v>0</v>
      </c>
      <c r="AI2684" s="81">
        <v>0</v>
      </c>
      <c r="AJ2684" s="80" t="s">
        <v>0</v>
      </c>
      <c r="AK2684" s="81">
        <v>0</v>
      </c>
      <c r="AL2684" s="81">
        <v>0</v>
      </c>
      <c r="AM2684" s="82" t="s">
        <v>1</v>
      </c>
      <c r="AN2684" s="83" t="s">
        <v>1</v>
      </c>
      <c r="AO2684" s="82" t="s">
        <v>1</v>
      </c>
      <c r="AP2684" s="83" t="s">
        <v>1</v>
      </c>
    </row>
    <row r="2685" spans="1:42" hidden="1" x14ac:dyDescent="0.25">
      <c r="A2685" s="2" t="s">
        <v>2191</v>
      </c>
      <c r="B2685" s="79">
        <v>44013</v>
      </c>
      <c r="C2685" s="80" t="s">
        <v>53</v>
      </c>
      <c r="D2685" s="80" t="s">
        <v>107</v>
      </c>
      <c r="E2685" s="80" t="s">
        <v>572</v>
      </c>
      <c r="F2685" s="80" t="s">
        <v>3658</v>
      </c>
      <c r="G2685" s="80" t="s">
        <v>4</v>
      </c>
      <c r="H2685" s="80" t="s">
        <v>4609</v>
      </c>
      <c r="I2685" s="81" t="s">
        <v>1</v>
      </c>
      <c r="J2685" s="81" t="s">
        <v>1</v>
      </c>
      <c r="K2685" s="81" t="s">
        <v>1</v>
      </c>
      <c r="L2685" s="81" t="s">
        <v>1</v>
      </c>
      <c r="M2685" s="81">
        <v>0</v>
      </c>
      <c r="N2685" s="80" t="s">
        <v>1</v>
      </c>
      <c r="O2685" s="80" t="s">
        <v>1636</v>
      </c>
      <c r="P2685" s="80" t="s">
        <v>1637</v>
      </c>
      <c r="Q2685" s="1">
        <v>11785666.35</v>
      </c>
      <c r="R2685" s="81">
        <v>0</v>
      </c>
      <c r="S2685" s="81">
        <v>11785666.35</v>
      </c>
      <c r="T2685" s="81">
        <v>0</v>
      </c>
      <c r="U2685" s="80" t="s">
        <v>0</v>
      </c>
      <c r="V2685" s="81">
        <v>0</v>
      </c>
      <c r="W2685" s="81">
        <v>0</v>
      </c>
      <c r="X2685" s="80" t="s">
        <v>0</v>
      </c>
      <c r="Y2685" s="81">
        <v>0</v>
      </c>
      <c r="Z2685" s="81">
        <v>0</v>
      </c>
      <c r="AA2685" s="80" t="s">
        <v>0</v>
      </c>
      <c r="AB2685" s="81">
        <v>0</v>
      </c>
      <c r="AC2685" s="81">
        <v>0</v>
      </c>
      <c r="AD2685" s="80" t="s">
        <v>0</v>
      </c>
      <c r="AE2685" s="81">
        <v>0</v>
      </c>
      <c r="AF2685" s="80">
        <v>0</v>
      </c>
      <c r="AG2685" s="80" t="s">
        <v>0</v>
      </c>
      <c r="AH2685" s="81">
        <v>0</v>
      </c>
      <c r="AI2685" s="81">
        <v>0</v>
      </c>
      <c r="AJ2685" s="80" t="s">
        <v>0</v>
      </c>
      <c r="AK2685" s="81">
        <v>0</v>
      </c>
      <c r="AL2685" s="81">
        <v>0</v>
      </c>
      <c r="AM2685" s="82" t="s">
        <v>1</v>
      </c>
      <c r="AN2685" s="83" t="s">
        <v>1</v>
      </c>
      <c r="AO2685" s="82" t="s">
        <v>1</v>
      </c>
      <c r="AP2685" s="83" t="s">
        <v>1</v>
      </c>
    </row>
    <row r="2686" spans="1:42" hidden="1" x14ac:dyDescent="0.25">
      <c r="A2686" s="2" t="s">
        <v>4337</v>
      </c>
      <c r="B2686" s="79">
        <v>44013</v>
      </c>
      <c r="C2686" s="80" t="s">
        <v>53</v>
      </c>
      <c r="D2686" s="80" t="s">
        <v>107</v>
      </c>
      <c r="E2686" s="80" t="s">
        <v>572</v>
      </c>
      <c r="F2686" s="80" t="s">
        <v>3658</v>
      </c>
      <c r="G2686" s="80" t="s">
        <v>4</v>
      </c>
      <c r="H2686" s="80" t="s">
        <v>4610</v>
      </c>
      <c r="I2686" s="81" t="s">
        <v>1</v>
      </c>
      <c r="J2686" s="81" t="s">
        <v>1</v>
      </c>
      <c r="K2686" s="81" t="s">
        <v>1</v>
      </c>
      <c r="L2686" s="81" t="s">
        <v>1</v>
      </c>
      <c r="M2686" s="81">
        <v>0</v>
      </c>
      <c r="N2686" s="80" t="s">
        <v>1</v>
      </c>
      <c r="O2686" s="80" t="s">
        <v>2</v>
      </c>
      <c r="P2686" s="80" t="s">
        <v>1</v>
      </c>
      <c r="Q2686" s="1">
        <v>44359645.818400003</v>
      </c>
      <c r="R2686" s="81">
        <v>0</v>
      </c>
      <c r="S2686" s="81">
        <v>29394410.720000003</v>
      </c>
      <c r="T2686" s="81">
        <v>0</v>
      </c>
      <c r="U2686" s="80" t="s">
        <v>0</v>
      </c>
      <c r="V2686" s="81">
        <v>0</v>
      </c>
      <c r="W2686" s="81">
        <v>12901064.739999998</v>
      </c>
      <c r="X2686" s="80" t="s">
        <v>0</v>
      </c>
      <c r="Y2686" s="81">
        <v>2064170.3584</v>
      </c>
      <c r="Z2686" s="81">
        <v>0</v>
      </c>
      <c r="AA2686" s="80" t="s">
        <v>0</v>
      </c>
      <c r="AB2686" s="81">
        <v>0</v>
      </c>
      <c r="AC2686" s="81">
        <v>0</v>
      </c>
      <c r="AD2686" s="80" t="s">
        <v>0</v>
      </c>
      <c r="AE2686" s="81">
        <v>0</v>
      </c>
      <c r="AF2686" s="80">
        <v>0</v>
      </c>
      <c r="AG2686" s="80" t="s">
        <v>0</v>
      </c>
      <c r="AH2686" s="81">
        <v>0</v>
      </c>
      <c r="AI2686" s="81">
        <v>0</v>
      </c>
      <c r="AJ2686" s="80" t="s">
        <v>0</v>
      </c>
      <c r="AK2686" s="81">
        <v>0</v>
      </c>
      <c r="AL2686" s="81">
        <v>0</v>
      </c>
      <c r="AM2686" s="82" t="s">
        <v>1</v>
      </c>
      <c r="AN2686" s="83" t="s">
        <v>1</v>
      </c>
      <c r="AO2686" s="82" t="s">
        <v>1</v>
      </c>
      <c r="AP2686" s="83" t="s">
        <v>1</v>
      </c>
    </row>
    <row r="2687" spans="1:42" hidden="1" x14ac:dyDescent="0.25">
      <c r="A2687" s="2" t="s">
        <v>4339</v>
      </c>
      <c r="B2687" s="79">
        <v>44013</v>
      </c>
      <c r="C2687" s="80" t="s">
        <v>53</v>
      </c>
      <c r="D2687" s="80" t="s">
        <v>107</v>
      </c>
      <c r="E2687" s="80" t="s">
        <v>572</v>
      </c>
      <c r="F2687" s="80" t="s">
        <v>3658</v>
      </c>
      <c r="G2687" s="80" t="s">
        <v>4</v>
      </c>
      <c r="H2687" s="80" t="s">
        <v>4611</v>
      </c>
      <c r="I2687" s="81" t="s">
        <v>1</v>
      </c>
      <c r="J2687" s="81" t="s">
        <v>1</v>
      </c>
      <c r="K2687" s="81" t="s">
        <v>1</v>
      </c>
      <c r="L2687" s="81" t="s">
        <v>1</v>
      </c>
      <c r="M2687" s="81">
        <v>0</v>
      </c>
      <c r="N2687" s="80" t="s">
        <v>1</v>
      </c>
      <c r="O2687" s="80" t="s">
        <v>4612</v>
      </c>
      <c r="P2687" s="80" t="s">
        <v>4613</v>
      </c>
      <c r="Q2687" s="1">
        <v>2496237.9415999996</v>
      </c>
      <c r="R2687" s="81">
        <v>0</v>
      </c>
      <c r="S2687" s="81">
        <v>0</v>
      </c>
      <c r="T2687" s="81">
        <v>2151929.2599999998</v>
      </c>
      <c r="U2687" s="80" t="s">
        <v>13</v>
      </c>
      <c r="V2687" s="81">
        <v>344308.68160000001</v>
      </c>
      <c r="W2687" s="81">
        <v>0</v>
      </c>
      <c r="X2687" s="80" t="s">
        <v>0</v>
      </c>
      <c r="Y2687" s="81">
        <v>0</v>
      </c>
      <c r="Z2687" s="81">
        <v>0</v>
      </c>
      <c r="AA2687" s="80" t="s">
        <v>0</v>
      </c>
      <c r="AB2687" s="81">
        <v>0</v>
      </c>
      <c r="AC2687" s="81">
        <v>0</v>
      </c>
      <c r="AD2687" s="80" t="s">
        <v>0</v>
      </c>
      <c r="AE2687" s="81">
        <v>0</v>
      </c>
      <c r="AF2687" s="80">
        <v>0</v>
      </c>
      <c r="AG2687" s="80" t="s">
        <v>0</v>
      </c>
      <c r="AH2687" s="81">
        <v>0</v>
      </c>
      <c r="AI2687" s="81">
        <v>0</v>
      </c>
      <c r="AJ2687" s="80" t="s">
        <v>0</v>
      </c>
      <c r="AK2687" s="81">
        <v>0</v>
      </c>
      <c r="AL2687" s="81">
        <v>0</v>
      </c>
      <c r="AM2687" s="82" t="s">
        <v>1</v>
      </c>
      <c r="AN2687" s="83" t="s">
        <v>1</v>
      </c>
      <c r="AO2687" s="82" t="s">
        <v>1</v>
      </c>
      <c r="AP2687" s="83" t="s">
        <v>1</v>
      </c>
    </row>
    <row r="2688" spans="1:42" hidden="1" x14ac:dyDescent="0.25">
      <c r="A2688" s="2" t="s">
        <v>4341</v>
      </c>
      <c r="B2688" s="79">
        <v>44013</v>
      </c>
      <c r="C2688" s="80" t="s">
        <v>53</v>
      </c>
      <c r="D2688" s="80" t="s">
        <v>107</v>
      </c>
      <c r="E2688" s="80" t="s">
        <v>572</v>
      </c>
      <c r="F2688" s="80" t="s">
        <v>3658</v>
      </c>
      <c r="G2688" s="80" t="s">
        <v>4</v>
      </c>
      <c r="H2688" s="80" t="s">
        <v>4614</v>
      </c>
      <c r="I2688" s="81" t="s">
        <v>1</v>
      </c>
      <c r="J2688" s="81" t="s">
        <v>1</v>
      </c>
      <c r="K2688" s="81" t="s">
        <v>1</v>
      </c>
      <c r="L2688" s="81" t="s">
        <v>1</v>
      </c>
      <c r="M2688" s="81">
        <v>0</v>
      </c>
      <c r="N2688" s="80" t="s">
        <v>1</v>
      </c>
      <c r="O2688" s="80" t="s">
        <v>2</v>
      </c>
      <c r="P2688" s="80" t="s">
        <v>1</v>
      </c>
      <c r="Q2688" s="1">
        <v>11587145.920799999</v>
      </c>
      <c r="R2688" s="81">
        <v>0</v>
      </c>
      <c r="S2688" s="81">
        <v>6944395.6999999983</v>
      </c>
      <c r="T2688" s="81">
        <v>0</v>
      </c>
      <c r="U2688" s="80" t="s">
        <v>0</v>
      </c>
      <c r="V2688" s="81">
        <v>0</v>
      </c>
      <c r="W2688" s="81">
        <v>4002370.88</v>
      </c>
      <c r="X2688" s="80" t="s">
        <v>13</v>
      </c>
      <c r="Y2688" s="81">
        <v>640379.34080000001</v>
      </c>
      <c r="Z2688" s="81">
        <v>0</v>
      </c>
      <c r="AA2688" s="80" t="s">
        <v>0</v>
      </c>
      <c r="AB2688" s="81">
        <v>0</v>
      </c>
      <c r="AC2688" s="81">
        <v>0</v>
      </c>
      <c r="AD2688" s="80" t="s">
        <v>0</v>
      </c>
      <c r="AE2688" s="81">
        <v>0</v>
      </c>
      <c r="AF2688" s="80">
        <v>0</v>
      </c>
      <c r="AG2688" s="80" t="s">
        <v>0</v>
      </c>
      <c r="AH2688" s="81">
        <v>0</v>
      </c>
      <c r="AI2688" s="81">
        <v>0</v>
      </c>
      <c r="AJ2688" s="80" t="s">
        <v>0</v>
      </c>
      <c r="AK2688" s="81">
        <v>0</v>
      </c>
      <c r="AL2688" s="81">
        <v>0</v>
      </c>
      <c r="AM2688" s="82" t="s">
        <v>1</v>
      </c>
      <c r="AN2688" s="83" t="s">
        <v>1</v>
      </c>
      <c r="AO2688" s="82" t="s">
        <v>1</v>
      </c>
      <c r="AP2688" s="83" t="s">
        <v>1</v>
      </c>
    </row>
    <row r="2689" spans="1:42" hidden="1" x14ac:dyDescent="0.25">
      <c r="A2689" s="2" t="s">
        <v>484</v>
      </c>
      <c r="B2689" s="52">
        <v>44013</v>
      </c>
      <c r="C2689" s="2" t="s">
        <v>8</v>
      </c>
      <c r="D2689" s="2" t="s">
        <v>88</v>
      </c>
      <c r="E2689" s="2" t="s">
        <v>569</v>
      </c>
      <c r="F2689" s="2" t="s">
        <v>977</v>
      </c>
      <c r="G2689" s="2" t="s">
        <v>4</v>
      </c>
      <c r="H2689" s="2" t="s">
        <v>4560</v>
      </c>
      <c r="I2689" s="1" t="s">
        <v>1</v>
      </c>
      <c r="J2689" s="1" t="s">
        <v>1</v>
      </c>
      <c r="K2689" s="1" t="s">
        <v>1</v>
      </c>
      <c r="L2689" s="1" t="s">
        <v>1</v>
      </c>
      <c r="M2689" s="1">
        <v>0</v>
      </c>
      <c r="N2689" s="2" t="s">
        <v>1</v>
      </c>
      <c r="O2689" s="2" t="s">
        <v>2</v>
      </c>
      <c r="P2689" s="2" t="s">
        <v>1</v>
      </c>
      <c r="Q2689" s="1">
        <v>42019934.533799998</v>
      </c>
      <c r="R2689" s="1">
        <v>0</v>
      </c>
      <c r="S2689" s="1">
        <v>33917793.975000001</v>
      </c>
      <c r="T2689" s="1">
        <v>0</v>
      </c>
      <c r="U2689" s="2" t="s">
        <v>0</v>
      </c>
      <c r="V2689" s="1">
        <v>0</v>
      </c>
      <c r="W2689" s="1">
        <v>6984603.9300000006</v>
      </c>
      <c r="X2689" s="2" t="s">
        <v>0</v>
      </c>
      <c r="Y2689" s="1">
        <v>1117536.6288000001</v>
      </c>
      <c r="Z2689" s="1">
        <v>0</v>
      </c>
      <c r="AA2689" s="2" t="s">
        <v>0</v>
      </c>
      <c r="AB2689" s="1">
        <v>0</v>
      </c>
      <c r="AC2689" s="1">
        <v>0</v>
      </c>
      <c r="AD2689" s="2" t="s">
        <v>0</v>
      </c>
      <c r="AE2689" s="1">
        <v>0</v>
      </c>
      <c r="AF2689" s="2">
        <v>0</v>
      </c>
      <c r="AG2689" s="2" t="s">
        <v>0</v>
      </c>
      <c r="AH2689" s="1">
        <v>0</v>
      </c>
      <c r="AI2689" s="1">
        <v>0</v>
      </c>
      <c r="AJ2689" s="2" t="s">
        <v>0</v>
      </c>
      <c r="AK2689" s="1">
        <v>0</v>
      </c>
      <c r="AL2689" s="1">
        <v>0</v>
      </c>
      <c r="AM2689" s="76" t="s">
        <v>1</v>
      </c>
      <c r="AN2689" s="77" t="s">
        <v>1</v>
      </c>
      <c r="AO2689" s="76" t="s">
        <v>1</v>
      </c>
      <c r="AP2689" s="77" t="s">
        <v>1</v>
      </c>
    </row>
    <row r="2690" spans="1:42" hidden="1" x14ac:dyDescent="0.25">
      <c r="A2690" s="2" t="s">
        <v>477</v>
      </c>
      <c r="B2690" s="52">
        <v>44013</v>
      </c>
      <c r="C2690" s="2" t="s">
        <v>8</v>
      </c>
      <c r="D2690" s="2" t="s">
        <v>88</v>
      </c>
      <c r="E2690" s="2" t="s">
        <v>563</v>
      </c>
      <c r="F2690" s="2" t="s">
        <v>134</v>
      </c>
      <c r="G2690" s="2" t="s">
        <v>4</v>
      </c>
      <c r="H2690" s="2" t="s">
        <v>4561</v>
      </c>
      <c r="I2690" s="1" t="s">
        <v>1</v>
      </c>
      <c r="J2690" s="1" t="s">
        <v>1</v>
      </c>
      <c r="K2690" s="1" t="s">
        <v>1</v>
      </c>
      <c r="L2690" s="1" t="s">
        <v>1</v>
      </c>
      <c r="M2690" s="1">
        <v>0</v>
      </c>
      <c r="N2690" s="2" t="s">
        <v>1</v>
      </c>
      <c r="O2690" s="2" t="s">
        <v>2</v>
      </c>
      <c r="P2690" s="2" t="s">
        <v>1</v>
      </c>
      <c r="Q2690" s="1">
        <v>19279924.780000001</v>
      </c>
      <c r="R2690" s="1">
        <v>0</v>
      </c>
      <c r="S2690" s="1">
        <v>19279924.780000001</v>
      </c>
      <c r="T2690" s="1">
        <v>0</v>
      </c>
      <c r="U2690" s="2" t="s">
        <v>0</v>
      </c>
      <c r="V2690" s="1">
        <v>0</v>
      </c>
      <c r="W2690" s="1"/>
      <c r="X2690" s="2" t="s">
        <v>0</v>
      </c>
      <c r="Y2690" s="1"/>
      <c r="Z2690" s="1">
        <v>0</v>
      </c>
      <c r="AA2690" s="2" t="s">
        <v>0</v>
      </c>
      <c r="AB2690" s="1">
        <v>0</v>
      </c>
      <c r="AC2690" s="1">
        <v>0</v>
      </c>
      <c r="AD2690" s="2" t="s">
        <v>0</v>
      </c>
      <c r="AE2690" s="1">
        <v>0</v>
      </c>
      <c r="AF2690" s="2">
        <v>0</v>
      </c>
      <c r="AG2690" s="2" t="s">
        <v>0</v>
      </c>
      <c r="AH2690" s="1">
        <v>0</v>
      </c>
      <c r="AI2690" s="1">
        <v>0</v>
      </c>
      <c r="AJ2690" s="2" t="s">
        <v>0</v>
      </c>
      <c r="AK2690" s="1">
        <v>0</v>
      </c>
      <c r="AL2690" s="1">
        <v>0</v>
      </c>
      <c r="AM2690" s="76" t="s">
        <v>1</v>
      </c>
      <c r="AN2690" s="77" t="s">
        <v>1</v>
      </c>
      <c r="AO2690" s="76" t="s">
        <v>1</v>
      </c>
      <c r="AP2690" s="77" t="s">
        <v>1</v>
      </c>
    </row>
    <row r="2691" spans="1:42" hidden="1" x14ac:dyDescent="0.25">
      <c r="A2691" s="2" t="s">
        <v>473</v>
      </c>
      <c r="B2691" s="52">
        <v>44013</v>
      </c>
      <c r="C2691" s="2" t="s">
        <v>71</v>
      </c>
      <c r="D2691" s="2" t="s">
        <v>88</v>
      </c>
      <c r="E2691" s="2" t="s">
        <v>566</v>
      </c>
      <c r="F2691" s="2" t="s">
        <v>4562</v>
      </c>
      <c r="G2691" s="2" t="s">
        <v>4</v>
      </c>
      <c r="H2691" s="2" t="s">
        <v>4563</v>
      </c>
      <c r="I2691" s="1" t="s">
        <v>1</v>
      </c>
      <c r="J2691" s="1" t="s">
        <v>1</v>
      </c>
      <c r="K2691" s="1" t="s">
        <v>1</v>
      </c>
      <c r="L2691" s="1" t="s">
        <v>1</v>
      </c>
      <c r="M2691" s="1">
        <v>0</v>
      </c>
      <c r="N2691" s="2" t="s">
        <v>1</v>
      </c>
      <c r="O2691" s="2" t="s">
        <v>2</v>
      </c>
      <c r="P2691" s="2" t="s">
        <v>1</v>
      </c>
      <c r="Q2691" s="1">
        <v>36890703.935200006</v>
      </c>
      <c r="R2691" s="1">
        <v>0</v>
      </c>
      <c r="S2691" s="1">
        <v>34364603.580000006</v>
      </c>
      <c r="T2691" s="1">
        <v>0</v>
      </c>
      <c r="U2691" s="2" t="s">
        <v>0</v>
      </c>
      <c r="V2691" s="1">
        <v>0</v>
      </c>
      <c r="W2691" s="1">
        <v>2177672.7199999997</v>
      </c>
      <c r="X2691" s="2" t="s">
        <v>0</v>
      </c>
      <c r="Y2691" s="1">
        <v>348427.63520000002</v>
      </c>
      <c r="Z2691" s="1">
        <v>0</v>
      </c>
      <c r="AA2691" s="2" t="s">
        <v>0</v>
      </c>
      <c r="AB2691" s="1">
        <v>0</v>
      </c>
      <c r="AC2691" s="1">
        <v>0</v>
      </c>
      <c r="AD2691" s="2" t="s">
        <v>0</v>
      </c>
      <c r="AE2691" s="1">
        <v>0</v>
      </c>
      <c r="AF2691" s="2">
        <v>0</v>
      </c>
      <c r="AG2691" s="2" t="s">
        <v>0</v>
      </c>
      <c r="AH2691" s="1">
        <v>0</v>
      </c>
      <c r="AI2691" s="1">
        <v>0</v>
      </c>
      <c r="AJ2691" s="2" t="s">
        <v>0</v>
      </c>
      <c r="AK2691" s="1">
        <v>0</v>
      </c>
      <c r="AL2691" s="1">
        <v>0</v>
      </c>
      <c r="AM2691" s="53" t="s">
        <v>1</v>
      </c>
      <c r="AN2691" s="2" t="s">
        <v>1</v>
      </c>
      <c r="AO2691" s="53" t="s">
        <v>1</v>
      </c>
      <c r="AP2691" s="2" t="s">
        <v>1</v>
      </c>
    </row>
    <row r="2692" spans="1:42" hidden="1" x14ac:dyDescent="0.25">
      <c r="A2692" s="2" t="s">
        <v>468</v>
      </c>
      <c r="B2692" s="52">
        <v>44013</v>
      </c>
      <c r="C2692" s="2" t="s">
        <v>53</v>
      </c>
      <c r="D2692" s="2" t="s">
        <v>88</v>
      </c>
      <c r="E2692" s="2" t="s">
        <v>558</v>
      </c>
      <c r="F2692" s="2" t="s">
        <v>3763</v>
      </c>
      <c r="G2692" s="2" t="s">
        <v>4</v>
      </c>
      <c r="H2692" s="2" t="s">
        <v>4564</v>
      </c>
      <c r="I2692" s="1" t="s">
        <v>1</v>
      </c>
      <c r="J2692" s="1" t="s">
        <v>1</v>
      </c>
      <c r="K2692" s="1" t="s">
        <v>1</v>
      </c>
      <c r="L2692" s="1" t="s">
        <v>1</v>
      </c>
      <c r="M2692" s="1">
        <v>0</v>
      </c>
      <c r="N2692" s="2" t="s">
        <v>1</v>
      </c>
      <c r="O2692" s="2" t="s">
        <v>2</v>
      </c>
      <c r="P2692" s="2" t="s">
        <v>1</v>
      </c>
      <c r="Q2692" s="1">
        <v>18837520.5306</v>
      </c>
      <c r="R2692" s="1">
        <v>0</v>
      </c>
      <c r="S2692" s="1">
        <v>14514166.414999999</v>
      </c>
      <c r="T2692" s="1">
        <v>0</v>
      </c>
      <c r="U2692" s="2" t="s">
        <v>0</v>
      </c>
      <c r="V2692" s="1">
        <v>0</v>
      </c>
      <c r="W2692" s="1">
        <v>3727029.41</v>
      </c>
      <c r="X2692" s="2" t="s">
        <v>0</v>
      </c>
      <c r="Y2692" s="1">
        <v>596324.70559999999</v>
      </c>
      <c r="Z2692" s="1">
        <v>0</v>
      </c>
      <c r="AA2692" s="2" t="s">
        <v>0</v>
      </c>
      <c r="AB2692" s="1">
        <v>0</v>
      </c>
      <c r="AC2692" s="1">
        <v>0</v>
      </c>
      <c r="AD2692" s="2" t="s">
        <v>0</v>
      </c>
      <c r="AE2692" s="1">
        <v>0</v>
      </c>
      <c r="AF2692" s="2">
        <v>0</v>
      </c>
      <c r="AG2692" s="2" t="s">
        <v>0</v>
      </c>
      <c r="AH2692" s="1">
        <v>0</v>
      </c>
      <c r="AI2692" s="1">
        <v>0</v>
      </c>
      <c r="AJ2692" s="2" t="s">
        <v>0</v>
      </c>
      <c r="AK2692" s="1">
        <v>0</v>
      </c>
      <c r="AL2692" s="1">
        <v>0</v>
      </c>
      <c r="AM2692" s="78" t="s">
        <v>1</v>
      </c>
      <c r="AN2692" s="48" t="s">
        <v>1</v>
      </c>
      <c r="AO2692" s="78" t="s">
        <v>1</v>
      </c>
      <c r="AP2692" s="48" t="s">
        <v>1</v>
      </c>
    </row>
    <row r="2693" spans="1:42" hidden="1" x14ac:dyDescent="0.25">
      <c r="A2693" s="2" t="s">
        <v>465</v>
      </c>
      <c r="B2693" s="52">
        <v>44013</v>
      </c>
      <c r="C2693" s="2" t="s">
        <v>53</v>
      </c>
      <c r="D2693" s="2" t="s">
        <v>88</v>
      </c>
      <c r="E2693" s="2" t="s">
        <v>558</v>
      </c>
      <c r="F2693" s="2" t="s">
        <v>3763</v>
      </c>
      <c r="G2693" s="2" t="s">
        <v>4</v>
      </c>
      <c r="H2693" s="2" t="s">
        <v>4565</v>
      </c>
      <c r="I2693" s="1" t="s">
        <v>1</v>
      </c>
      <c r="J2693" s="1" t="s">
        <v>1</v>
      </c>
      <c r="K2693" s="1" t="s">
        <v>1</v>
      </c>
      <c r="L2693" s="1" t="s">
        <v>1</v>
      </c>
      <c r="M2693" s="1">
        <v>0</v>
      </c>
      <c r="N2693" s="2" t="s">
        <v>1</v>
      </c>
      <c r="O2693" s="2" t="s">
        <v>2</v>
      </c>
      <c r="P2693" s="2" t="s">
        <v>1</v>
      </c>
      <c r="Q2693" s="1">
        <v>13953321.9948</v>
      </c>
      <c r="R2693" s="1">
        <v>0</v>
      </c>
      <c r="S2693" s="1">
        <v>5801118.9099999992</v>
      </c>
      <c r="T2693" s="1">
        <v>0</v>
      </c>
      <c r="U2693" s="2" t="s">
        <v>0</v>
      </c>
      <c r="V2693" s="1">
        <v>0</v>
      </c>
      <c r="W2693" s="1">
        <v>7027761.2800000003</v>
      </c>
      <c r="X2693" s="2" t="s">
        <v>0</v>
      </c>
      <c r="Y2693" s="1">
        <v>1124441.8048</v>
      </c>
      <c r="Z2693" s="1">
        <v>0</v>
      </c>
      <c r="AA2693" s="2" t="s">
        <v>0</v>
      </c>
      <c r="AB2693" s="1">
        <v>0</v>
      </c>
      <c r="AC2693" s="1">
        <v>0</v>
      </c>
      <c r="AD2693" s="2" t="s">
        <v>0</v>
      </c>
      <c r="AE2693" s="1">
        <v>0</v>
      </c>
      <c r="AF2693" s="2">
        <v>0</v>
      </c>
      <c r="AG2693" s="2" t="s">
        <v>0</v>
      </c>
      <c r="AH2693" s="1">
        <v>0</v>
      </c>
      <c r="AI2693" s="1">
        <v>0</v>
      </c>
      <c r="AJ2693" s="2" t="s">
        <v>0</v>
      </c>
      <c r="AK2693" s="1">
        <v>0</v>
      </c>
      <c r="AL2693" s="1">
        <v>0</v>
      </c>
      <c r="AM2693" s="78" t="s">
        <v>1</v>
      </c>
      <c r="AN2693" s="48" t="s">
        <v>1</v>
      </c>
      <c r="AO2693" s="78" t="s">
        <v>1</v>
      </c>
      <c r="AP2693" s="48" t="s">
        <v>1</v>
      </c>
    </row>
    <row r="2694" spans="1:42" hidden="1" x14ac:dyDescent="0.25">
      <c r="A2694" s="2" t="s">
        <v>463</v>
      </c>
      <c r="B2694" s="52">
        <v>44013</v>
      </c>
      <c r="C2694" s="2" t="s">
        <v>53</v>
      </c>
      <c r="D2694" s="2" t="s">
        <v>88</v>
      </c>
      <c r="E2694" s="2" t="s">
        <v>558</v>
      </c>
      <c r="F2694" s="2" t="s">
        <v>3763</v>
      </c>
      <c r="G2694" s="2" t="s">
        <v>4</v>
      </c>
      <c r="H2694" s="2" t="s">
        <v>4566</v>
      </c>
      <c r="I2694" s="1" t="s">
        <v>1</v>
      </c>
      <c r="J2694" s="1" t="s">
        <v>1</v>
      </c>
      <c r="K2694" s="1" t="s">
        <v>1</v>
      </c>
      <c r="L2694" s="1" t="s">
        <v>1</v>
      </c>
      <c r="M2694" s="1">
        <v>0</v>
      </c>
      <c r="N2694" s="2" t="s">
        <v>1</v>
      </c>
      <c r="O2694" s="2" t="s">
        <v>2</v>
      </c>
      <c r="P2694" s="2" t="s">
        <v>1</v>
      </c>
      <c r="Q2694" s="1">
        <v>5352668.5916000009</v>
      </c>
      <c r="R2694" s="1">
        <v>0</v>
      </c>
      <c r="S2694" s="1">
        <v>2196792.3000000007</v>
      </c>
      <c r="T2694" s="1">
        <v>0</v>
      </c>
      <c r="U2694" s="2" t="s">
        <v>0</v>
      </c>
      <c r="V2694" s="1">
        <v>0</v>
      </c>
      <c r="W2694" s="1">
        <v>2720583.01</v>
      </c>
      <c r="X2694" s="2" t="s">
        <v>13</v>
      </c>
      <c r="Y2694" s="1">
        <v>435293.28159999999</v>
      </c>
      <c r="Z2694" s="1">
        <v>0</v>
      </c>
      <c r="AA2694" s="2" t="s">
        <v>0</v>
      </c>
      <c r="AB2694" s="1">
        <v>0</v>
      </c>
      <c r="AC2694" s="1">
        <v>0</v>
      </c>
      <c r="AD2694" s="2" t="s">
        <v>0</v>
      </c>
      <c r="AE2694" s="1">
        <v>0</v>
      </c>
      <c r="AF2694" s="2">
        <v>0</v>
      </c>
      <c r="AG2694" s="2" t="s">
        <v>0</v>
      </c>
      <c r="AH2694" s="1">
        <v>0</v>
      </c>
      <c r="AI2694" s="1">
        <v>0</v>
      </c>
      <c r="AJ2694" s="2" t="s">
        <v>0</v>
      </c>
      <c r="AK2694" s="1">
        <v>0</v>
      </c>
      <c r="AL2694" s="1">
        <v>0</v>
      </c>
      <c r="AM2694" s="78" t="s">
        <v>1</v>
      </c>
      <c r="AN2694" s="48" t="s">
        <v>1</v>
      </c>
      <c r="AO2694" s="78" t="s">
        <v>1</v>
      </c>
      <c r="AP2694" s="48" t="s">
        <v>1</v>
      </c>
    </row>
    <row r="2695" spans="1:42" hidden="1" x14ac:dyDescent="0.25">
      <c r="A2695" s="2" t="s">
        <v>459</v>
      </c>
      <c r="B2695" s="52">
        <v>44013</v>
      </c>
      <c r="C2695" s="2" t="s">
        <v>53</v>
      </c>
      <c r="D2695" s="2" t="s">
        <v>88</v>
      </c>
      <c r="E2695" s="2" t="s">
        <v>558</v>
      </c>
      <c r="F2695" s="2" t="s">
        <v>3763</v>
      </c>
      <c r="G2695" s="2" t="s">
        <v>4</v>
      </c>
      <c r="H2695" s="2" t="s">
        <v>4567</v>
      </c>
      <c r="I2695" s="1" t="s">
        <v>1</v>
      </c>
      <c r="J2695" s="1" t="s">
        <v>1</v>
      </c>
      <c r="K2695" s="1" t="s">
        <v>1</v>
      </c>
      <c r="L2695" s="1" t="s">
        <v>1</v>
      </c>
      <c r="M2695" s="1">
        <v>0</v>
      </c>
      <c r="N2695" s="2" t="s">
        <v>1</v>
      </c>
      <c r="O2695" s="2" t="s">
        <v>4568</v>
      </c>
      <c r="P2695" s="2" t="s">
        <v>4569</v>
      </c>
      <c r="Q2695" s="1">
        <v>380000</v>
      </c>
      <c r="R2695" s="1">
        <v>0</v>
      </c>
      <c r="S2695" s="1">
        <v>380000</v>
      </c>
      <c r="T2695" s="1">
        <v>0</v>
      </c>
      <c r="U2695" s="2" t="s">
        <v>0</v>
      </c>
      <c r="V2695" s="1">
        <v>0</v>
      </c>
      <c r="W2695" s="1">
        <v>0</v>
      </c>
      <c r="X2695" s="2" t="s">
        <v>0</v>
      </c>
      <c r="Y2695" s="1">
        <v>0</v>
      </c>
      <c r="Z2695" s="1">
        <v>0</v>
      </c>
      <c r="AA2695" s="2" t="s">
        <v>0</v>
      </c>
      <c r="AB2695" s="1">
        <v>0</v>
      </c>
      <c r="AC2695" s="1">
        <v>0</v>
      </c>
      <c r="AD2695" s="2" t="s">
        <v>0</v>
      </c>
      <c r="AE2695" s="1">
        <v>0</v>
      </c>
      <c r="AF2695" s="2">
        <v>0</v>
      </c>
      <c r="AG2695" s="2" t="s">
        <v>0</v>
      </c>
      <c r="AH2695" s="1">
        <v>0</v>
      </c>
      <c r="AI2695" s="1">
        <v>0</v>
      </c>
      <c r="AJ2695" s="2" t="s">
        <v>0</v>
      </c>
      <c r="AK2695" s="1">
        <v>0</v>
      </c>
      <c r="AL2695" s="1">
        <v>0</v>
      </c>
      <c r="AM2695" s="78" t="s">
        <v>1</v>
      </c>
      <c r="AN2695" s="48" t="s">
        <v>1</v>
      </c>
      <c r="AO2695" s="78" t="s">
        <v>1</v>
      </c>
      <c r="AP2695" s="48" t="s">
        <v>1</v>
      </c>
    </row>
    <row r="2696" spans="1:42" hidden="1" x14ac:dyDescent="0.25">
      <c r="A2696" s="2" t="s">
        <v>457</v>
      </c>
      <c r="B2696" s="52">
        <v>44013</v>
      </c>
      <c r="C2696" s="2" t="s">
        <v>53</v>
      </c>
      <c r="D2696" s="2" t="s">
        <v>88</v>
      </c>
      <c r="E2696" s="2" t="s">
        <v>558</v>
      </c>
      <c r="F2696" s="2" t="s">
        <v>3763</v>
      </c>
      <c r="G2696" s="2" t="s">
        <v>4</v>
      </c>
      <c r="H2696" s="2" t="s">
        <v>4570</v>
      </c>
      <c r="I2696" s="1" t="s">
        <v>1</v>
      </c>
      <c r="J2696" s="1" t="s">
        <v>1</v>
      </c>
      <c r="K2696" s="1" t="s">
        <v>1</v>
      </c>
      <c r="L2696" s="1" t="s">
        <v>1</v>
      </c>
      <c r="M2696" s="1">
        <v>0</v>
      </c>
      <c r="N2696" s="2" t="s">
        <v>1</v>
      </c>
      <c r="O2696" s="2" t="s">
        <v>2</v>
      </c>
      <c r="P2696" s="2" t="s">
        <v>1</v>
      </c>
      <c r="Q2696" s="1">
        <v>114405551.7509</v>
      </c>
      <c r="R2696" s="1">
        <v>0</v>
      </c>
      <c r="S2696" s="1">
        <v>78085679.127700001</v>
      </c>
      <c r="T2696" s="1">
        <v>0</v>
      </c>
      <c r="U2696" s="2" t="s">
        <v>0</v>
      </c>
      <c r="V2696" s="1">
        <v>0</v>
      </c>
      <c r="W2696" s="1">
        <v>31310235.02</v>
      </c>
      <c r="X2696" s="2" t="s">
        <v>0</v>
      </c>
      <c r="Y2696" s="1">
        <v>5009637.6031999998</v>
      </c>
      <c r="Z2696" s="1">
        <v>0</v>
      </c>
      <c r="AA2696" s="2" t="s">
        <v>0</v>
      </c>
      <c r="AB2696" s="1">
        <v>0</v>
      </c>
      <c r="AC2696" s="1">
        <v>0</v>
      </c>
      <c r="AD2696" s="2" t="s">
        <v>0</v>
      </c>
      <c r="AE2696" s="1">
        <v>0</v>
      </c>
      <c r="AF2696" s="2">
        <v>0</v>
      </c>
      <c r="AG2696" s="2" t="s">
        <v>0</v>
      </c>
      <c r="AH2696" s="1">
        <v>0</v>
      </c>
      <c r="AI2696" s="1">
        <v>0</v>
      </c>
      <c r="AJ2696" s="2" t="s">
        <v>0</v>
      </c>
      <c r="AK2696" s="1">
        <v>0</v>
      </c>
      <c r="AL2696" s="1">
        <v>0</v>
      </c>
      <c r="AM2696" s="78" t="s">
        <v>1</v>
      </c>
      <c r="AN2696" s="48" t="s">
        <v>1</v>
      </c>
      <c r="AO2696" s="78" t="s">
        <v>1</v>
      </c>
      <c r="AP2696" s="48" t="s">
        <v>1</v>
      </c>
    </row>
    <row r="2697" spans="1:42" hidden="1" x14ac:dyDescent="0.25">
      <c r="A2697" s="2" t="s">
        <v>455</v>
      </c>
      <c r="B2697" s="52">
        <v>44013</v>
      </c>
      <c r="C2697" s="2" t="s">
        <v>71</v>
      </c>
      <c r="D2697" s="2" t="s">
        <v>78</v>
      </c>
      <c r="E2697" s="2" t="s">
        <v>3587</v>
      </c>
      <c r="F2697" s="2" t="s">
        <v>4571</v>
      </c>
      <c r="G2697" s="2" t="s">
        <v>4</v>
      </c>
      <c r="H2697" s="2" t="s">
        <v>4572</v>
      </c>
      <c r="I2697" s="1" t="s">
        <v>1</v>
      </c>
      <c r="J2697" s="1" t="s">
        <v>1</v>
      </c>
      <c r="K2697" s="1" t="s">
        <v>1</v>
      </c>
      <c r="L2697" s="1" t="s">
        <v>1</v>
      </c>
      <c r="M2697" s="1">
        <v>0</v>
      </c>
      <c r="N2697" s="2" t="s">
        <v>1</v>
      </c>
      <c r="O2697" s="2" t="s">
        <v>2</v>
      </c>
      <c r="P2697" s="2" t="s">
        <v>1</v>
      </c>
      <c r="Q2697" s="1">
        <v>67418838</v>
      </c>
      <c r="R2697" s="1">
        <v>0</v>
      </c>
      <c r="S2697" s="1">
        <v>67321398</v>
      </c>
      <c r="T2697" s="1">
        <v>0</v>
      </c>
      <c r="U2697" s="2" t="s">
        <v>0</v>
      </c>
      <c r="V2697" s="1">
        <v>0</v>
      </c>
      <c r="W2697" s="1">
        <v>84000</v>
      </c>
      <c r="X2697" s="2" t="s">
        <v>13</v>
      </c>
      <c r="Y2697" s="1">
        <v>13440</v>
      </c>
      <c r="Z2697" s="1">
        <v>0</v>
      </c>
      <c r="AA2697" s="2" t="s">
        <v>0</v>
      </c>
      <c r="AB2697" s="1">
        <v>0</v>
      </c>
      <c r="AC2697" s="1">
        <v>0</v>
      </c>
      <c r="AD2697" s="2" t="s">
        <v>0</v>
      </c>
      <c r="AE2697" s="1">
        <v>0</v>
      </c>
      <c r="AF2697" s="2">
        <v>0</v>
      </c>
      <c r="AG2697" s="2" t="s">
        <v>0</v>
      </c>
      <c r="AH2697" s="1">
        <v>0</v>
      </c>
      <c r="AI2697" s="1">
        <v>0</v>
      </c>
      <c r="AJ2697" s="2" t="s">
        <v>0</v>
      </c>
      <c r="AK2697" s="1">
        <v>0</v>
      </c>
      <c r="AL2697" s="1">
        <v>0</v>
      </c>
      <c r="AM2697" s="78" t="s">
        <v>1</v>
      </c>
      <c r="AN2697" s="48" t="s">
        <v>1</v>
      </c>
      <c r="AO2697" s="78" t="s">
        <v>1</v>
      </c>
      <c r="AP2697" s="48" t="s">
        <v>1</v>
      </c>
    </row>
    <row r="2698" spans="1:42" hidden="1" x14ac:dyDescent="0.25">
      <c r="A2698" s="2" t="s">
        <v>451</v>
      </c>
      <c r="B2698" s="52">
        <v>44013</v>
      </c>
      <c r="C2698" s="2" t="s">
        <v>8</v>
      </c>
      <c r="D2698" s="2" t="s">
        <v>78</v>
      </c>
      <c r="E2698" s="2" t="s">
        <v>555</v>
      </c>
      <c r="F2698" s="2" t="s">
        <v>4573</v>
      </c>
      <c r="G2698" s="2" t="s">
        <v>4</v>
      </c>
      <c r="H2698" s="2" t="s">
        <v>4574</v>
      </c>
      <c r="I2698" s="1" t="s">
        <v>1</v>
      </c>
      <c r="J2698" s="1" t="s">
        <v>1</v>
      </c>
      <c r="K2698" s="1" t="s">
        <v>1</v>
      </c>
      <c r="L2698" s="1" t="s">
        <v>1</v>
      </c>
      <c r="M2698" s="1">
        <v>0</v>
      </c>
      <c r="N2698" s="2" t="s">
        <v>1</v>
      </c>
      <c r="O2698" s="2" t="s">
        <v>2</v>
      </c>
      <c r="P2698" s="2" t="s">
        <v>1</v>
      </c>
      <c r="Q2698" s="1">
        <v>42776456.111599997</v>
      </c>
      <c r="R2698" s="1">
        <v>0</v>
      </c>
      <c r="S2698" s="1">
        <v>37269039.420000002</v>
      </c>
      <c r="T2698" s="1">
        <v>0</v>
      </c>
      <c r="U2698" s="2" t="s">
        <v>0</v>
      </c>
      <c r="V2698" s="1">
        <v>0</v>
      </c>
      <c r="W2698" s="1">
        <v>4747773.01</v>
      </c>
      <c r="X2698" s="2" t="s">
        <v>0</v>
      </c>
      <c r="Y2698" s="1">
        <v>759643.68160000001</v>
      </c>
      <c r="Z2698" s="1">
        <v>0</v>
      </c>
      <c r="AA2698" s="2" t="s">
        <v>0</v>
      </c>
      <c r="AB2698" s="1">
        <v>0</v>
      </c>
      <c r="AC2698" s="1">
        <v>0</v>
      </c>
      <c r="AD2698" s="2" t="s">
        <v>0</v>
      </c>
      <c r="AE2698" s="1">
        <v>0</v>
      </c>
      <c r="AF2698" s="2">
        <v>0</v>
      </c>
      <c r="AG2698" s="2" t="s">
        <v>0</v>
      </c>
      <c r="AH2698" s="1">
        <v>0</v>
      </c>
      <c r="AI2698" s="1">
        <v>0</v>
      </c>
      <c r="AJ2698" s="2" t="s">
        <v>0</v>
      </c>
      <c r="AK2698" s="1">
        <v>0</v>
      </c>
      <c r="AL2698" s="1">
        <v>0</v>
      </c>
      <c r="AM2698" s="76" t="s">
        <v>1</v>
      </c>
      <c r="AN2698" s="77" t="s">
        <v>1</v>
      </c>
      <c r="AO2698" s="76" t="s">
        <v>1</v>
      </c>
      <c r="AP2698" s="77" t="s">
        <v>1</v>
      </c>
    </row>
    <row r="2699" spans="1:42" hidden="1" x14ac:dyDescent="0.25">
      <c r="A2699" s="2" t="s">
        <v>449</v>
      </c>
      <c r="B2699" s="52">
        <v>44013</v>
      </c>
      <c r="C2699" s="2" t="s">
        <v>71</v>
      </c>
      <c r="D2699" s="2" t="s">
        <v>78</v>
      </c>
      <c r="E2699" s="2" t="s">
        <v>551</v>
      </c>
      <c r="F2699" s="2" t="s">
        <v>4099</v>
      </c>
      <c r="G2699" s="2" t="s">
        <v>4</v>
      </c>
      <c r="H2699" s="2" t="s">
        <v>4575</v>
      </c>
      <c r="I2699" s="1" t="s">
        <v>1</v>
      </c>
      <c r="J2699" s="1" t="s">
        <v>1</v>
      </c>
      <c r="K2699" s="1" t="s">
        <v>1</v>
      </c>
      <c r="L2699" s="1" t="s">
        <v>1</v>
      </c>
      <c r="M2699" s="1">
        <v>0</v>
      </c>
      <c r="N2699" s="2" t="s">
        <v>1</v>
      </c>
      <c r="O2699" s="2" t="s">
        <v>2</v>
      </c>
      <c r="P2699" s="2" t="s">
        <v>1</v>
      </c>
      <c r="Q2699" s="1">
        <v>28483582.099599991</v>
      </c>
      <c r="R2699" s="1">
        <v>0</v>
      </c>
      <c r="S2699" s="1">
        <v>26064763.369999994</v>
      </c>
      <c r="T2699" s="1">
        <v>0</v>
      </c>
      <c r="U2699" s="2" t="s">
        <v>0</v>
      </c>
      <c r="V2699" s="1">
        <v>0</v>
      </c>
      <c r="W2699" s="1">
        <v>2085188.56</v>
      </c>
      <c r="X2699" s="2" t="s">
        <v>0</v>
      </c>
      <c r="Y2699" s="1">
        <v>333630.16960000002</v>
      </c>
      <c r="Z2699" s="1">
        <v>0</v>
      </c>
      <c r="AA2699" s="2" t="s">
        <v>0</v>
      </c>
      <c r="AB2699" s="1">
        <v>0</v>
      </c>
      <c r="AC2699" s="1">
        <v>0</v>
      </c>
      <c r="AD2699" s="2" t="s">
        <v>0</v>
      </c>
      <c r="AE2699" s="1">
        <v>0</v>
      </c>
      <c r="AF2699" s="2">
        <v>0</v>
      </c>
      <c r="AG2699" s="2" t="s">
        <v>0</v>
      </c>
      <c r="AH2699" s="1">
        <v>0</v>
      </c>
      <c r="AI2699" s="1">
        <v>0</v>
      </c>
      <c r="AJ2699" s="2" t="s">
        <v>0</v>
      </c>
      <c r="AK2699" s="1">
        <v>0</v>
      </c>
      <c r="AL2699" s="1">
        <v>0</v>
      </c>
      <c r="AM2699" s="76" t="s">
        <v>1</v>
      </c>
      <c r="AN2699" s="77" t="s">
        <v>1</v>
      </c>
      <c r="AO2699" s="76" t="s">
        <v>1</v>
      </c>
      <c r="AP2699" s="77" t="s">
        <v>1</v>
      </c>
    </row>
    <row r="2700" spans="1:42" hidden="1" x14ac:dyDescent="0.25">
      <c r="A2700" s="2" t="s">
        <v>4342</v>
      </c>
      <c r="B2700" s="52">
        <v>44013</v>
      </c>
      <c r="C2700" s="2" t="s">
        <v>53</v>
      </c>
      <c r="D2700" s="2" t="s">
        <v>78</v>
      </c>
      <c r="E2700" s="2" t="s">
        <v>6</v>
      </c>
      <c r="F2700" s="2" t="s">
        <v>3658</v>
      </c>
      <c r="G2700" s="2" t="s">
        <v>4</v>
      </c>
      <c r="H2700" s="2" t="s">
        <v>4615</v>
      </c>
      <c r="I2700" s="1" t="s">
        <v>1</v>
      </c>
      <c r="J2700" s="1" t="s">
        <v>1</v>
      </c>
      <c r="K2700" s="1" t="s">
        <v>1</v>
      </c>
      <c r="L2700" s="1" t="s">
        <v>1</v>
      </c>
      <c r="M2700" s="1">
        <v>0</v>
      </c>
      <c r="N2700" s="2" t="s">
        <v>1</v>
      </c>
      <c r="O2700" s="2" t="s">
        <v>2</v>
      </c>
      <c r="P2700" s="2" t="s">
        <v>1</v>
      </c>
      <c r="Q2700" s="1">
        <v>4035140.9516000003</v>
      </c>
      <c r="R2700" s="1">
        <v>0</v>
      </c>
      <c r="S2700" s="1">
        <v>1935636.3500000003</v>
      </c>
      <c r="T2700" s="1">
        <v>0</v>
      </c>
      <c r="U2700" s="2" t="s">
        <v>0</v>
      </c>
      <c r="V2700" s="1">
        <v>0</v>
      </c>
      <c r="W2700" s="1">
        <v>1809917.76</v>
      </c>
      <c r="X2700" s="2" t="s">
        <v>13</v>
      </c>
      <c r="Y2700" s="1">
        <v>289586.84160000004</v>
      </c>
      <c r="Z2700" s="1">
        <v>0</v>
      </c>
      <c r="AA2700" s="2" t="s">
        <v>0</v>
      </c>
      <c r="AB2700" s="1">
        <v>0</v>
      </c>
      <c r="AC2700" s="1">
        <v>0</v>
      </c>
      <c r="AD2700" s="2" t="s">
        <v>0</v>
      </c>
      <c r="AE2700" s="1">
        <v>0</v>
      </c>
      <c r="AF2700" s="2">
        <v>0</v>
      </c>
      <c r="AG2700" s="2" t="s">
        <v>0</v>
      </c>
      <c r="AH2700" s="1">
        <v>0</v>
      </c>
      <c r="AI2700" s="1">
        <v>0</v>
      </c>
      <c r="AJ2700" s="2" t="s">
        <v>0</v>
      </c>
      <c r="AK2700" s="1">
        <v>0</v>
      </c>
      <c r="AL2700" s="1">
        <v>0</v>
      </c>
      <c r="AM2700" s="78" t="s">
        <v>1</v>
      </c>
      <c r="AN2700" s="48" t="s">
        <v>1</v>
      </c>
      <c r="AO2700" s="78" t="s">
        <v>1</v>
      </c>
      <c r="AP2700" s="48" t="s">
        <v>1</v>
      </c>
    </row>
    <row r="2701" spans="1:42" hidden="1" x14ac:dyDescent="0.25">
      <c r="A2701" s="2" t="s">
        <v>4344</v>
      </c>
      <c r="B2701" s="52">
        <v>44013</v>
      </c>
      <c r="C2701" s="2" t="s">
        <v>53</v>
      </c>
      <c r="D2701" s="2" t="s">
        <v>78</v>
      </c>
      <c r="E2701" s="2" t="s">
        <v>6</v>
      </c>
      <c r="F2701" s="2" t="s">
        <v>3658</v>
      </c>
      <c r="G2701" s="2" t="s">
        <v>4</v>
      </c>
      <c r="H2701" s="2" t="s">
        <v>4616</v>
      </c>
      <c r="I2701" s="1" t="s">
        <v>1</v>
      </c>
      <c r="J2701" s="1" t="s">
        <v>1</v>
      </c>
      <c r="K2701" s="1" t="s">
        <v>1</v>
      </c>
      <c r="L2701" s="1" t="s">
        <v>1</v>
      </c>
      <c r="M2701" s="1">
        <v>0</v>
      </c>
      <c r="N2701" s="2" t="s">
        <v>1</v>
      </c>
      <c r="O2701" s="2" t="s">
        <v>2</v>
      </c>
      <c r="P2701" s="2" t="s">
        <v>1</v>
      </c>
      <c r="Q2701" s="1">
        <v>39767282.454400003</v>
      </c>
      <c r="R2701" s="1">
        <v>0</v>
      </c>
      <c r="S2701" s="1">
        <v>30189837.470000003</v>
      </c>
      <c r="T2701" s="1">
        <v>0</v>
      </c>
      <c r="U2701" s="2" t="s">
        <v>0</v>
      </c>
      <c r="V2701" s="1">
        <v>0</v>
      </c>
      <c r="W2701" s="1">
        <v>8256418.0899999999</v>
      </c>
      <c r="X2701" s="2" t="s">
        <v>13</v>
      </c>
      <c r="Y2701" s="1">
        <v>1321026.8944000001</v>
      </c>
      <c r="Z2701" s="1">
        <v>0</v>
      </c>
      <c r="AA2701" s="2" t="s">
        <v>0</v>
      </c>
      <c r="AB2701" s="1">
        <v>0</v>
      </c>
      <c r="AC2701" s="1">
        <v>0</v>
      </c>
      <c r="AD2701" s="2" t="s">
        <v>0</v>
      </c>
      <c r="AE2701" s="1">
        <v>0</v>
      </c>
      <c r="AF2701" s="2">
        <v>0</v>
      </c>
      <c r="AG2701" s="2" t="s">
        <v>0</v>
      </c>
      <c r="AH2701" s="1">
        <v>0</v>
      </c>
      <c r="AI2701" s="1">
        <v>0</v>
      </c>
      <c r="AJ2701" s="2" t="s">
        <v>0</v>
      </c>
      <c r="AK2701" s="1">
        <v>0</v>
      </c>
      <c r="AL2701" s="1">
        <v>0</v>
      </c>
      <c r="AM2701" s="78" t="s">
        <v>1</v>
      </c>
      <c r="AN2701" s="48" t="s">
        <v>1</v>
      </c>
      <c r="AO2701" s="78" t="s">
        <v>1</v>
      </c>
      <c r="AP2701" s="48" t="s">
        <v>1</v>
      </c>
    </row>
    <row r="2702" spans="1:42" hidden="1" x14ac:dyDescent="0.25">
      <c r="A2702" s="2" t="s">
        <v>446</v>
      </c>
      <c r="B2702" s="52">
        <v>44013</v>
      </c>
      <c r="C2702" s="2" t="s">
        <v>8</v>
      </c>
      <c r="D2702" s="2" t="s">
        <v>67</v>
      </c>
      <c r="E2702" s="2" t="s">
        <v>542</v>
      </c>
      <c r="F2702" s="2" t="s">
        <v>401</v>
      </c>
      <c r="G2702" s="2" t="s">
        <v>4</v>
      </c>
      <c r="H2702" s="2" t="s">
        <v>4576</v>
      </c>
      <c r="I2702" s="1" t="s">
        <v>1</v>
      </c>
      <c r="J2702" s="1" t="s">
        <v>1</v>
      </c>
      <c r="K2702" s="1" t="s">
        <v>1</v>
      </c>
      <c r="L2702" s="1" t="s">
        <v>1</v>
      </c>
      <c r="M2702" s="1">
        <v>0</v>
      </c>
      <c r="N2702" s="2" t="s">
        <v>1</v>
      </c>
      <c r="O2702" s="2" t="s">
        <v>4577</v>
      </c>
      <c r="P2702" s="2" t="s">
        <v>4578</v>
      </c>
      <c r="Q2702" s="1">
        <v>1390724</v>
      </c>
      <c r="R2702" s="1">
        <v>0</v>
      </c>
      <c r="S2702" s="1">
        <v>1390724</v>
      </c>
      <c r="T2702" s="1">
        <v>0</v>
      </c>
      <c r="U2702" s="2" t="s">
        <v>0</v>
      </c>
      <c r="V2702" s="1">
        <v>0</v>
      </c>
      <c r="W2702" s="1">
        <v>0</v>
      </c>
      <c r="X2702" s="2" t="s">
        <v>0</v>
      </c>
      <c r="Y2702" s="1">
        <v>0</v>
      </c>
      <c r="Z2702" s="1">
        <v>0</v>
      </c>
      <c r="AA2702" s="2" t="s">
        <v>0</v>
      </c>
      <c r="AB2702" s="1">
        <v>0</v>
      </c>
      <c r="AC2702" s="1">
        <v>0</v>
      </c>
      <c r="AD2702" s="2" t="s">
        <v>0</v>
      </c>
      <c r="AE2702" s="1">
        <v>0</v>
      </c>
      <c r="AF2702" s="2">
        <v>0</v>
      </c>
      <c r="AG2702" s="2" t="s">
        <v>0</v>
      </c>
      <c r="AH2702" s="1">
        <v>0</v>
      </c>
      <c r="AI2702" s="1">
        <v>0</v>
      </c>
      <c r="AJ2702" s="2" t="s">
        <v>0</v>
      </c>
      <c r="AK2702" s="1">
        <v>0</v>
      </c>
      <c r="AL2702" s="1">
        <v>0</v>
      </c>
      <c r="AM2702" s="76" t="s">
        <v>1</v>
      </c>
      <c r="AN2702" s="77" t="s">
        <v>1</v>
      </c>
      <c r="AO2702" s="76" t="s">
        <v>1</v>
      </c>
      <c r="AP2702" s="77" t="s">
        <v>1</v>
      </c>
    </row>
    <row r="2703" spans="1:42" hidden="1" x14ac:dyDescent="0.25">
      <c r="A2703" s="2" t="s">
        <v>444</v>
      </c>
      <c r="B2703" s="52">
        <v>44013</v>
      </c>
      <c r="C2703" s="2" t="s">
        <v>8</v>
      </c>
      <c r="D2703" s="2" t="s">
        <v>67</v>
      </c>
      <c r="E2703" s="2" t="s">
        <v>542</v>
      </c>
      <c r="F2703" s="2" t="s">
        <v>401</v>
      </c>
      <c r="G2703" s="2" t="s">
        <v>4</v>
      </c>
      <c r="H2703" s="2" t="s">
        <v>4579</v>
      </c>
      <c r="I2703" s="1" t="s">
        <v>1</v>
      </c>
      <c r="J2703" s="1" t="s">
        <v>1</v>
      </c>
      <c r="K2703" s="1" t="s">
        <v>1</v>
      </c>
      <c r="L2703" s="1" t="s">
        <v>1</v>
      </c>
      <c r="M2703" s="1">
        <v>0</v>
      </c>
      <c r="N2703" s="2" t="s">
        <v>1</v>
      </c>
      <c r="O2703" s="2" t="s">
        <v>4580</v>
      </c>
      <c r="P2703" s="2" t="s">
        <v>4581</v>
      </c>
      <c r="Q2703" s="1">
        <v>854400</v>
      </c>
      <c r="R2703" s="1">
        <v>0</v>
      </c>
      <c r="S2703" s="1">
        <v>854400</v>
      </c>
      <c r="T2703" s="1">
        <v>0</v>
      </c>
      <c r="U2703" s="2" t="s">
        <v>0</v>
      </c>
      <c r="V2703" s="1">
        <v>0</v>
      </c>
      <c r="W2703" s="1">
        <v>0</v>
      </c>
      <c r="X2703" s="2" t="s">
        <v>0</v>
      </c>
      <c r="Y2703" s="1">
        <v>0</v>
      </c>
      <c r="Z2703" s="1">
        <v>0</v>
      </c>
      <c r="AA2703" s="2" t="s">
        <v>0</v>
      </c>
      <c r="AB2703" s="1">
        <v>0</v>
      </c>
      <c r="AC2703" s="1">
        <v>0</v>
      </c>
      <c r="AD2703" s="2" t="s">
        <v>0</v>
      </c>
      <c r="AE2703" s="1">
        <v>0</v>
      </c>
      <c r="AF2703" s="2">
        <v>0</v>
      </c>
      <c r="AG2703" s="2" t="s">
        <v>0</v>
      </c>
      <c r="AH2703" s="1">
        <v>0</v>
      </c>
      <c r="AI2703" s="1">
        <v>0</v>
      </c>
      <c r="AJ2703" s="2" t="s">
        <v>0</v>
      </c>
      <c r="AK2703" s="1">
        <v>0</v>
      </c>
      <c r="AL2703" s="1">
        <v>0</v>
      </c>
      <c r="AM2703" s="76" t="s">
        <v>1</v>
      </c>
      <c r="AN2703" s="77" t="s">
        <v>1</v>
      </c>
      <c r="AO2703" s="76" t="s">
        <v>1</v>
      </c>
      <c r="AP2703" s="77" t="s">
        <v>1</v>
      </c>
    </row>
    <row r="2704" spans="1:42" hidden="1" x14ac:dyDescent="0.25">
      <c r="A2704" s="2" t="s">
        <v>442</v>
      </c>
      <c r="B2704" s="52">
        <v>44013</v>
      </c>
      <c r="C2704" s="2" t="s">
        <v>8</v>
      </c>
      <c r="D2704" s="2" t="s">
        <v>67</v>
      </c>
      <c r="E2704" s="2" t="s">
        <v>542</v>
      </c>
      <c r="F2704" s="2" t="s">
        <v>401</v>
      </c>
      <c r="G2704" s="2" t="s">
        <v>4</v>
      </c>
      <c r="H2704" s="2" t="s">
        <v>4582</v>
      </c>
      <c r="I2704" s="1" t="s">
        <v>1</v>
      </c>
      <c r="J2704" s="1" t="s">
        <v>1</v>
      </c>
      <c r="K2704" s="1" t="s">
        <v>1</v>
      </c>
      <c r="L2704" s="1" t="s">
        <v>1</v>
      </c>
      <c r="M2704" s="1">
        <v>0</v>
      </c>
      <c r="N2704" s="2" t="s">
        <v>1</v>
      </c>
      <c r="O2704" s="2" t="s">
        <v>2</v>
      </c>
      <c r="P2704" s="2" t="s">
        <v>1</v>
      </c>
      <c r="Q2704" s="1">
        <v>36635501.979600005</v>
      </c>
      <c r="R2704" s="1">
        <v>0</v>
      </c>
      <c r="S2704" s="1">
        <v>29473539.82</v>
      </c>
      <c r="T2704" s="1">
        <v>0</v>
      </c>
      <c r="U2704" s="2" t="s">
        <v>0</v>
      </c>
      <c r="V2704" s="1">
        <v>0</v>
      </c>
      <c r="W2704" s="1">
        <v>6174105.3100000005</v>
      </c>
      <c r="X2704" s="2" t="s">
        <v>0</v>
      </c>
      <c r="Y2704" s="1">
        <v>987856.84960000007</v>
      </c>
      <c r="Z2704" s="1">
        <v>0</v>
      </c>
      <c r="AA2704" s="2" t="s">
        <v>0</v>
      </c>
      <c r="AB2704" s="1">
        <v>0</v>
      </c>
      <c r="AC2704" s="1">
        <v>0</v>
      </c>
      <c r="AD2704" s="2" t="s">
        <v>0</v>
      </c>
      <c r="AE2704" s="1">
        <v>0</v>
      </c>
      <c r="AF2704" s="2">
        <v>0</v>
      </c>
      <c r="AG2704" s="2" t="s">
        <v>0</v>
      </c>
      <c r="AH2704" s="1">
        <v>0</v>
      </c>
      <c r="AI2704" s="1">
        <v>0</v>
      </c>
      <c r="AJ2704" s="2" t="s">
        <v>0</v>
      </c>
      <c r="AK2704" s="1">
        <v>0</v>
      </c>
      <c r="AL2704" s="1">
        <v>0</v>
      </c>
      <c r="AM2704" s="76" t="s">
        <v>1</v>
      </c>
      <c r="AN2704" s="77" t="s">
        <v>1</v>
      </c>
      <c r="AO2704" s="76" t="s">
        <v>1</v>
      </c>
      <c r="AP2704" s="77" t="s">
        <v>1</v>
      </c>
    </row>
    <row r="2705" spans="1:42" hidden="1" x14ac:dyDescent="0.25">
      <c r="A2705" s="2" t="s">
        <v>439</v>
      </c>
      <c r="B2705" s="52">
        <v>44013</v>
      </c>
      <c r="C2705" s="2" t="s">
        <v>8</v>
      </c>
      <c r="D2705" s="2" t="s">
        <v>67</v>
      </c>
      <c r="E2705" s="2" t="s">
        <v>542</v>
      </c>
      <c r="F2705" s="2" t="s">
        <v>401</v>
      </c>
      <c r="G2705" s="2" t="s">
        <v>4</v>
      </c>
      <c r="H2705" s="2" t="s">
        <v>4583</v>
      </c>
      <c r="I2705" s="1" t="s">
        <v>1</v>
      </c>
      <c r="J2705" s="1" t="s">
        <v>1</v>
      </c>
      <c r="K2705" s="1" t="s">
        <v>1</v>
      </c>
      <c r="L2705" s="1" t="s">
        <v>1</v>
      </c>
      <c r="M2705" s="1">
        <v>0</v>
      </c>
      <c r="N2705" s="2" t="s">
        <v>1</v>
      </c>
      <c r="O2705" s="2" t="s">
        <v>509</v>
      </c>
      <c r="P2705" s="2" t="s">
        <v>508</v>
      </c>
      <c r="Q2705" s="1">
        <v>2165451.38</v>
      </c>
      <c r="R2705" s="1">
        <v>0</v>
      </c>
      <c r="S2705" s="1">
        <v>1700881.8199999998</v>
      </c>
      <c r="T2705" s="1">
        <v>400491</v>
      </c>
      <c r="U2705" s="2" t="s">
        <v>13</v>
      </c>
      <c r="V2705" s="1">
        <v>64078.559999999998</v>
      </c>
      <c r="W2705" s="1">
        <v>0</v>
      </c>
      <c r="X2705" s="2" t="s">
        <v>0</v>
      </c>
      <c r="Y2705" s="1">
        <v>0</v>
      </c>
      <c r="Z2705" s="1">
        <v>0</v>
      </c>
      <c r="AA2705" s="2" t="s">
        <v>0</v>
      </c>
      <c r="AB2705" s="1">
        <v>0</v>
      </c>
      <c r="AC2705" s="1">
        <v>0</v>
      </c>
      <c r="AD2705" s="2" t="s">
        <v>0</v>
      </c>
      <c r="AE2705" s="1">
        <v>0</v>
      </c>
      <c r="AF2705" s="2">
        <v>0</v>
      </c>
      <c r="AG2705" s="2" t="s">
        <v>0</v>
      </c>
      <c r="AH2705" s="1">
        <v>0</v>
      </c>
      <c r="AI2705" s="1">
        <v>0</v>
      </c>
      <c r="AJ2705" s="2" t="s">
        <v>0</v>
      </c>
      <c r="AK2705" s="1">
        <v>0</v>
      </c>
      <c r="AL2705" s="1">
        <v>0</v>
      </c>
      <c r="AM2705" s="76" t="s">
        <v>1</v>
      </c>
      <c r="AN2705" s="77" t="s">
        <v>1</v>
      </c>
      <c r="AO2705" s="76" t="s">
        <v>1</v>
      </c>
      <c r="AP2705" s="77" t="s">
        <v>1</v>
      </c>
    </row>
    <row r="2706" spans="1:42" hidden="1" x14ac:dyDescent="0.25">
      <c r="A2706" s="2" t="s">
        <v>436</v>
      </c>
      <c r="B2706" s="52">
        <v>44013</v>
      </c>
      <c r="C2706" s="2" t="s">
        <v>8</v>
      </c>
      <c r="D2706" s="2" t="s">
        <v>67</v>
      </c>
      <c r="E2706" s="2" t="s">
        <v>542</v>
      </c>
      <c r="F2706" s="2" t="s">
        <v>401</v>
      </c>
      <c r="G2706" s="2" t="s">
        <v>4</v>
      </c>
      <c r="H2706" s="2" t="s">
        <v>4584</v>
      </c>
      <c r="I2706" s="1" t="s">
        <v>1</v>
      </c>
      <c r="J2706" s="1" t="s">
        <v>1</v>
      </c>
      <c r="K2706" s="1" t="s">
        <v>1</v>
      </c>
      <c r="L2706" s="1" t="s">
        <v>1</v>
      </c>
      <c r="M2706" s="1">
        <v>0</v>
      </c>
      <c r="N2706" s="2" t="s">
        <v>1</v>
      </c>
      <c r="O2706" s="2" t="s">
        <v>2</v>
      </c>
      <c r="P2706" s="2" t="s">
        <v>1</v>
      </c>
      <c r="Q2706" s="1">
        <v>43165798.170799993</v>
      </c>
      <c r="R2706" s="1">
        <v>0</v>
      </c>
      <c r="S2706" s="1">
        <v>32259020.109999992</v>
      </c>
      <c r="T2706" s="1">
        <v>0</v>
      </c>
      <c r="U2706" s="2" t="s">
        <v>0</v>
      </c>
      <c r="V2706" s="1">
        <v>0</v>
      </c>
      <c r="W2706" s="1">
        <v>9402394.8800000008</v>
      </c>
      <c r="X2706" s="2" t="s">
        <v>0</v>
      </c>
      <c r="Y2706" s="1">
        <v>1504383.1808</v>
      </c>
      <c r="Z2706" s="1">
        <v>0</v>
      </c>
      <c r="AA2706" s="2" t="s">
        <v>0</v>
      </c>
      <c r="AB2706" s="1">
        <v>0</v>
      </c>
      <c r="AC2706" s="1">
        <v>0</v>
      </c>
      <c r="AD2706" s="2" t="s">
        <v>0</v>
      </c>
      <c r="AE2706" s="1">
        <v>0</v>
      </c>
      <c r="AF2706" s="2">
        <v>0</v>
      </c>
      <c r="AG2706" s="2" t="s">
        <v>0</v>
      </c>
      <c r="AH2706" s="1">
        <v>0</v>
      </c>
      <c r="AI2706" s="1">
        <v>0</v>
      </c>
      <c r="AJ2706" s="2" t="s">
        <v>0</v>
      </c>
      <c r="AK2706" s="1">
        <v>0</v>
      </c>
      <c r="AL2706" s="1">
        <v>0</v>
      </c>
      <c r="AM2706" s="76" t="s">
        <v>1</v>
      </c>
      <c r="AN2706" s="77" t="s">
        <v>1</v>
      </c>
      <c r="AO2706" s="76" t="s">
        <v>1</v>
      </c>
      <c r="AP2706" s="77" t="s">
        <v>1</v>
      </c>
    </row>
    <row r="2707" spans="1:42" hidden="1" x14ac:dyDescent="0.25">
      <c r="A2707" s="2" t="s">
        <v>434</v>
      </c>
      <c r="B2707" s="52">
        <v>44013</v>
      </c>
      <c r="C2707" s="2" t="s">
        <v>53</v>
      </c>
      <c r="D2707" s="2" t="s">
        <v>67</v>
      </c>
      <c r="E2707" s="2" t="s">
        <v>66</v>
      </c>
      <c r="F2707" s="2" t="s">
        <v>3588</v>
      </c>
      <c r="G2707" s="2" t="s">
        <v>4</v>
      </c>
      <c r="H2707" s="2" t="s">
        <v>4585</v>
      </c>
      <c r="I2707" s="1"/>
      <c r="J2707" s="1"/>
      <c r="K2707" s="1"/>
      <c r="L2707" s="1"/>
      <c r="M2707" s="1"/>
      <c r="N2707" s="2"/>
      <c r="O2707" s="2" t="s">
        <v>249</v>
      </c>
      <c r="P2707" s="2"/>
      <c r="Q2707" s="1">
        <v>0</v>
      </c>
      <c r="R2707" s="1">
        <v>0</v>
      </c>
      <c r="S2707" s="1">
        <v>0</v>
      </c>
      <c r="T2707" s="1">
        <v>0</v>
      </c>
      <c r="U2707" s="2"/>
      <c r="V2707" s="1">
        <v>0</v>
      </c>
      <c r="W2707" s="1">
        <v>0</v>
      </c>
      <c r="X2707" s="1">
        <v>0</v>
      </c>
      <c r="Y2707" s="1">
        <v>0</v>
      </c>
      <c r="Z2707" s="1">
        <v>0</v>
      </c>
      <c r="AA2707" s="1">
        <v>0</v>
      </c>
      <c r="AB2707" s="1">
        <v>0</v>
      </c>
      <c r="AC2707" s="1">
        <v>0</v>
      </c>
      <c r="AD2707" s="1">
        <v>0</v>
      </c>
      <c r="AE2707" s="1">
        <v>0</v>
      </c>
      <c r="AF2707" s="2"/>
      <c r="AG2707" s="2"/>
      <c r="AH2707" s="1"/>
      <c r="AI2707" s="1"/>
      <c r="AJ2707" s="2"/>
      <c r="AK2707" s="1"/>
      <c r="AL2707" s="1"/>
      <c r="AM2707" s="78"/>
      <c r="AN2707" s="48"/>
      <c r="AO2707" s="78"/>
      <c r="AP2707" s="48"/>
    </row>
    <row r="2708" spans="1:42" hidden="1" x14ac:dyDescent="0.25">
      <c r="A2708" s="2" t="s">
        <v>431</v>
      </c>
      <c r="B2708" s="52">
        <v>44013</v>
      </c>
      <c r="C2708" s="2" t="s">
        <v>8</v>
      </c>
      <c r="D2708" s="2" t="s">
        <v>52</v>
      </c>
      <c r="E2708" s="2" t="s">
        <v>530</v>
      </c>
      <c r="F2708" s="2" t="s">
        <v>4269</v>
      </c>
      <c r="G2708" s="2" t="s">
        <v>4</v>
      </c>
      <c r="H2708" s="2" t="s">
        <v>4586</v>
      </c>
      <c r="I2708" s="1" t="s">
        <v>1</v>
      </c>
      <c r="J2708" s="1" t="s">
        <v>1</v>
      </c>
      <c r="K2708" s="1" t="s">
        <v>1</v>
      </c>
      <c r="L2708" s="1" t="s">
        <v>1</v>
      </c>
      <c r="M2708" s="1">
        <v>0</v>
      </c>
      <c r="N2708" s="2" t="s">
        <v>1</v>
      </c>
      <c r="O2708" s="2" t="s">
        <v>2</v>
      </c>
      <c r="P2708" s="2" t="s">
        <v>1</v>
      </c>
      <c r="Q2708" s="1">
        <v>97129957.390000001</v>
      </c>
      <c r="R2708" s="1">
        <v>0</v>
      </c>
      <c r="S2708" s="1">
        <v>83377063.219999999</v>
      </c>
      <c r="T2708" s="1">
        <v>0</v>
      </c>
      <c r="U2708" s="2" t="s">
        <v>0</v>
      </c>
      <c r="V2708" s="1">
        <v>0</v>
      </c>
      <c r="W2708" s="1">
        <v>11855943.25</v>
      </c>
      <c r="X2708" s="2" t="s">
        <v>13</v>
      </c>
      <c r="Y2708" s="1">
        <v>1896950.9200000002</v>
      </c>
      <c r="Z2708" s="1">
        <v>0</v>
      </c>
      <c r="AA2708" s="2" t="s">
        <v>0</v>
      </c>
      <c r="AB2708" s="1">
        <v>0</v>
      </c>
      <c r="AC2708" s="1">
        <v>0</v>
      </c>
      <c r="AD2708" s="2" t="s">
        <v>0</v>
      </c>
      <c r="AE2708" s="1">
        <v>0</v>
      </c>
      <c r="AF2708" s="2">
        <v>0</v>
      </c>
      <c r="AG2708" s="2" t="s">
        <v>0</v>
      </c>
      <c r="AH2708" s="1">
        <v>0</v>
      </c>
      <c r="AI2708" s="1">
        <v>0</v>
      </c>
      <c r="AJ2708" s="2" t="s">
        <v>0</v>
      </c>
      <c r="AK2708" s="1">
        <v>0</v>
      </c>
      <c r="AL2708" s="1">
        <v>0</v>
      </c>
      <c r="AM2708" s="76" t="s">
        <v>1</v>
      </c>
      <c r="AN2708" s="77" t="s">
        <v>1</v>
      </c>
      <c r="AO2708" s="76" t="s">
        <v>1</v>
      </c>
      <c r="AP2708" s="77" t="s">
        <v>1</v>
      </c>
    </row>
    <row r="2709" spans="1:42" hidden="1" x14ac:dyDescent="0.25">
      <c r="A2709" s="2" t="s">
        <v>428</v>
      </c>
      <c r="B2709" s="52">
        <v>44013</v>
      </c>
      <c r="C2709" s="2" t="s">
        <v>53</v>
      </c>
      <c r="D2709" s="2" t="s">
        <v>52</v>
      </c>
      <c r="E2709" s="2" t="s">
        <v>651</v>
      </c>
      <c r="F2709" s="2" t="s">
        <v>4024</v>
      </c>
      <c r="G2709" s="2" t="s">
        <v>4</v>
      </c>
      <c r="H2709" s="2" t="s">
        <v>4509</v>
      </c>
      <c r="I2709" s="1"/>
      <c r="J2709" s="1"/>
      <c r="K2709" s="1"/>
      <c r="L2709" s="1"/>
      <c r="M2709" s="1">
        <v>0</v>
      </c>
      <c r="N2709" s="2"/>
      <c r="O2709" s="2" t="s">
        <v>249</v>
      </c>
      <c r="P2709" s="2"/>
      <c r="Q2709" s="1">
        <v>0</v>
      </c>
      <c r="R2709" s="1">
        <v>0</v>
      </c>
      <c r="S2709" s="1"/>
      <c r="T2709" s="1">
        <v>0</v>
      </c>
      <c r="U2709" s="2"/>
      <c r="V2709" s="1">
        <v>0</v>
      </c>
      <c r="W2709" s="1"/>
      <c r="X2709" s="2"/>
      <c r="Y2709" s="1"/>
      <c r="Z2709" s="1">
        <v>0</v>
      </c>
      <c r="AA2709" s="2"/>
      <c r="AB2709" s="1">
        <v>0</v>
      </c>
      <c r="AC2709" s="1">
        <v>0</v>
      </c>
      <c r="AD2709" s="2"/>
      <c r="AE2709" s="1">
        <v>0</v>
      </c>
      <c r="AF2709" s="2"/>
      <c r="AG2709" s="2"/>
      <c r="AH2709" s="1"/>
      <c r="AI2709" s="1"/>
      <c r="AJ2709" s="2"/>
      <c r="AK2709" s="1"/>
      <c r="AL2709" s="1"/>
      <c r="AM2709" s="78"/>
      <c r="AN2709" s="48"/>
      <c r="AO2709" s="78"/>
      <c r="AP2709" s="48"/>
    </row>
    <row r="2710" spans="1:42" hidden="1" x14ac:dyDescent="0.25">
      <c r="A2710" s="2" t="s">
        <v>425</v>
      </c>
      <c r="B2710" s="52">
        <v>44013</v>
      </c>
      <c r="C2710" s="2" t="s">
        <v>8</v>
      </c>
      <c r="D2710" s="2" t="s">
        <v>48</v>
      </c>
      <c r="E2710" s="2" t="s">
        <v>520</v>
      </c>
      <c r="F2710" s="2" t="s">
        <v>1832</v>
      </c>
      <c r="G2710" s="2" t="s">
        <v>4</v>
      </c>
      <c r="H2710" s="2" t="s">
        <v>4587</v>
      </c>
      <c r="I2710" s="1" t="s">
        <v>1</v>
      </c>
      <c r="J2710" s="1" t="s">
        <v>1</v>
      </c>
      <c r="K2710" s="1" t="s">
        <v>1</v>
      </c>
      <c r="L2710" s="1" t="s">
        <v>1</v>
      </c>
      <c r="M2710" s="1">
        <v>0</v>
      </c>
      <c r="N2710" s="2" t="s">
        <v>1</v>
      </c>
      <c r="O2710" s="2" t="s">
        <v>2</v>
      </c>
      <c r="P2710" s="2" t="s">
        <v>1</v>
      </c>
      <c r="Q2710" s="1">
        <v>84126640.671199992</v>
      </c>
      <c r="R2710" s="1">
        <v>0</v>
      </c>
      <c r="S2710" s="1">
        <v>69582291.469999999</v>
      </c>
      <c r="T2710" s="1">
        <v>0</v>
      </c>
      <c r="U2710" s="2" t="s">
        <v>0</v>
      </c>
      <c r="V2710" s="1">
        <v>0</v>
      </c>
      <c r="W2710" s="1">
        <v>12538232.07</v>
      </c>
      <c r="X2710" s="2" t="s">
        <v>0</v>
      </c>
      <c r="Y2710" s="1">
        <v>2006117.1311999999</v>
      </c>
      <c r="Z2710" s="1">
        <v>0</v>
      </c>
      <c r="AA2710" s="2" t="s">
        <v>0</v>
      </c>
      <c r="AB2710" s="1">
        <v>0</v>
      </c>
      <c r="AC2710" s="1">
        <v>0</v>
      </c>
      <c r="AD2710" s="2" t="s">
        <v>0</v>
      </c>
      <c r="AE2710" s="1">
        <v>0</v>
      </c>
      <c r="AF2710" s="2">
        <v>0</v>
      </c>
      <c r="AG2710" s="2" t="s">
        <v>0</v>
      </c>
      <c r="AH2710" s="1">
        <v>0</v>
      </c>
      <c r="AI2710" s="1">
        <v>0</v>
      </c>
      <c r="AJ2710" s="2" t="s">
        <v>0</v>
      </c>
      <c r="AK2710" s="1">
        <v>0</v>
      </c>
      <c r="AL2710" s="1">
        <v>0</v>
      </c>
      <c r="AM2710" s="76" t="s">
        <v>1</v>
      </c>
      <c r="AN2710" s="77" t="s">
        <v>1</v>
      </c>
      <c r="AO2710" s="76" t="s">
        <v>1</v>
      </c>
      <c r="AP2710" s="77" t="s">
        <v>1</v>
      </c>
    </row>
    <row r="2711" spans="1:42" hidden="1" x14ac:dyDescent="0.25">
      <c r="A2711" s="2" t="s">
        <v>422</v>
      </c>
      <c r="B2711" s="52">
        <v>44013</v>
      </c>
      <c r="C2711" s="2" t="s">
        <v>8</v>
      </c>
      <c r="D2711" s="2" t="s">
        <v>48</v>
      </c>
      <c r="E2711" s="2" t="s">
        <v>520</v>
      </c>
      <c r="F2711" s="2" t="s">
        <v>1832</v>
      </c>
      <c r="G2711" s="2" t="s">
        <v>4</v>
      </c>
      <c r="H2711" s="2" t="s">
        <v>1</v>
      </c>
      <c r="I2711" s="1" t="s">
        <v>4588</v>
      </c>
      <c r="J2711" s="1" t="s">
        <v>1</v>
      </c>
      <c r="K2711" s="1" t="s">
        <v>4589</v>
      </c>
      <c r="L2711" s="1" t="s">
        <v>4590</v>
      </c>
      <c r="M2711" s="1">
        <v>1712527.43</v>
      </c>
      <c r="N2711" s="2" t="s">
        <v>20</v>
      </c>
      <c r="O2711" s="2" t="s">
        <v>4591</v>
      </c>
      <c r="P2711" s="2" t="s">
        <v>4592</v>
      </c>
      <c r="Q2711" s="1">
        <v>-410211.55</v>
      </c>
      <c r="R2711" s="1">
        <v>0</v>
      </c>
      <c r="S2711" s="1">
        <v>-410211.55</v>
      </c>
      <c r="T2711" s="1">
        <v>0</v>
      </c>
      <c r="U2711" s="2" t="s">
        <v>0</v>
      </c>
      <c r="V2711" s="1">
        <v>0</v>
      </c>
      <c r="W2711" s="1">
        <v>0</v>
      </c>
      <c r="X2711" s="2" t="s">
        <v>0</v>
      </c>
      <c r="Y2711" s="1">
        <v>0</v>
      </c>
      <c r="Z2711" s="1">
        <v>0</v>
      </c>
      <c r="AA2711" s="2" t="s">
        <v>0</v>
      </c>
      <c r="AB2711" s="1">
        <v>0</v>
      </c>
      <c r="AC2711" s="1">
        <v>0</v>
      </c>
      <c r="AD2711" s="2" t="s">
        <v>0</v>
      </c>
      <c r="AE2711" s="1">
        <v>0</v>
      </c>
      <c r="AF2711" s="2">
        <v>0</v>
      </c>
      <c r="AG2711" s="2" t="s">
        <v>0</v>
      </c>
      <c r="AH2711" s="1">
        <v>0</v>
      </c>
      <c r="AI2711" s="1">
        <v>0</v>
      </c>
      <c r="AJ2711" s="2" t="s">
        <v>0</v>
      </c>
      <c r="AK2711" s="1">
        <v>0</v>
      </c>
      <c r="AL2711" s="1">
        <v>0</v>
      </c>
      <c r="AM2711" s="76" t="s">
        <v>1</v>
      </c>
      <c r="AN2711" s="77" t="s">
        <v>1</v>
      </c>
      <c r="AO2711" s="76" t="s">
        <v>1</v>
      </c>
      <c r="AP2711" s="77" t="s">
        <v>1</v>
      </c>
    </row>
    <row r="2712" spans="1:42" hidden="1" x14ac:dyDescent="0.25">
      <c r="A2712" s="2" t="s">
        <v>420</v>
      </c>
      <c r="B2712" s="51">
        <v>44013</v>
      </c>
      <c r="C2712" s="2" t="s">
        <v>53</v>
      </c>
      <c r="D2712" s="2" t="s">
        <v>48</v>
      </c>
      <c r="E2712" s="2" t="s">
        <v>1830</v>
      </c>
      <c r="F2712" s="2" t="s">
        <v>3161</v>
      </c>
      <c r="G2712" s="2" t="s">
        <v>4</v>
      </c>
      <c r="H2712" s="2" t="s">
        <v>4051</v>
      </c>
      <c r="I2712" s="1"/>
      <c r="J2712" s="1"/>
      <c r="K2712" s="1"/>
      <c r="L2712" s="1"/>
      <c r="M2712" s="1">
        <v>0</v>
      </c>
      <c r="N2712" s="2"/>
      <c r="O2712" s="2" t="s">
        <v>249</v>
      </c>
      <c r="P2712" s="2"/>
      <c r="Q2712" s="1">
        <v>0</v>
      </c>
      <c r="R2712" s="1">
        <v>0</v>
      </c>
      <c r="S2712" s="1">
        <v>0</v>
      </c>
      <c r="T2712" s="1">
        <v>0</v>
      </c>
      <c r="U2712" s="1">
        <v>0</v>
      </c>
      <c r="V2712" s="1">
        <v>0</v>
      </c>
      <c r="W2712" s="1">
        <v>0</v>
      </c>
      <c r="X2712" s="1">
        <v>0</v>
      </c>
      <c r="Y2712" s="1">
        <v>0</v>
      </c>
      <c r="Z2712" s="1">
        <v>0</v>
      </c>
      <c r="AA2712" s="1">
        <v>0</v>
      </c>
      <c r="AB2712" s="1">
        <v>0</v>
      </c>
      <c r="AC2712" s="1">
        <v>0</v>
      </c>
      <c r="AD2712" s="1">
        <v>0</v>
      </c>
      <c r="AE2712" s="1">
        <v>0</v>
      </c>
      <c r="AF2712" s="2"/>
      <c r="AG2712" s="2"/>
      <c r="AH2712" s="1"/>
      <c r="AI2712" s="1"/>
      <c r="AJ2712" s="2"/>
      <c r="AK2712" s="1"/>
      <c r="AL2712" s="1"/>
      <c r="AM2712" s="78"/>
      <c r="AN2712" s="48"/>
      <c r="AO2712" s="78"/>
      <c r="AP2712" s="48"/>
    </row>
    <row r="2713" spans="1:42" hidden="1" x14ac:dyDescent="0.25">
      <c r="A2713" s="2" t="s">
        <v>414</v>
      </c>
      <c r="B2713" s="52">
        <v>44013</v>
      </c>
      <c r="C2713" s="2" t="s">
        <v>8</v>
      </c>
      <c r="D2713" s="2" t="s">
        <v>44</v>
      </c>
      <c r="E2713" s="2" t="s">
        <v>516</v>
      </c>
      <c r="F2713" s="2" t="s">
        <v>2502</v>
      </c>
      <c r="G2713" s="2" t="s">
        <v>4</v>
      </c>
      <c r="H2713" s="2" t="s">
        <v>4593</v>
      </c>
      <c r="I2713" s="1" t="s">
        <v>1</v>
      </c>
      <c r="J2713" s="1" t="s">
        <v>1</v>
      </c>
      <c r="K2713" s="1" t="s">
        <v>1</v>
      </c>
      <c r="L2713" s="1" t="s">
        <v>1</v>
      </c>
      <c r="M2713" s="1">
        <v>0</v>
      </c>
      <c r="N2713" s="2" t="s">
        <v>1</v>
      </c>
      <c r="O2713" s="2" t="s">
        <v>2</v>
      </c>
      <c r="P2713" s="2" t="s">
        <v>1</v>
      </c>
      <c r="Q2713" s="1">
        <v>76220224.490399987</v>
      </c>
      <c r="R2713" s="1">
        <v>0</v>
      </c>
      <c r="S2713" s="1">
        <v>60356727.789999992</v>
      </c>
      <c r="T2713" s="1">
        <v>0</v>
      </c>
      <c r="U2713" s="2" t="s">
        <v>0</v>
      </c>
      <c r="V2713" s="1">
        <v>0</v>
      </c>
      <c r="W2713" s="1">
        <v>13675428.189999999</v>
      </c>
      <c r="X2713" s="2" t="s">
        <v>13</v>
      </c>
      <c r="Y2713" s="1">
        <v>2188068.5104</v>
      </c>
      <c r="Z2713" s="1">
        <v>0</v>
      </c>
      <c r="AA2713" s="2" t="s">
        <v>0</v>
      </c>
      <c r="AB2713" s="1">
        <v>0</v>
      </c>
      <c r="AC2713" s="1">
        <v>0</v>
      </c>
      <c r="AD2713" s="2" t="s">
        <v>0</v>
      </c>
      <c r="AE2713" s="1">
        <v>0</v>
      </c>
      <c r="AF2713" s="2">
        <v>0</v>
      </c>
      <c r="AG2713" s="2" t="s">
        <v>0</v>
      </c>
      <c r="AH2713" s="1">
        <v>0</v>
      </c>
      <c r="AI2713" s="1">
        <v>0</v>
      </c>
      <c r="AJ2713" s="2" t="s">
        <v>0</v>
      </c>
      <c r="AK2713" s="1">
        <v>0</v>
      </c>
      <c r="AL2713" s="1">
        <v>0</v>
      </c>
      <c r="AM2713" s="76" t="s">
        <v>1</v>
      </c>
      <c r="AN2713" s="77" t="s">
        <v>1</v>
      </c>
      <c r="AO2713" s="76" t="s">
        <v>1</v>
      </c>
      <c r="AP2713" s="77" t="s">
        <v>1</v>
      </c>
    </row>
    <row r="2714" spans="1:42" hidden="1" x14ac:dyDescent="0.25">
      <c r="A2714" s="2" t="s">
        <v>411</v>
      </c>
      <c r="B2714" s="52">
        <v>44013</v>
      </c>
      <c r="C2714" s="2" t="s">
        <v>8</v>
      </c>
      <c r="D2714" s="2" t="s">
        <v>40</v>
      </c>
      <c r="E2714" s="2" t="s">
        <v>500</v>
      </c>
      <c r="F2714" s="2" t="s">
        <v>977</v>
      </c>
      <c r="G2714" s="2" t="s">
        <v>4</v>
      </c>
      <c r="H2714" s="2" t="s">
        <v>4594</v>
      </c>
      <c r="I2714" s="1" t="s">
        <v>1</v>
      </c>
      <c r="J2714" s="1" t="s">
        <v>1</v>
      </c>
      <c r="K2714" s="1" t="s">
        <v>1</v>
      </c>
      <c r="L2714" s="1" t="s">
        <v>1</v>
      </c>
      <c r="M2714" s="1">
        <v>0</v>
      </c>
      <c r="N2714" s="2" t="s">
        <v>1</v>
      </c>
      <c r="O2714" s="2" t="s">
        <v>2</v>
      </c>
      <c r="P2714" s="2" t="s">
        <v>1</v>
      </c>
      <c r="Q2714" s="1">
        <v>71639209.236399993</v>
      </c>
      <c r="R2714" s="1">
        <v>0</v>
      </c>
      <c r="S2714" s="1">
        <v>45170482.890000001</v>
      </c>
      <c r="T2714" s="1">
        <v>0</v>
      </c>
      <c r="U2714" s="2" t="s">
        <v>0</v>
      </c>
      <c r="V2714" s="1">
        <v>0</v>
      </c>
      <c r="W2714" s="1">
        <v>22817867.539999995</v>
      </c>
      <c r="X2714" s="2" t="s">
        <v>13</v>
      </c>
      <c r="Y2714" s="1">
        <v>3650858.8064000006</v>
      </c>
      <c r="Z2714" s="1">
        <v>0</v>
      </c>
      <c r="AA2714" s="2" t="s">
        <v>0</v>
      </c>
      <c r="AB2714" s="1">
        <v>0</v>
      </c>
      <c r="AC2714" s="1">
        <v>0</v>
      </c>
      <c r="AD2714" s="2" t="s">
        <v>0</v>
      </c>
      <c r="AE2714" s="1">
        <v>0</v>
      </c>
      <c r="AF2714" s="2">
        <v>0</v>
      </c>
      <c r="AG2714" s="2" t="s">
        <v>0</v>
      </c>
      <c r="AH2714" s="1">
        <v>0</v>
      </c>
      <c r="AI2714" s="1">
        <v>0</v>
      </c>
      <c r="AJ2714" s="2" t="s">
        <v>0</v>
      </c>
      <c r="AK2714" s="1">
        <v>0</v>
      </c>
      <c r="AL2714" s="1">
        <v>0</v>
      </c>
      <c r="AM2714" s="76" t="s">
        <v>1</v>
      </c>
      <c r="AN2714" s="77" t="s">
        <v>1</v>
      </c>
      <c r="AO2714" s="76" t="s">
        <v>1</v>
      </c>
      <c r="AP2714" s="77" t="s">
        <v>1</v>
      </c>
    </row>
    <row r="2715" spans="1:42" hidden="1" x14ac:dyDescent="0.25">
      <c r="A2715" s="2" t="s">
        <v>408</v>
      </c>
      <c r="B2715" s="52">
        <v>44013</v>
      </c>
      <c r="C2715" s="2" t="s">
        <v>8</v>
      </c>
      <c r="D2715" s="2" t="s">
        <v>40</v>
      </c>
      <c r="E2715" s="2" t="s">
        <v>500</v>
      </c>
      <c r="F2715" s="2" t="s">
        <v>977</v>
      </c>
      <c r="G2715" s="2" t="s">
        <v>4</v>
      </c>
      <c r="H2715" s="2" t="s">
        <v>1</v>
      </c>
      <c r="I2715" s="1" t="s">
        <v>766</v>
      </c>
      <c r="J2715" s="1" t="s">
        <v>1</v>
      </c>
      <c r="K2715" s="1" t="s">
        <v>4595</v>
      </c>
      <c r="L2715" s="1" t="s">
        <v>4541</v>
      </c>
      <c r="M2715" s="1">
        <v>1020113.25</v>
      </c>
      <c r="N2715" s="2" t="s">
        <v>20</v>
      </c>
      <c r="O2715" s="2" t="s">
        <v>4596</v>
      </c>
      <c r="P2715" s="2" t="s">
        <v>4597</v>
      </c>
      <c r="Q2715" s="1">
        <v>-516432</v>
      </c>
      <c r="R2715" s="1">
        <v>0</v>
      </c>
      <c r="S2715" s="1">
        <v>0</v>
      </c>
      <c r="T2715" s="1">
        <v>0</v>
      </c>
      <c r="U2715" s="2" t="s">
        <v>0</v>
      </c>
      <c r="V2715" s="1">
        <v>0</v>
      </c>
      <c r="W2715" s="1">
        <v>-445200</v>
      </c>
      <c r="X2715" s="2" t="s">
        <v>13</v>
      </c>
      <c r="Y2715" s="1">
        <v>-71232</v>
      </c>
      <c r="Z2715" s="1">
        <v>0</v>
      </c>
      <c r="AA2715" s="2" t="s">
        <v>0</v>
      </c>
      <c r="AB2715" s="1">
        <v>0</v>
      </c>
      <c r="AC2715" s="1">
        <v>0</v>
      </c>
      <c r="AD2715" s="2" t="s">
        <v>0</v>
      </c>
      <c r="AE2715" s="1">
        <v>0</v>
      </c>
      <c r="AF2715" s="2">
        <v>0</v>
      </c>
      <c r="AG2715" s="2" t="s">
        <v>0</v>
      </c>
      <c r="AH2715" s="1">
        <v>0</v>
      </c>
      <c r="AI2715" s="1">
        <v>0</v>
      </c>
      <c r="AJ2715" s="2" t="s">
        <v>0</v>
      </c>
      <c r="AK2715" s="1">
        <v>0</v>
      </c>
      <c r="AL2715" s="1">
        <v>0</v>
      </c>
      <c r="AM2715" s="76" t="s">
        <v>1</v>
      </c>
      <c r="AN2715" s="77" t="s">
        <v>1</v>
      </c>
      <c r="AO2715" s="76" t="s">
        <v>1</v>
      </c>
      <c r="AP2715" s="77" t="s">
        <v>1</v>
      </c>
    </row>
    <row r="2716" spans="1:42" hidden="1" x14ac:dyDescent="0.25">
      <c r="A2716" s="2" t="s">
        <v>406</v>
      </c>
      <c r="B2716" s="52">
        <v>44013</v>
      </c>
      <c r="C2716" s="2" t="s">
        <v>8</v>
      </c>
      <c r="D2716" s="2" t="s">
        <v>36</v>
      </c>
      <c r="E2716" s="2" t="s">
        <v>497</v>
      </c>
      <c r="F2716" s="2" t="s">
        <v>1125</v>
      </c>
      <c r="G2716" s="2" t="s">
        <v>4</v>
      </c>
      <c r="H2716" s="2" t="s">
        <v>4598</v>
      </c>
      <c r="I2716" s="1" t="s">
        <v>1</v>
      </c>
      <c r="J2716" s="1" t="s">
        <v>1</v>
      </c>
      <c r="K2716" s="1" t="s">
        <v>1</v>
      </c>
      <c r="L2716" s="1" t="s">
        <v>1</v>
      </c>
      <c r="M2716" s="1">
        <v>0</v>
      </c>
      <c r="N2716" s="2" t="s">
        <v>1</v>
      </c>
      <c r="O2716" s="2" t="s">
        <v>2</v>
      </c>
      <c r="P2716" s="2" t="s">
        <v>1</v>
      </c>
      <c r="Q2716" s="1">
        <v>98069717.447600007</v>
      </c>
      <c r="R2716" s="1">
        <v>0</v>
      </c>
      <c r="S2716" s="1">
        <v>72273085.867600009</v>
      </c>
      <c r="T2716" s="1">
        <v>0</v>
      </c>
      <c r="U2716" s="2" t="s">
        <v>0</v>
      </c>
      <c r="V2716" s="1">
        <v>0</v>
      </c>
      <c r="W2716" s="1">
        <v>22238475.5</v>
      </c>
      <c r="X2716" s="2" t="s">
        <v>13</v>
      </c>
      <c r="Y2716" s="1">
        <v>3558156.08</v>
      </c>
      <c r="Z2716" s="1">
        <v>0</v>
      </c>
      <c r="AA2716" s="2" t="s">
        <v>0</v>
      </c>
      <c r="AB2716" s="1">
        <v>0</v>
      </c>
      <c r="AC2716" s="1">
        <v>0</v>
      </c>
      <c r="AD2716" s="2" t="s">
        <v>0</v>
      </c>
      <c r="AE2716" s="1">
        <v>0</v>
      </c>
      <c r="AF2716" s="2">
        <v>0</v>
      </c>
      <c r="AG2716" s="2" t="s">
        <v>0</v>
      </c>
      <c r="AH2716" s="1">
        <v>0</v>
      </c>
      <c r="AI2716" s="1">
        <v>0</v>
      </c>
      <c r="AJ2716" s="2" t="s">
        <v>0</v>
      </c>
      <c r="AK2716" s="1">
        <v>0</v>
      </c>
      <c r="AL2716" s="1">
        <v>0</v>
      </c>
      <c r="AM2716" s="76" t="s">
        <v>1</v>
      </c>
      <c r="AN2716" s="77" t="s">
        <v>1</v>
      </c>
      <c r="AO2716" s="76" t="s">
        <v>1</v>
      </c>
      <c r="AP2716" s="77" t="s">
        <v>1</v>
      </c>
    </row>
    <row r="2717" spans="1:42" hidden="1" x14ac:dyDescent="0.25">
      <c r="A2717" s="2" t="s">
        <v>402</v>
      </c>
      <c r="B2717" s="52">
        <v>44013</v>
      </c>
      <c r="C2717" s="2" t="s">
        <v>8</v>
      </c>
      <c r="D2717" s="2" t="s">
        <v>32</v>
      </c>
      <c r="E2717" s="2" t="s">
        <v>493</v>
      </c>
      <c r="F2717" s="2" t="s">
        <v>4599</v>
      </c>
      <c r="G2717" s="2" t="s">
        <v>4</v>
      </c>
      <c r="H2717" s="2" t="s">
        <v>4600</v>
      </c>
      <c r="I2717" s="1" t="s">
        <v>1</v>
      </c>
      <c r="J2717" s="1" t="s">
        <v>1</v>
      </c>
      <c r="K2717" s="1" t="s">
        <v>1</v>
      </c>
      <c r="L2717" s="1" t="s">
        <v>1</v>
      </c>
      <c r="M2717" s="1">
        <v>0</v>
      </c>
      <c r="N2717" s="2" t="s">
        <v>1</v>
      </c>
      <c r="O2717" s="2" t="s">
        <v>2</v>
      </c>
      <c r="P2717" s="2" t="s">
        <v>1</v>
      </c>
      <c r="Q2717" s="1">
        <v>18897947.870200001</v>
      </c>
      <c r="R2717" s="1">
        <v>0</v>
      </c>
      <c r="S2717" s="1">
        <v>13186343.385000002</v>
      </c>
      <c r="T2717" s="1">
        <v>0</v>
      </c>
      <c r="U2717" s="2" t="s">
        <v>0</v>
      </c>
      <c r="V2717" s="1">
        <v>0</v>
      </c>
      <c r="W2717" s="1">
        <v>4923796.97</v>
      </c>
      <c r="X2717" s="2" t="s">
        <v>13</v>
      </c>
      <c r="Y2717" s="1">
        <v>787807.51520000002</v>
      </c>
      <c r="Z2717" s="1">
        <v>0</v>
      </c>
      <c r="AA2717" s="2" t="s">
        <v>0</v>
      </c>
      <c r="AB2717" s="1">
        <v>0</v>
      </c>
      <c r="AC2717" s="1">
        <v>0</v>
      </c>
      <c r="AD2717" s="2" t="s">
        <v>0</v>
      </c>
      <c r="AE2717" s="1">
        <v>0</v>
      </c>
      <c r="AF2717" s="2">
        <v>0</v>
      </c>
      <c r="AG2717" s="2" t="s">
        <v>0</v>
      </c>
      <c r="AH2717" s="1">
        <v>0</v>
      </c>
      <c r="AI2717" s="1">
        <v>0</v>
      </c>
      <c r="AJ2717" s="2" t="s">
        <v>0</v>
      </c>
      <c r="AK2717" s="1">
        <v>0</v>
      </c>
      <c r="AL2717" s="1">
        <v>0</v>
      </c>
      <c r="AM2717" s="76" t="s">
        <v>1</v>
      </c>
      <c r="AN2717" s="77" t="s">
        <v>1</v>
      </c>
      <c r="AO2717" s="76" t="s">
        <v>1</v>
      </c>
      <c r="AP2717" s="77" t="s">
        <v>1</v>
      </c>
    </row>
    <row r="2718" spans="1:42" hidden="1" x14ac:dyDescent="0.25">
      <c r="A2718" s="2" t="s">
        <v>399</v>
      </c>
      <c r="B2718" s="52">
        <v>44013</v>
      </c>
      <c r="C2718" s="2" t="s">
        <v>8</v>
      </c>
      <c r="D2718" s="2" t="s">
        <v>26</v>
      </c>
      <c r="E2718" s="2" t="s">
        <v>489</v>
      </c>
      <c r="F2718" s="2" t="s">
        <v>4601</v>
      </c>
      <c r="G2718" s="2" t="s">
        <v>4</v>
      </c>
      <c r="H2718" s="2" t="s">
        <v>4602</v>
      </c>
      <c r="I2718" s="1" t="s">
        <v>1</v>
      </c>
      <c r="J2718" s="1" t="s">
        <v>1</v>
      </c>
      <c r="K2718" s="1" t="s">
        <v>1</v>
      </c>
      <c r="L2718" s="1" t="s">
        <v>1</v>
      </c>
      <c r="M2718" s="1">
        <v>0</v>
      </c>
      <c r="N2718" s="2" t="s">
        <v>1</v>
      </c>
      <c r="O2718" s="2" t="s">
        <v>2</v>
      </c>
      <c r="P2718" s="2" t="s">
        <v>1</v>
      </c>
      <c r="Q2718" s="1">
        <v>41941804.04519999</v>
      </c>
      <c r="R2718" s="1">
        <v>0</v>
      </c>
      <c r="S2718" s="1">
        <v>36831259.93999999</v>
      </c>
      <c r="T2718" s="1">
        <v>0</v>
      </c>
      <c r="U2718" s="2" t="s">
        <v>0</v>
      </c>
      <c r="V2718" s="1">
        <v>0</v>
      </c>
      <c r="W2718" s="1">
        <v>4405641.47</v>
      </c>
      <c r="X2718" s="2" t="s">
        <v>0</v>
      </c>
      <c r="Y2718" s="1">
        <v>704902.63520000002</v>
      </c>
      <c r="Z2718" s="1">
        <v>0</v>
      </c>
      <c r="AA2718" s="2" t="s">
        <v>0</v>
      </c>
      <c r="AB2718" s="1">
        <v>0</v>
      </c>
      <c r="AC2718" s="1">
        <v>0</v>
      </c>
      <c r="AD2718" s="2" t="s">
        <v>0</v>
      </c>
      <c r="AE2718" s="1">
        <v>0</v>
      </c>
      <c r="AF2718" s="2">
        <v>0</v>
      </c>
      <c r="AG2718" s="2" t="s">
        <v>0</v>
      </c>
      <c r="AH2718" s="1">
        <v>0</v>
      </c>
      <c r="AI2718" s="1">
        <v>0</v>
      </c>
      <c r="AJ2718" s="2" t="s">
        <v>0</v>
      </c>
      <c r="AK2718" s="1">
        <v>0</v>
      </c>
      <c r="AL2718" s="1">
        <v>0</v>
      </c>
      <c r="AM2718" s="76" t="s">
        <v>1</v>
      </c>
      <c r="AN2718" s="77" t="s">
        <v>1</v>
      </c>
      <c r="AO2718" s="76" t="s">
        <v>1</v>
      </c>
      <c r="AP2718" s="77" t="s">
        <v>1</v>
      </c>
    </row>
    <row r="2719" spans="1:42" hidden="1" x14ac:dyDescent="0.25">
      <c r="A2719" s="2" t="s">
        <v>719</v>
      </c>
      <c r="B2719" s="52">
        <v>44013</v>
      </c>
      <c r="C2719" s="2" t="s">
        <v>8</v>
      </c>
      <c r="D2719" s="2" t="s">
        <v>16</v>
      </c>
      <c r="E2719" s="2" t="s">
        <v>483</v>
      </c>
      <c r="F2719" s="2" t="s">
        <v>1030</v>
      </c>
      <c r="G2719" s="2" t="s">
        <v>4</v>
      </c>
      <c r="H2719" s="2" t="s">
        <v>4546</v>
      </c>
      <c r="I2719" s="1"/>
      <c r="J2719" s="1"/>
      <c r="K2719" s="1"/>
      <c r="L2719" s="1"/>
      <c r="M2719" s="1">
        <v>0</v>
      </c>
      <c r="N2719" s="2"/>
      <c r="O2719" s="2" t="s">
        <v>4547</v>
      </c>
      <c r="P2719" s="2"/>
      <c r="Q2719" s="1">
        <v>0</v>
      </c>
      <c r="R2719" s="1">
        <v>0</v>
      </c>
      <c r="S2719" s="1"/>
      <c r="T2719" s="1"/>
      <c r="U2719" s="2"/>
      <c r="V2719" s="1"/>
      <c r="W2719" s="1"/>
      <c r="X2719" s="2"/>
      <c r="Y2719" s="1"/>
      <c r="Z2719" s="1"/>
      <c r="AA2719" s="2"/>
      <c r="AB2719" s="1"/>
      <c r="AC2719" s="1"/>
      <c r="AD2719" s="2"/>
      <c r="AE2719" s="1"/>
      <c r="AF2719" s="2"/>
      <c r="AG2719" s="2"/>
      <c r="AH2719" s="1"/>
      <c r="AI2719" s="1"/>
      <c r="AJ2719" s="2"/>
      <c r="AK2719" s="1"/>
      <c r="AL2719" s="1"/>
      <c r="AM2719" s="76"/>
      <c r="AN2719" s="77"/>
      <c r="AO2719" s="76"/>
      <c r="AP2719" s="77"/>
    </row>
    <row r="2720" spans="1:42" hidden="1" x14ac:dyDescent="0.25">
      <c r="A2720" s="2" t="s">
        <v>396</v>
      </c>
      <c r="B2720" s="52">
        <v>44013</v>
      </c>
      <c r="C2720" s="2" t="s">
        <v>8</v>
      </c>
      <c r="D2720" s="2" t="s">
        <v>11</v>
      </c>
      <c r="E2720" s="2" t="s">
        <v>476</v>
      </c>
      <c r="F2720" s="2" t="s">
        <v>4603</v>
      </c>
      <c r="G2720" s="2" t="s">
        <v>4</v>
      </c>
      <c r="H2720" s="2" t="s">
        <v>4604</v>
      </c>
      <c r="I2720" s="1" t="s">
        <v>1</v>
      </c>
      <c r="J2720" s="1" t="s">
        <v>1</v>
      </c>
      <c r="K2720" s="1" t="s">
        <v>1</v>
      </c>
      <c r="L2720" s="1" t="s">
        <v>1</v>
      </c>
      <c r="M2720" s="1">
        <v>0</v>
      </c>
      <c r="N2720" s="2" t="s">
        <v>1</v>
      </c>
      <c r="O2720" s="2" t="s">
        <v>2</v>
      </c>
      <c r="P2720" s="2" t="s">
        <v>1</v>
      </c>
      <c r="Q2720" s="1">
        <v>3710026.3832</v>
      </c>
      <c r="R2720" s="1">
        <v>0</v>
      </c>
      <c r="S2720" s="1">
        <v>2032584</v>
      </c>
      <c r="T2720" s="1">
        <v>0</v>
      </c>
      <c r="U2720" s="2" t="s">
        <v>0</v>
      </c>
      <c r="V2720" s="1">
        <v>0</v>
      </c>
      <c r="W2720" s="1">
        <v>1446071.02</v>
      </c>
      <c r="X2720" s="2" t="s">
        <v>13</v>
      </c>
      <c r="Y2720" s="1">
        <v>231371.36320000002</v>
      </c>
      <c r="Z2720" s="1">
        <v>0</v>
      </c>
      <c r="AA2720" s="2" t="s">
        <v>0</v>
      </c>
      <c r="AB2720" s="1">
        <v>0</v>
      </c>
      <c r="AC2720" s="1">
        <v>0</v>
      </c>
      <c r="AD2720" s="2" t="s">
        <v>0</v>
      </c>
      <c r="AE2720" s="1">
        <v>0</v>
      </c>
      <c r="AF2720" s="2">
        <v>0</v>
      </c>
      <c r="AG2720" s="2" t="s">
        <v>0</v>
      </c>
      <c r="AH2720" s="1">
        <v>0</v>
      </c>
      <c r="AI2720" s="1">
        <v>0</v>
      </c>
      <c r="AJ2720" s="2" t="s">
        <v>0</v>
      </c>
      <c r="AK2720" s="1">
        <v>0</v>
      </c>
      <c r="AL2720" s="1">
        <v>0</v>
      </c>
      <c r="AM2720" s="76" t="s">
        <v>1</v>
      </c>
      <c r="AN2720" s="77" t="s">
        <v>1</v>
      </c>
      <c r="AO2720" s="76" t="s">
        <v>1</v>
      </c>
      <c r="AP2720" s="77" t="s">
        <v>1</v>
      </c>
    </row>
    <row r="2721" spans="1:42" hidden="1" x14ac:dyDescent="0.25">
      <c r="A2721" s="2" t="s">
        <v>4346</v>
      </c>
      <c r="B2721" s="52">
        <v>44013</v>
      </c>
      <c r="C2721" s="2" t="s">
        <v>8</v>
      </c>
      <c r="D2721" s="2" t="s">
        <v>11</v>
      </c>
      <c r="E2721" s="2" t="s">
        <v>538</v>
      </c>
      <c r="F2721" s="2" t="s">
        <v>2631</v>
      </c>
      <c r="G2721" s="2" t="s">
        <v>4</v>
      </c>
      <c r="H2721" s="2" t="s">
        <v>4617</v>
      </c>
      <c r="I2721" s="1" t="s">
        <v>1</v>
      </c>
      <c r="J2721" s="1" t="s">
        <v>1</v>
      </c>
      <c r="K2721" s="1" t="s">
        <v>1</v>
      </c>
      <c r="L2721" s="1" t="s">
        <v>1</v>
      </c>
      <c r="M2721" s="1">
        <v>0</v>
      </c>
      <c r="N2721" s="2" t="s">
        <v>1</v>
      </c>
      <c r="O2721" s="2" t="s">
        <v>2</v>
      </c>
      <c r="P2721" s="2" t="s">
        <v>1</v>
      </c>
      <c r="Q2721" s="1">
        <v>20683638.386999998</v>
      </c>
      <c r="R2721" s="1">
        <v>0</v>
      </c>
      <c r="S2721" s="1">
        <v>19599970.504999999</v>
      </c>
      <c r="T2721" s="1">
        <v>0</v>
      </c>
      <c r="U2721" s="2" t="s">
        <v>0</v>
      </c>
      <c r="V2721" s="1">
        <v>0</v>
      </c>
      <c r="W2721" s="1">
        <v>934196.45</v>
      </c>
      <c r="X2721" s="2" t="s">
        <v>13</v>
      </c>
      <c r="Y2721" s="1">
        <v>149471.432</v>
      </c>
      <c r="Z2721" s="1">
        <v>0</v>
      </c>
      <c r="AA2721" s="2" t="s">
        <v>0</v>
      </c>
      <c r="AB2721" s="1">
        <v>0</v>
      </c>
      <c r="AC2721" s="1">
        <v>0</v>
      </c>
      <c r="AD2721" s="2" t="s">
        <v>0</v>
      </c>
      <c r="AE2721" s="1">
        <v>0</v>
      </c>
      <c r="AF2721" s="2">
        <v>0</v>
      </c>
      <c r="AG2721" s="2" t="s">
        <v>0</v>
      </c>
      <c r="AH2721" s="1">
        <v>0</v>
      </c>
      <c r="AI2721" s="1">
        <v>0</v>
      </c>
      <c r="AJ2721" s="2" t="s">
        <v>0</v>
      </c>
      <c r="AK2721" s="1">
        <v>0</v>
      </c>
      <c r="AL2721" s="1">
        <v>0</v>
      </c>
      <c r="AM2721" s="78" t="s">
        <v>1</v>
      </c>
      <c r="AN2721" s="48" t="s">
        <v>1</v>
      </c>
      <c r="AO2721" s="78" t="s">
        <v>1</v>
      </c>
      <c r="AP2721" s="48" t="s">
        <v>1</v>
      </c>
    </row>
    <row r="2722" spans="1:42" hidden="1" x14ac:dyDescent="0.25">
      <c r="A2722" s="2" t="s">
        <v>393</v>
      </c>
      <c r="B2722" s="52">
        <v>44013</v>
      </c>
      <c r="C2722" s="2" t="s">
        <v>8</v>
      </c>
      <c r="D2722" s="2" t="s">
        <v>7</v>
      </c>
      <c r="E2722" s="2" t="s">
        <v>471</v>
      </c>
      <c r="F2722" s="2" t="s">
        <v>3095</v>
      </c>
      <c r="G2722" s="2" t="s">
        <v>4</v>
      </c>
      <c r="H2722" s="2" t="s">
        <v>4605</v>
      </c>
      <c r="I2722" s="1" t="s">
        <v>1</v>
      </c>
      <c r="J2722" s="1" t="s">
        <v>1</v>
      </c>
      <c r="K2722" s="1" t="s">
        <v>1</v>
      </c>
      <c r="L2722" s="1" t="s">
        <v>1</v>
      </c>
      <c r="M2722" s="1">
        <v>0</v>
      </c>
      <c r="N2722" s="2" t="s">
        <v>1</v>
      </c>
      <c r="O2722" s="2" t="s">
        <v>2</v>
      </c>
      <c r="P2722" s="2" t="s">
        <v>1</v>
      </c>
      <c r="Q2722" s="1">
        <v>66076076.972200014</v>
      </c>
      <c r="R2722" s="1">
        <v>0</v>
      </c>
      <c r="S2722" s="1">
        <v>56217741.085000008</v>
      </c>
      <c r="T2722" s="1">
        <v>0</v>
      </c>
      <c r="U2722" s="2" t="s">
        <v>0</v>
      </c>
      <c r="V2722" s="1">
        <v>0</v>
      </c>
      <c r="W2722" s="1">
        <v>8498565.4199999999</v>
      </c>
      <c r="X2722" s="2" t="s">
        <v>0</v>
      </c>
      <c r="Y2722" s="1">
        <v>1359770.4672000001</v>
      </c>
      <c r="Z2722" s="1">
        <v>0</v>
      </c>
      <c r="AA2722" s="2" t="s">
        <v>0</v>
      </c>
      <c r="AB2722" s="1">
        <v>0</v>
      </c>
      <c r="AC2722" s="1">
        <v>0</v>
      </c>
      <c r="AD2722" s="2" t="s">
        <v>0</v>
      </c>
      <c r="AE2722" s="1">
        <v>0</v>
      </c>
      <c r="AF2722" s="2">
        <v>0</v>
      </c>
      <c r="AG2722" s="2" t="s">
        <v>0</v>
      </c>
      <c r="AH2722" s="1">
        <v>0</v>
      </c>
      <c r="AI2722" s="1">
        <v>0</v>
      </c>
      <c r="AJ2722" s="2" t="s">
        <v>0</v>
      </c>
      <c r="AK2722" s="1">
        <v>0</v>
      </c>
      <c r="AL2722" s="1">
        <v>0</v>
      </c>
      <c r="AM2722" s="76" t="s">
        <v>1</v>
      </c>
      <c r="AN2722" s="77" t="s">
        <v>1</v>
      </c>
      <c r="AO2722" s="76" t="s">
        <v>1</v>
      </c>
      <c r="AP2722" s="77" t="s">
        <v>1</v>
      </c>
    </row>
    <row r="2723" spans="1:42" hidden="1" x14ac:dyDescent="0.25">
      <c r="A2723" s="2" t="s">
        <v>390</v>
      </c>
      <c r="B2723" s="52">
        <v>44014</v>
      </c>
      <c r="C2723" s="2" t="s">
        <v>8</v>
      </c>
      <c r="D2723" s="2" t="s">
        <v>107</v>
      </c>
      <c r="E2723" s="2" t="s">
        <v>596</v>
      </c>
      <c r="F2723" s="2" t="s">
        <v>3377</v>
      </c>
      <c r="G2723" s="2" t="s">
        <v>4</v>
      </c>
      <c r="H2723" s="2" t="s">
        <v>4618</v>
      </c>
      <c r="I2723" s="1" t="s">
        <v>1</v>
      </c>
      <c r="J2723" s="1" t="s">
        <v>1</v>
      </c>
      <c r="K2723" s="1" t="s">
        <v>1</v>
      </c>
      <c r="L2723" s="1" t="s">
        <v>1</v>
      </c>
      <c r="M2723" s="1">
        <v>0</v>
      </c>
      <c r="N2723" s="2" t="s">
        <v>1</v>
      </c>
      <c r="O2723" s="2" t="s">
        <v>2</v>
      </c>
      <c r="P2723" s="2" t="s">
        <v>1</v>
      </c>
      <c r="Q2723" s="1">
        <v>47916993.405500002</v>
      </c>
      <c r="R2723" s="1">
        <v>0</v>
      </c>
      <c r="S2723" s="1">
        <v>41942865.125000007</v>
      </c>
      <c r="T2723" s="1">
        <v>0</v>
      </c>
      <c r="U2723" s="2" t="s">
        <v>0</v>
      </c>
      <c r="V2723" s="1">
        <v>0</v>
      </c>
      <c r="W2723" s="1">
        <v>5150110.5866</v>
      </c>
      <c r="X2723" s="2" t="s">
        <v>13</v>
      </c>
      <c r="Y2723" s="1">
        <v>824017.69389999995</v>
      </c>
      <c r="Z2723" s="1">
        <v>0</v>
      </c>
      <c r="AA2723" s="2" t="s">
        <v>0</v>
      </c>
      <c r="AB2723" s="1">
        <v>0</v>
      </c>
      <c r="AC2723" s="1">
        <v>0</v>
      </c>
      <c r="AD2723" s="2" t="s">
        <v>0</v>
      </c>
      <c r="AE2723" s="1">
        <v>0</v>
      </c>
      <c r="AF2723" s="2">
        <v>0</v>
      </c>
      <c r="AG2723" s="2" t="s">
        <v>0</v>
      </c>
      <c r="AH2723" s="1">
        <v>0</v>
      </c>
      <c r="AI2723" s="1">
        <v>0</v>
      </c>
      <c r="AJ2723" s="2" t="s">
        <v>0</v>
      </c>
      <c r="AK2723" s="1">
        <v>0</v>
      </c>
      <c r="AL2723" s="1">
        <v>0</v>
      </c>
      <c r="AM2723" s="76" t="s">
        <v>1</v>
      </c>
      <c r="AN2723" s="77" t="s">
        <v>1</v>
      </c>
      <c r="AO2723" s="76" t="s">
        <v>1</v>
      </c>
      <c r="AP2723" s="77" t="s">
        <v>1</v>
      </c>
    </row>
    <row r="2724" spans="1:42" hidden="1" x14ac:dyDescent="0.25">
      <c r="A2724" s="2" t="s">
        <v>4349</v>
      </c>
      <c r="B2724" s="79">
        <v>44014</v>
      </c>
      <c r="C2724" s="80" t="s">
        <v>53</v>
      </c>
      <c r="D2724" s="80" t="s">
        <v>107</v>
      </c>
      <c r="E2724" s="80" t="s">
        <v>572</v>
      </c>
      <c r="F2724" s="80" t="s">
        <v>3711</v>
      </c>
      <c r="G2724" s="80" t="s">
        <v>4</v>
      </c>
      <c r="H2724" s="80" t="s">
        <v>4663</v>
      </c>
      <c r="I2724" s="81" t="s">
        <v>1</v>
      </c>
      <c r="J2724" s="81" t="s">
        <v>1</v>
      </c>
      <c r="K2724" s="81" t="s">
        <v>1</v>
      </c>
      <c r="L2724" s="81" t="s">
        <v>1</v>
      </c>
      <c r="M2724" s="81">
        <v>0</v>
      </c>
      <c r="N2724" s="80" t="s">
        <v>1</v>
      </c>
      <c r="O2724" s="80" t="s">
        <v>2</v>
      </c>
      <c r="P2724" s="80" t="s">
        <v>1</v>
      </c>
      <c r="Q2724" s="1">
        <v>18206556.637600001</v>
      </c>
      <c r="R2724" s="81">
        <v>0</v>
      </c>
      <c r="S2724" s="81">
        <v>11376114.880000003</v>
      </c>
      <c r="T2724" s="81">
        <v>0</v>
      </c>
      <c r="U2724" s="80" t="s">
        <v>0</v>
      </c>
      <c r="V2724" s="81">
        <v>0</v>
      </c>
      <c r="W2724" s="81">
        <v>5888311.8600000003</v>
      </c>
      <c r="X2724" s="80" t="s">
        <v>13</v>
      </c>
      <c r="Y2724" s="81">
        <v>942129.89760000003</v>
      </c>
      <c r="Z2724" s="81">
        <v>0</v>
      </c>
      <c r="AA2724" s="80" t="s">
        <v>0</v>
      </c>
      <c r="AB2724" s="81">
        <v>0</v>
      </c>
      <c r="AC2724" s="81">
        <v>0</v>
      </c>
      <c r="AD2724" s="80" t="s">
        <v>0</v>
      </c>
      <c r="AE2724" s="81">
        <v>0</v>
      </c>
      <c r="AF2724" s="80">
        <v>0</v>
      </c>
      <c r="AG2724" s="80" t="s">
        <v>0</v>
      </c>
      <c r="AH2724" s="81">
        <v>0</v>
      </c>
      <c r="AI2724" s="81">
        <v>0</v>
      </c>
      <c r="AJ2724" s="80" t="s">
        <v>0</v>
      </c>
      <c r="AK2724" s="81">
        <v>0</v>
      </c>
      <c r="AL2724" s="81">
        <v>0</v>
      </c>
      <c r="AM2724" s="82" t="s">
        <v>1</v>
      </c>
      <c r="AN2724" s="83" t="s">
        <v>1</v>
      </c>
      <c r="AO2724" s="82" t="s">
        <v>1</v>
      </c>
      <c r="AP2724" s="83" t="s">
        <v>1</v>
      </c>
    </row>
    <row r="2725" spans="1:42" hidden="1" x14ac:dyDescent="0.25">
      <c r="A2725" s="2" t="s">
        <v>4351</v>
      </c>
      <c r="B2725" s="79">
        <v>44014</v>
      </c>
      <c r="C2725" s="80" t="s">
        <v>53</v>
      </c>
      <c r="D2725" s="80" t="s">
        <v>107</v>
      </c>
      <c r="E2725" s="80" t="s">
        <v>572</v>
      </c>
      <c r="F2725" s="80" t="s">
        <v>3711</v>
      </c>
      <c r="G2725" s="80" t="s">
        <v>4</v>
      </c>
      <c r="H2725" s="80" t="s">
        <v>4664</v>
      </c>
      <c r="I2725" s="81" t="s">
        <v>1</v>
      </c>
      <c r="J2725" s="81" t="s">
        <v>1</v>
      </c>
      <c r="K2725" s="81" t="s">
        <v>1</v>
      </c>
      <c r="L2725" s="81" t="s">
        <v>1</v>
      </c>
      <c r="M2725" s="81">
        <v>0</v>
      </c>
      <c r="N2725" s="80" t="s">
        <v>1</v>
      </c>
      <c r="O2725" s="80" t="s">
        <v>4665</v>
      </c>
      <c r="P2725" s="80" t="s">
        <v>4666</v>
      </c>
      <c r="Q2725" s="1">
        <v>5291600</v>
      </c>
      <c r="R2725" s="81">
        <v>0</v>
      </c>
      <c r="S2725" s="81">
        <v>5291600</v>
      </c>
      <c r="T2725" s="81">
        <v>0</v>
      </c>
      <c r="U2725" s="80" t="s">
        <v>0</v>
      </c>
      <c r="V2725" s="81">
        <v>0</v>
      </c>
      <c r="W2725" s="81">
        <v>0</v>
      </c>
      <c r="X2725" s="80" t="s">
        <v>0</v>
      </c>
      <c r="Y2725" s="81">
        <v>0</v>
      </c>
      <c r="Z2725" s="81">
        <v>0</v>
      </c>
      <c r="AA2725" s="80" t="s">
        <v>0</v>
      </c>
      <c r="AB2725" s="81">
        <v>0</v>
      </c>
      <c r="AC2725" s="81">
        <v>0</v>
      </c>
      <c r="AD2725" s="80" t="s">
        <v>0</v>
      </c>
      <c r="AE2725" s="81">
        <v>0</v>
      </c>
      <c r="AF2725" s="80">
        <v>0</v>
      </c>
      <c r="AG2725" s="80" t="s">
        <v>0</v>
      </c>
      <c r="AH2725" s="81">
        <v>0</v>
      </c>
      <c r="AI2725" s="81">
        <v>0</v>
      </c>
      <c r="AJ2725" s="80" t="s">
        <v>0</v>
      </c>
      <c r="AK2725" s="81">
        <v>0</v>
      </c>
      <c r="AL2725" s="81">
        <v>0</v>
      </c>
      <c r="AM2725" s="82" t="s">
        <v>1</v>
      </c>
      <c r="AN2725" s="83" t="s">
        <v>1</v>
      </c>
      <c r="AO2725" s="82" t="s">
        <v>1</v>
      </c>
      <c r="AP2725" s="83" t="s">
        <v>1</v>
      </c>
    </row>
    <row r="2726" spans="1:42" hidden="1" x14ac:dyDescent="0.25">
      <c r="A2726" s="2" t="s">
        <v>4353</v>
      </c>
      <c r="B2726" s="79">
        <v>44014</v>
      </c>
      <c r="C2726" s="80" t="s">
        <v>53</v>
      </c>
      <c r="D2726" s="80" t="s">
        <v>107</v>
      </c>
      <c r="E2726" s="80" t="s">
        <v>572</v>
      </c>
      <c r="F2726" s="80" t="s">
        <v>3711</v>
      </c>
      <c r="G2726" s="80" t="s">
        <v>4</v>
      </c>
      <c r="H2726" s="80" t="s">
        <v>4667</v>
      </c>
      <c r="I2726" s="81" t="s">
        <v>1</v>
      </c>
      <c r="J2726" s="81" t="s">
        <v>1</v>
      </c>
      <c r="K2726" s="81" t="s">
        <v>1</v>
      </c>
      <c r="L2726" s="81" t="s">
        <v>1</v>
      </c>
      <c r="M2726" s="81">
        <v>0</v>
      </c>
      <c r="N2726" s="80" t="s">
        <v>1</v>
      </c>
      <c r="O2726" s="80" t="s">
        <v>2</v>
      </c>
      <c r="P2726" s="80" t="s">
        <v>1</v>
      </c>
      <c r="Q2726" s="1">
        <v>9717747.9267999995</v>
      </c>
      <c r="R2726" s="81">
        <v>0</v>
      </c>
      <c r="S2726" s="81">
        <v>8984517.75</v>
      </c>
      <c r="T2726" s="81">
        <v>0</v>
      </c>
      <c r="U2726" s="80" t="s">
        <v>0</v>
      </c>
      <c r="V2726" s="81">
        <v>0</v>
      </c>
      <c r="W2726" s="81">
        <v>632094.98</v>
      </c>
      <c r="X2726" s="80" t="s">
        <v>13</v>
      </c>
      <c r="Y2726" s="81">
        <v>101135.19680000001</v>
      </c>
      <c r="Z2726" s="81">
        <v>0</v>
      </c>
      <c r="AA2726" s="80" t="s">
        <v>0</v>
      </c>
      <c r="AB2726" s="81">
        <v>0</v>
      </c>
      <c r="AC2726" s="81">
        <v>0</v>
      </c>
      <c r="AD2726" s="80" t="s">
        <v>0</v>
      </c>
      <c r="AE2726" s="81">
        <v>0</v>
      </c>
      <c r="AF2726" s="80">
        <v>0</v>
      </c>
      <c r="AG2726" s="80" t="s">
        <v>0</v>
      </c>
      <c r="AH2726" s="81">
        <v>0</v>
      </c>
      <c r="AI2726" s="81">
        <v>0</v>
      </c>
      <c r="AJ2726" s="80" t="s">
        <v>0</v>
      </c>
      <c r="AK2726" s="81">
        <v>0</v>
      </c>
      <c r="AL2726" s="81">
        <v>0</v>
      </c>
      <c r="AM2726" s="82" t="s">
        <v>1</v>
      </c>
      <c r="AN2726" s="83" t="s">
        <v>1</v>
      </c>
      <c r="AO2726" s="82" t="s">
        <v>1</v>
      </c>
      <c r="AP2726" s="83" t="s">
        <v>1</v>
      </c>
    </row>
    <row r="2727" spans="1:42" hidden="1" x14ac:dyDescent="0.25">
      <c r="A2727" s="2" t="s">
        <v>4355</v>
      </c>
      <c r="B2727" s="79">
        <v>44014</v>
      </c>
      <c r="C2727" s="80" t="s">
        <v>53</v>
      </c>
      <c r="D2727" s="80" t="s">
        <v>107</v>
      </c>
      <c r="E2727" s="80" t="s">
        <v>572</v>
      </c>
      <c r="F2727" s="80" t="s">
        <v>3711</v>
      </c>
      <c r="G2727" s="80" t="s">
        <v>4</v>
      </c>
      <c r="H2727" s="80" t="s">
        <v>4668</v>
      </c>
      <c r="I2727" s="81" t="s">
        <v>1</v>
      </c>
      <c r="J2727" s="81" t="s">
        <v>1</v>
      </c>
      <c r="K2727" s="81" t="s">
        <v>1</v>
      </c>
      <c r="L2727" s="81" t="s">
        <v>1</v>
      </c>
      <c r="M2727" s="81">
        <v>0</v>
      </c>
      <c r="N2727" s="80" t="s">
        <v>1</v>
      </c>
      <c r="O2727" s="80" t="s">
        <v>1537</v>
      </c>
      <c r="P2727" s="80" t="s">
        <v>1538</v>
      </c>
      <c r="Q2727" s="1">
        <v>2104758.1771999998</v>
      </c>
      <c r="R2727" s="81">
        <v>0</v>
      </c>
      <c r="S2727" s="81">
        <v>1900000</v>
      </c>
      <c r="T2727" s="81">
        <v>176515.67</v>
      </c>
      <c r="U2727" s="80" t="s">
        <v>13</v>
      </c>
      <c r="V2727" s="81">
        <v>28242.5072</v>
      </c>
      <c r="W2727" s="81">
        <v>0</v>
      </c>
      <c r="X2727" s="80" t="s">
        <v>0</v>
      </c>
      <c r="Y2727" s="81">
        <v>0</v>
      </c>
      <c r="Z2727" s="81">
        <v>0</v>
      </c>
      <c r="AA2727" s="80" t="s">
        <v>0</v>
      </c>
      <c r="AB2727" s="81">
        <v>0</v>
      </c>
      <c r="AC2727" s="81">
        <v>0</v>
      </c>
      <c r="AD2727" s="80" t="s">
        <v>0</v>
      </c>
      <c r="AE2727" s="81">
        <v>0</v>
      </c>
      <c r="AF2727" s="80">
        <v>0</v>
      </c>
      <c r="AG2727" s="80" t="s">
        <v>0</v>
      </c>
      <c r="AH2727" s="81">
        <v>0</v>
      </c>
      <c r="AI2727" s="81">
        <v>0</v>
      </c>
      <c r="AJ2727" s="80" t="s">
        <v>0</v>
      </c>
      <c r="AK2727" s="81">
        <v>0</v>
      </c>
      <c r="AL2727" s="81">
        <v>0</v>
      </c>
      <c r="AM2727" s="82" t="s">
        <v>1</v>
      </c>
      <c r="AN2727" s="83" t="s">
        <v>1</v>
      </c>
      <c r="AO2727" s="82" t="s">
        <v>1</v>
      </c>
      <c r="AP2727" s="83" t="s">
        <v>1</v>
      </c>
    </row>
    <row r="2728" spans="1:42" hidden="1" x14ac:dyDescent="0.25">
      <c r="A2728" s="2" t="s">
        <v>4356</v>
      </c>
      <c r="B2728" s="79">
        <v>44014</v>
      </c>
      <c r="C2728" s="80" t="s">
        <v>53</v>
      </c>
      <c r="D2728" s="80" t="s">
        <v>107</v>
      </c>
      <c r="E2728" s="80" t="s">
        <v>572</v>
      </c>
      <c r="F2728" s="80" t="s">
        <v>3711</v>
      </c>
      <c r="G2728" s="80" t="s">
        <v>4</v>
      </c>
      <c r="H2728" s="80" t="s">
        <v>4669</v>
      </c>
      <c r="I2728" s="81" t="s">
        <v>1</v>
      </c>
      <c r="J2728" s="81" t="s">
        <v>1</v>
      </c>
      <c r="K2728" s="81" t="s">
        <v>1</v>
      </c>
      <c r="L2728" s="81" t="s">
        <v>1</v>
      </c>
      <c r="M2728" s="81">
        <v>0</v>
      </c>
      <c r="N2728" s="80" t="s">
        <v>1</v>
      </c>
      <c r="O2728" s="80" t="s">
        <v>2</v>
      </c>
      <c r="P2728" s="80" t="s">
        <v>1</v>
      </c>
      <c r="Q2728" s="1">
        <v>133796841.09015003</v>
      </c>
      <c r="R2728" s="81">
        <v>0</v>
      </c>
      <c r="S2728" s="81">
        <v>89927852.542450026</v>
      </c>
      <c r="T2728" s="81">
        <v>0</v>
      </c>
      <c r="U2728" s="80" t="s">
        <v>0</v>
      </c>
      <c r="V2728" s="81">
        <v>0</v>
      </c>
      <c r="W2728" s="81">
        <v>37818093.575599998</v>
      </c>
      <c r="X2728" s="80" t="s">
        <v>0</v>
      </c>
      <c r="Y2728" s="81">
        <v>6050894.9721000008</v>
      </c>
      <c r="Z2728" s="81">
        <v>0</v>
      </c>
      <c r="AA2728" s="80" t="s">
        <v>0</v>
      </c>
      <c r="AB2728" s="81">
        <v>0</v>
      </c>
      <c r="AC2728" s="81">
        <v>0</v>
      </c>
      <c r="AD2728" s="80" t="s">
        <v>0</v>
      </c>
      <c r="AE2728" s="81">
        <v>0</v>
      </c>
      <c r="AF2728" s="80">
        <v>0</v>
      </c>
      <c r="AG2728" s="80" t="s">
        <v>0</v>
      </c>
      <c r="AH2728" s="81">
        <v>0</v>
      </c>
      <c r="AI2728" s="81">
        <v>0</v>
      </c>
      <c r="AJ2728" s="80" t="s">
        <v>0</v>
      </c>
      <c r="AK2728" s="81">
        <v>0</v>
      </c>
      <c r="AL2728" s="81">
        <v>0</v>
      </c>
      <c r="AM2728" s="82" t="s">
        <v>1</v>
      </c>
      <c r="AN2728" s="83" t="s">
        <v>1</v>
      </c>
      <c r="AO2728" s="82" t="s">
        <v>1</v>
      </c>
      <c r="AP2728" s="83" t="s">
        <v>1</v>
      </c>
    </row>
    <row r="2729" spans="1:42" hidden="1" x14ac:dyDescent="0.25">
      <c r="A2729" s="2" t="s">
        <v>387</v>
      </c>
      <c r="B2729" s="52">
        <v>44014</v>
      </c>
      <c r="C2729" s="2" t="s">
        <v>8</v>
      </c>
      <c r="D2729" s="2" t="s">
        <v>88</v>
      </c>
      <c r="E2729" s="2" t="s">
        <v>569</v>
      </c>
      <c r="F2729" s="2" t="s">
        <v>918</v>
      </c>
      <c r="G2729" s="2" t="s">
        <v>4</v>
      </c>
      <c r="H2729" s="2" t="s">
        <v>4619</v>
      </c>
      <c r="I2729" s="1" t="s">
        <v>1</v>
      </c>
      <c r="J2729" s="1" t="s">
        <v>1</v>
      </c>
      <c r="K2729" s="1" t="s">
        <v>1</v>
      </c>
      <c r="L2729" s="1" t="s">
        <v>1</v>
      </c>
      <c r="M2729" s="1">
        <v>0</v>
      </c>
      <c r="N2729" s="2" t="s">
        <v>1</v>
      </c>
      <c r="O2729" s="2" t="s">
        <v>2</v>
      </c>
      <c r="P2729" s="2" t="s">
        <v>1</v>
      </c>
      <c r="Q2729" s="1">
        <v>90338125.106599987</v>
      </c>
      <c r="R2729" s="1">
        <v>0</v>
      </c>
      <c r="S2729" s="1">
        <v>72711480.302599981</v>
      </c>
      <c r="T2729" s="1">
        <v>0</v>
      </c>
      <c r="U2729" s="2" t="s">
        <v>0</v>
      </c>
      <c r="V2729" s="1">
        <v>0</v>
      </c>
      <c r="W2729" s="1">
        <v>15195383.4518</v>
      </c>
      <c r="X2729" s="2" t="s">
        <v>0</v>
      </c>
      <c r="Y2729" s="1">
        <v>2431261.3522000001</v>
      </c>
      <c r="Z2729" s="1">
        <v>0</v>
      </c>
      <c r="AA2729" s="2" t="s">
        <v>0</v>
      </c>
      <c r="AB2729" s="1">
        <v>0</v>
      </c>
      <c r="AC2729" s="1">
        <v>0</v>
      </c>
      <c r="AD2729" s="2" t="s">
        <v>0</v>
      </c>
      <c r="AE2729" s="1">
        <v>0</v>
      </c>
      <c r="AF2729" s="2">
        <v>0</v>
      </c>
      <c r="AG2729" s="2" t="s">
        <v>0</v>
      </c>
      <c r="AH2729" s="1">
        <v>0</v>
      </c>
      <c r="AI2729" s="1">
        <v>0</v>
      </c>
      <c r="AJ2729" s="2" t="s">
        <v>0</v>
      </c>
      <c r="AK2729" s="1">
        <v>0</v>
      </c>
      <c r="AL2729" s="1">
        <v>0</v>
      </c>
      <c r="AM2729" s="53" t="s">
        <v>1</v>
      </c>
      <c r="AN2729" s="2" t="s">
        <v>1</v>
      </c>
      <c r="AO2729" s="53" t="s">
        <v>1</v>
      </c>
      <c r="AP2729" s="2" t="s">
        <v>1</v>
      </c>
    </row>
    <row r="2730" spans="1:42" hidden="1" x14ac:dyDescent="0.25">
      <c r="A2730" s="2" t="s">
        <v>385</v>
      </c>
      <c r="B2730" s="52">
        <v>44014</v>
      </c>
      <c r="C2730" s="2" t="s">
        <v>8</v>
      </c>
      <c r="D2730" s="2" t="s">
        <v>88</v>
      </c>
      <c r="E2730" s="2" t="s">
        <v>563</v>
      </c>
      <c r="F2730" s="2" t="s">
        <v>35</v>
      </c>
      <c r="G2730" s="2" t="s">
        <v>4</v>
      </c>
      <c r="H2730" s="2" t="s">
        <v>4620</v>
      </c>
      <c r="I2730" s="1" t="s">
        <v>1</v>
      </c>
      <c r="J2730" s="1" t="s">
        <v>1</v>
      </c>
      <c r="K2730" s="1" t="s">
        <v>1</v>
      </c>
      <c r="L2730" s="1" t="s">
        <v>1</v>
      </c>
      <c r="M2730" s="1">
        <v>0</v>
      </c>
      <c r="N2730" s="2" t="s">
        <v>1</v>
      </c>
      <c r="O2730" s="2" t="s">
        <v>2</v>
      </c>
      <c r="P2730" s="2" t="s">
        <v>1</v>
      </c>
      <c r="Q2730" s="1">
        <v>15257183.060000001</v>
      </c>
      <c r="R2730" s="1">
        <v>0</v>
      </c>
      <c r="S2730" s="1">
        <v>15257183.060000001</v>
      </c>
      <c r="T2730" s="1">
        <v>0</v>
      </c>
      <c r="U2730" s="2" t="s">
        <v>0</v>
      </c>
      <c r="V2730" s="1">
        <v>0</v>
      </c>
      <c r="W2730" s="1"/>
      <c r="X2730" s="2" t="s">
        <v>0</v>
      </c>
      <c r="Y2730" s="1"/>
      <c r="Z2730" s="1">
        <v>0</v>
      </c>
      <c r="AA2730" s="2" t="s">
        <v>0</v>
      </c>
      <c r="AB2730" s="1">
        <v>0</v>
      </c>
      <c r="AC2730" s="1">
        <v>0</v>
      </c>
      <c r="AD2730" s="2" t="s">
        <v>0</v>
      </c>
      <c r="AE2730" s="1">
        <v>0</v>
      </c>
      <c r="AF2730" s="2">
        <v>0</v>
      </c>
      <c r="AG2730" s="2" t="s">
        <v>0</v>
      </c>
      <c r="AH2730" s="1">
        <v>0</v>
      </c>
      <c r="AI2730" s="1">
        <v>0</v>
      </c>
      <c r="AJ2730" s="2" t="s">
        <v>0</v>
      </c>
      <c r="AK2730" s="1">
        <v>0</v>
      </c>
      <c r="AL2730" s="1">
        <v>0</v>
      </c>
      <c r="AM2730" s="76" t="s">
        <v>1</v>
      </c>
      <c r="AN2730" s="77" t="s">
        <v>1</v>
      </c>
      <c r="AO2730" s="76" t="s">
        <v>1</v>
      </c>
      <c r="AP2730" s="77" t="s">
        <v>1</v>
      </c>
    </row>
    <row r="2731" spans="1:42" hidden="1" x14ac:dyDescent="0.25">
      <c r="A2731" s="2" t="s">
        <v>381</v>
      </c>
      <c r="B2731" s="52">
        <v>44014</v>
      </c>
      <c r="C2731" s="2" t="s">
        <v>71</v>
      </c>
      <c r="D2731" s="2" t="s">
        <v>88</v>
      </c>
      <c r="E2731" s="2" t="s">
        <v>566</v>
      </c>
      <c r="F2731" s="2" t="s">
        <v>4621</v>
      </c>
      <c r="G2731" s="2" t="s">
        <v>4</v>
      </c>
      <c r="H2731" s="2" t="s">
        <v>4622</v>
      </c>
      <c r="I2731" s="1" t="s">
        <v>1</v>
      </c>
      <c r="J2731" s="1" t="s">
        <v>1</v>
      </c>
      <c r="K2731" s="1" t="s">
        <v>1</v>
      </c>
      <c r="L2731" s="1" t="s">
        <v>1</v>
      </c>
      <c r="M2731" s="1">
        <v>0</v>
      </c>
      <c r="N2731" s="2" t="s">
        <v>1</v>
      </c>
      <c r="O2731" s="2" t="s">
        <v>2</v>
      </c>
      <c r="P2731" s="2" t="s">
        <v>1</v>
      </c>
      <c r="Q2731" s="1">
        <v>41627713.147999994</v>
      </c>
      <c r="R2731" s="1">
        <v>0</v>
      </c>
      <c r="S2731" s="1">
        <v>38213722.890000001</v>
      </c>
      <c r="T2731" s="1">
        <v>0</v>
      </c>
      <c r="U2731" s="2" t="s">
        <v>0</v>
      </c>
      <c r="V2731" s="1">
        <v>0</v>
      </c>
      <c r="W2731" s="1">
        <v>2943095.05</v>
      </c>
      <c r="X2731" s="2" t="s">
        <v>13</v>
      </c>
      <c r="Y2731" s="1">
        <v>470895.20799999998</v>
      </c>
      <c r="Z2731" s="1">
        <v>0</v>
      </c>
      <c r="AA2731" s="2" t="s">
        <v>0</v>
      </c>
      <c r="AB2731" s="1">
        <v>0</v>
      </c>
      <c r="AC2731" s="1">
        <v>0</v>
      </c>
      <c r="AD2731" s="2" t="s">
        <v>0</v>
      </c>
      <c r="AE2731" s="1">
        <v>0</v>
      </c>
      <c r="AF2731" s="2">
        <v>0</v>
      </c>
      <c r="AG2731" s="2" t="s">
        <v>0</v>
      </c>
      <c r="AH2731" s="1">
        <v>0</v>
      </c>
      <c r="AI2731" s="1">
        <v>0</v>
      </c>
      <c r="AJ2731" s="2" t="s">
        <v>0</v>
      </c>
      <c r="AK2731" s="1">
        <v>0</v>
      </c>
      <c r="AL2731" s="1">
        <v>0</v>
      </c>
      <c r="AM2731" s="76" t="s">
        <v>1</v>
      </c>
      <c r="AN2731" s="77" t="s">
        <v>1</v>
      </c>
      <c r="AO2731" s="76" t="s">
        <v>1</v>
      </c>
      <c r="AP2731" s="77" t="s">
        <v>1</v>
      </c>
    </row>
    <row r="2732" spans="1:42" hidden="1" x14ac:dyDescent="0.25">
      <c r="A2732" s="2" t="s">
        <v>378</v>
      </c>
      <c r="B2732" s="52">
        <v>44014</v>
      </c>
      <c r="C2732" s="2" t="s">
        <v>53</v>
      </c>
      <c r="D2732" s="2" t="s">
        <v>88</v>
      </c>
      <c r="E2732" s="2" t="s">
        <v>558</v>
      </c>
      <c r="F2732" s="2" t="s">
        <v>3816</v>
      </c>
      <c r="G2732" s="2" t="s">
        <v>4</v>
      </c>
      <c r="H2732" s="2" t="s">
        <v>4623</v>
      </c>
      <c r="I2732" s="1"/>
      <c r="J2732" s="1"/>
      <c r="K2732" s="1"/>
      <c r="L2732" s="1"/>
      <c r="M2732" s="1">
        <v>0</v>
      </c>
      <c r="N2732" s="2"/>
      <c r="O2732" s="2" t="s">
        <v>249</v>
      </c>
      <c r="P2732" s="2"/>
      <c r="Q2732" s="1">
        <v>0</v>
      </c>
      <c r="R2732" s="1">
        <v>0</v>
      </c>
      <c r="S2732" s="1">
        <v>0</v>
      </c>
      <c r="T2732" s="1">
        <v>0</v>
      </c>
      <c r="U2732" s="2"/>
      <c r="V2732" s="1">
        <v>0</v>
      </c>
      <c r="W2732" s="1">
        <v>0</v>
      </c>
      <c r="X2732" s="2"/>
      <c r="Y2732" s="1">
        <v>0</v>
      </c>
      <c r="Z2732" s="1">
        <v>0</v>
      </c>
      <c r="AA2732" s="2"/>
      <c r="AB2732" s="1">
        <v>0</v>
      </c>
      <c r="AC2732" s="1">
        <v>0</v>
      </c>
      <c r="AD2732" s="2"/>
      <c r="AE2732" s="1">
        <v>0</v>
      </c>
      <c r="AF2732" s="2"/>
      <c r="AG2732" s="2"/>
      <c r="AH2732" s="1"/>
      <c r="AI2732" s="1"/>
      <c r="AJ2732" s="2"/>
      <c r="AK2732" s="1"/>
      <c r="AL2732" s="1"/>
      <c r="AM2732" s="78"/>
      <c r="AN2732" s="48"/>
      <c r="AO2732" s="78"/>
      <c r="AP2732" s="48"/>
    </row>
    <row r="2733" spans="1:42" hidden="1" x14ac:dyDescent="0.25">
      <c r="A2733" s="2" t="s">
        <v>376</v>
      </c>
      <c r="B2733" s="52">
        <v>44014</v>
      </c>
      <c r="C2733" s="2" t="s">
        <v>71</v>
      </c>
      <c r="D2733" s="2" t="s">
        <v>78</v>
      </c>
      <c r="E2733" s="2" t="s">
        <v>3587</v>
      </c>
      <c r="F2733" s="2" t="s">
        <v>4624</v>
      </c>
      <c r="G2733" s="2" t="s">
        <v>4</v>
      </c>
      <c r="H2733" s="2" t="s">
        <v>4625</v>
      </c>
      <c r="I2733" s="1" t="s">
        <v>1</v>
      </c>
      <c r="J2733" s="1" t="s">
        <v>1</v>
      </c>
      <c r="K2733" s="1" t="s">
        <v>1</v>
      </c>
      <c r="L2733" s="1" t="s">
        <v>1</v>
      </c>
      <c r="M2733" s="1">
        <v>0</v>
      </c>
      <c r="N2733" s="2" t="s">
        <v>1</v>
      </c>
      <c r="O2733" s="2" t="s">
        <v>2</v>
      </c>
      <c r="P2733" s="2" t="s">
        <v>1</v>
      </c>
      <c r="Q2733" s="1">
        <v>47158234.840000004</v>
      </c>
      <c r="R2733" s="1">
        <v>0</v>
      </c>
      <c r="S2733" s="1">
        <v>47005000</v>
      </c>
      <c r="T2733" s="1">
        <v>0</v>
      </c>
      <c r="U2733" s="2" t="s">
        <v>0</v>
      </c>
      <c r="V2733" s="1">
        <v>0</v>
      </c>
      <c r="W2733" s="1">
        <v>132099</v>
      </c>
      <c r="X2733" s="2" t="s">
        <v>13</v>
      </c>
      <c r="Y2733" s="1">
        <v>21135.84</v>
      </c>
      <c r="Z2733" s="1">
        <v>0</v>
      </c>
      <c r="AA2733" s="2" t="s">
        <v>0</v>
      </c>
      <c r="AB2733" s="1">
        <v>0</v>
      </c>
      <c r="AC2733" s="1">
        <v>0</v>
      </c>
      <c r="AD2733" s="2" t="s">
        <v>0</v>
      </c>
      <c r="AE2733" s="1">
        <v>0</v>
      </c>
      <c r="AF2733" s="2">
        <v>0</v>
      </c>
      <c r="AG2733" s="2" t="s">
        <v>0</v>
      </c>
      <c r="AH2733" s="1">
        <v>0</v>
      </c>
      <c r="AI2733" s="1">
        <v>0</v>
      </c>
      <c r="AJ2733" s="2" t="s">
        <v>0</v>
      </c>
      <c r="AK2733" s="1">
        <v>0</v>
      </c>
      <c r="AL2733" s="1">
        <v>0</v>
      </c>
      <c r="AM2733" s="78" t="s">
        <v>1</v>
      </c>
      <c r="AN2733" s="48" t="s">
        <v>1</v>
      </c>
      <c r="AO2733" s="78" t="s">
        <v>1</v>
      </c>
      <c r="AP2733" s="48" t="s">
        <v>1</v>
      </c>
    </row>
    <row r="2734" spans="1:42" hidden="1" x14ac:dyDescent="0.25">
      <c r="A2734" s="2" t="s">
        <v>373</v>
      </c>
      <c r="B2734" s="52">
        <v>44014</v>
      </c>
      <c r="C2734" s="2" t="s">
        <v>8</v>
      </c>
      <c r="D2734" s="2" t="s">
        <v>78</v>
      </c>
      <c r="E2734" s="2" t="s">
        <v>555</v>
      </c>
      <c r="F2734" s="2" t="s">
        <v>4626</v>
      </c>
      <c r="G2734" s="2" t="s">
        <v>4</v>
      </c>
      <c r="H2734" s="2" t="s">
        <v>4627</v>
      </c>
      <c r="I2734" s="1" t="s">
        <v>1</v>
      </c>
      <c r="J2734" s="1" t="s">
        <v>1</v>
      </c>
      <c r="K2734" s="1" t="s">
        <v>1</v>
      </c>
      <c r="L2734" s="1" t="s">
        <v>1</v>
      </c>
      <c r="M2734" s="1">
        <v>0</v>
      </c>
      <c r="N2734" s="2" t="s">
        <v>1</v>
      </c>
      <c r="O2734" s="2" t="s">
        <v>2</v>
      </c>
      <c r="P2734" s="2" t="s">
        <v>1</v>
      </c>
      <c r="Q2734" s="1">
        <v>112469053.01294999</v>
      </c>
      <c r="R2734" s="1">
        <v>0</v>
      </c>
      <c r="S2734" s="1">
        <v>86329962.383699983</v>
      </c>
      <c r="T2734" s="1">
        <v>0</v>
      </c>
      <c r="U2734" s="2" t="s">
        <v>0</v>
      </c>
      <c r="V2734" s="1">
        <v>0</v>
      </c>
      <c r="W2734" s="1">
        <v>22533698.818349998</v>
      </c>
      <c r="X2734" s="2" t="s">
        <v>13</v>
      </c>
      <c r="Y2734" s="1">
        <v>3605391.8109000009</v>
      </c>
      <c r="Z2734" s="1">
        <v>0</v>
      </c>
      <c r="AA2734" s="2" t="s">
        <v>0</v>
      </c>
      <c r="AB2734" s="1">
        <v>0</v>
      </c>
      <c r="AC2734" s="1">
        <v>0</v>
      </c>
      <c r="AD2734" s="2" t="s">
        <v>0</v>
      </c>
      <c r="AE2734" s="1">
        <v>0</v>
      </c>
      <c r="AF2734" s="2">
        <v>0</v>
      </c>
      <c r="AG2734" s="2" t="s">
        <v>0</v>
      </c>
      <c r="AH2734" s="1">
        <v>0</v>
      </c>
      <c r="AI2734" s="1">
        <v>0</v>
      </c>
      <c r="AJ2734" s="2" t="s">
        <v>0</v>
      </c>
      <c r="AK2734" s="1">
        <v>0</v>
      </c>
      <c r="AL2734" s="1">
        <v>0</v>
      </c>
      <c r="AM2734" s="76" t="s">
        <v>1</v>
      </c>
      <c r="AN2734" s="77" t="s">
        <v>1</v>
      </c>
      <c r="AO2734" s="76" t="s">
        <v>1</v>
      </c>
      <c r="AP2734" s="77" t="s">
        <v>1</v>
      </c>
    </row>
    <row r="2735" spans="1:42" hidden="1" x14ac:dyDescent="0.25">
      <c r="A2735" s="2" t="s">
        <v>371</v>
      </c>
      <c r="B2735" s="52">
        <v>44014</v>
      </c>
      <c r="C2735" s="2" t="s">
        <v>71</v>
      </c>
      <c r="D2735" s="2" t="s">
        <v>78</v>
      </c>
      <c r="E2735" s="2" t="s">
        <v>551</v>
      </c>
      <c r="F2735" s="2" t="s">
        <v>4004</v>
      </c>
      <c r="G2735" s="2" t="s">
        <v>4</v>
      </c>
      <c r="H2735" s="2" t="s">
        <v>4628</v>
      </c>
      <c r="I2735" s="1" t="s">
        <v>1</v>
      </c>
      <c r="J2735" s="1" t="s">
        <v>1</v>
      </c>
      <c r="K2735" s="1" t="s">
        <v>1</v>
      </c>
      <c r="L2735" s="1" t="s">
        <v>1</v>
      </c>
      <c r="M2735" s="1">
        <v>0</v>
      </c>
      <c r="N2735" s="2" t="s">
        <v>1</v>
      </c>
      <c r="O2735" s="2" t="s">
        <v>2</v>
      </c>
      <c r="P2735" s="2" t="s">
        <v>1</v>
      </c>
      <c r="Q2735" s="1">
        <v>48293566.354800008</v>
      </c>
      <c r="R2735" s="1">
        <v>0</v>
      </c>
      <c r="S2735" s="1">
        <v>45043609.110000007</v>
      </c>
      <c r="T2735" s="1">
        <v>0</v>
      </c>
      <c r="U2735" s="2" t="s">
        <v>0</v>
      </c>
      <c r="V2735" s="1">
        <v>0</v>
      </c>
      <c r="W2735" s="1">
        <v>2801687.2800000003</v>
      </c>
      <c r="X2735" s="2" t="s">
        <v>0</v>
      </c>
      <c r="Y2735" s="1">
        <v>448269.96480000002</v>
      </c>
      <c r="Z2735" s="1">
        <v>0</v>
      </c>
      <c r="AA2735" s="2" t="s">
        <v>0</v>
      </c>
      <c r="AB2735" s="1">
        <v>0</v>
      </c>
      <c r="AC2735" s="1">
        <v>0</v>
      </c>
      <c r="AD2735" s="2" t="s">
        <v>0</v>
      </c>
      <c r="AE2735" s="1">
        <v>0</v>
      </c>
      <c r="AF2735" s="2">
        <v>0</v>
      </c>
      <c r="AG2735" s="2" t="s">
        <v>0</v>
      </c>
      <c r="AH2735" s="1">
        <v>0</v>
      </c>
      <c r="AI2735" s="1">
        <v>0</v>
      </c>
      <c r="AJ2735" s="2" t="s">
        <v>0</v>
      </c>
      <c r="AK2735" s="1">
        <v>0</v>
      </c>
      <c r="AL2735" s="1">
        <v>0</v>
      </c>
      <c r="AM2735" s="76" t="s">
        <v>1</v>
      </c>
      <c r="AN2735" s="77" t="s">
        <v>1</v>
      </c>
      <c r="AO2735" s="76" t="s">
        <v>1</v>
      </c>
      <c r="AP2735" s="77" t="s">
        <v>1</v>
      </c>
    </row>
    <row r="2736" spans="1:42" hidden="1" x14ac:dyDescent="0.25">
      <c r="A2736" s="2" t="s">
        <v>4358</v>
      </c>
      <c r="B2736" s="52">
        <v>44014</v>
      </c>
      <c r="C2736" s="2" t="s">
        <v>53</v>
      </c>
      <c r="D2736" s="2" t="s">
        <v>78</v>
      </c>
      <c r="E2736" s="2" t="s">
        <v>6</v>
      </c>
      <c r="F2736" s="2" t="s">
        <v>3711</v>
      </c>
      <c r="G2736" s="2" t="s">
        <v>4</v>
      </c>
      <c r="H2736" s="2" t="s">
        <v>4670</v>
      </c>
      <c r="I2736" s="1" t="s">
        <v>1</v>
      </c>
      <c r="J2736" s="1" t="s">
        <v>1</v>
      </c>
      <c r="K2736" s="1" t="s">
        <v>1</v>
      </c>
      <c r="L2736" s="1" t="s">
        <v>1</v>
      </c>
      <c r="M2736" s="1">
        <v>0</v>
      </c>
      <c r="N2736" s="2" t="s">
        <v>1</v>
      </c>
      <c r="O2736" s="2" t="s">
        <v>2</v>
      </c>
      <c r="P2736" s="2" t="s">
        <v>1</v>
      </c>
      <c r="Q2736" s="1">
        <v>39832070.908899993</v>
      </c>
      <c r="R2736" s="1">
        <v>0</v>
      </c>
      <c r="S2736" s="1">
        <v>28225612.139999993</v>
      </c>
      <c r="T2736" s="1">
        <v>0</v>
      </c>
      <c r="U2736" s="2" t="s">
        <v>0</v>
      </c>
      <c r="V2736" s="1">
        <v>0</v>
      </c>
      <c r="W2736" s="1">
        <v>10005567.904200001</v>
      </c>
      <c r="X2736" s="2" t="s">
        <v>13</v>
      </c>
      <c r="Y2736" s="1">
        <v>1600890.8646999998</v>
      </c>
      <c r="Z2736" s="1">
        <v>0</v>
      </c>
      <c r="AA2736" s="2" t="s">
        <v>0</v>
      </c>
      <c r="AB2736" s="1">
        <v>0</v>
      </c>
      <c r="AC2736" s="1">
        <v>0</v>
      </c>
      <c r="AD2736" s="2" t="s">
        <v>0</v>
      </c>
      <c r="AE2736" s="1">
        <v>0</v>
      </c>
      <c r="AF2736" s="2">
        <v>0</v>
      </c>
      <c r="AG2736" s="2" t="s">
        <v>0</v>
      </c>
      <c r="AH2736" s="1">
        <v>0</v>
      </c>
      <c r="AI2736" s="1">
        <v>0</v>
      </c>
      <c r="AJ2736" s="2" t="s">
        <v>0</v>
      </c>
      <c r="AK2736" s="1">
        <v>0</v>
      </c>
      <c r="AL2736" s="1">
        <v>0</v>
      </c>
      <c r="AM2736" s="78" t="s">
        <v>1</v>
      </c>
      <c r="AN2736" s="48" t="s">
        <v>1</v>
      </c>
      <c r="AO2736" s="78" t="s">
        <v>1</v>
      </c>
      <c r="AP2736" s="48" t="s">
        <v>1</v>
      </c>
    </row>
    <row r="2737" spans="1:42" hidden="1" x14ac:dyDescent="0.25">
      <c r="A2737" s="2" t="s">
        <v>4359</v>
      </c>
      <c r="B2737" s="52">
        <v>44014</v>
      </c>
      <c r="C2737" s="2" t="s">
        <v>53</v>
      </c>
      <c r="D2737" s="2" t="s">
        <v>78</v>
      </c>
      <c r="E2737" s="2" t="s">
        <v>6</v>
      </c>
      <c r="F2737" s="2" t="s">
        <v>3711</v>
      </c>
      <c r="G2737" s="2" t="s">
        <v>4</v>
      </c>
      <c r="H2737" s="2" t="s">
        <v>4671</v>
      </c>
      <c r="I2737" s="1" t="s">
        <v>1</v>
      </c>
      <c r="J2737" s="1" t="s">
        <v>1</v>
      </c>
      <c r="K2737" s="1" t="s">
        <v>1</v>
      </c>
      <c r="L2737" s="1" t="s">
        <v>1</v>
      </c>
      <c r="M2737" s="1">
        <v>0</v>
      </c>
      <c r="N2737" s="2" t="s">
        <v>1</v>
      </c>
      <c r="O2737" s="2" t="s">
        <v>267</v>
      </c>
      <c r="P2737" s="2" t="s">
        <v>266</v>
      </c>
      <c r="Q2737" s="1">
        <v>5479647.3072000006</v>
      </c>
      <c r="R2737" s="1">
        <v>0</v>
      </c>
      <c r="S2737" s="1">
        <v>2606942.7800000003</v>
      </c>
      <c r="T2737" s="1">
        <v>2476469.42</v>
      </c>
      <c r="U2737" s="2" t="s">
        <v>13</v>
      </c>
      <c r="V2737" s="1">
        <v>396235.10720000003</v>
      </c>
      <c r="W2737" s="1">
        <v>0</v>
      </c>
      <c r="X2737" s="2" t="s">
        <v>0</v>
      </c>
      <c r="Y2737" s="1">
        <v>0</v>
      </c>
      <c r="Z2737" s="1">
        <v>0</v>
      </c>
      <c r="AA2737" s="2" t="s">
        <v>0</v>
      </c>
      <c r="AB2737" s="1">
        <v>0</v>
      </c>
      <c r="AC2737" s="1">
        <v>0</v>
      </c>
      <c r="AD2737" s="2" t="s">
        <v>0</v>
      </c>
      <c r="AE2737" s="1">
        <v>0</v>
      </c>
      <c r="AF2737" s="2">
        <v>0</v>
      </c>
      <c r="AG2737" s="2" t="s">
        <v>0</v>
      </c>
      <c r="AH2737" s="1">
        <v>0</v>
      </c>
      <c r="AI2737" s="1">
        <v>0</v>
      </c>
      <c r="AJ2737" s="2" t="s">
        <v>0</v>
      </c>
      <c r="AK2737" s="1">
        <v>0</v>
      </c>
      <c r="AL2737" s="1">
        <v>0</v>
      </c>
      <c r="AM2737" s="78" t="s">
        <v>1</v>
      </c>
      <c r="AN2737" s="48" t="s">
        <v>1</v>
      </c>
      <c r="AO2737" s="78" t="s">
        <v>1</v>
      </c>
      <c r="AP2737" s="48" t="s">
        <v>1</v>
      </c>
    </row>
    <row r="2738" spans="1:42" hidden="1" x14ac:dyDescent="0.25">
      <c r="A2738" s="2" t="s">
        <v>4361</v>
      </c>
      <c r="B2738" s="52">
        <v>44014</v>
      </c>
      <c r="C2738" s="2" t="s">
        <v>53</v>
      </c>
      <c r="D2738" s="2" t="s">
        <v>78</v>
      </c>
      <c r="E2738" s="2" t="s">
        <v>6</v>
      </c>
      <c r="F2738" s="2" t="s">
        <v>3711</v>
      </c>
      <c r="G2738" s="2" t="s">
        <v>4</v>
      </c>
      <c r="H2738" s="2" t="s">
        <v>4672</v>
      </c>
      <c r="I2738" s="1" t="s">
        <v>1</v>
      </c>
      <c r="J2738" s="1" t="s">
        <v>1</v>
      </c>
      <c r="K2738" s="1" t="s">
        <v>1</v>
      </c>
      <c r="L2738" s="1" t="s">
        <v>1</v>
      </c>
      <c r="M2738" s="1">
        <v>0</v>
      </c>
      <c r="N2738" s="2" t="s">
        <v>1</v>
      </c>
      <c r="O2738" s="2" t="s">
        <v>2</v>
      </c>
      <c r="P2738" s="2" t="s">
        <v>1</v>
      </c>
      <c r="Q2738" s="1">
        <v>48358957.580049992</v>
      </c>
      <c r="R2738" s="1">
        <v>0</v>
      </c>
      <c r="S2738" s="1">
        <v>36002375.754999995</v>
      </c>
      <c r="T2738" s="1">
        <v>0</v>
      </c>
      <c r="U2738" s="2" t="s">
        <v>0</v>
      </c>
      <c r="V2738" s="1">
        <v>0</v>
      </c>
      <c r="W2738" s="1">
        <v>10652225.711250002</v>
      </c>
      <c r="X2738" s="2" t="s">
        <v>0</v>
      </c>
      <c r="Y2738" s="1">
        <v>1704356.1138000002</v>
      </c>
      <c r="Z2738" s="1">
        <v>0</v>
      </c>
      <c r="AA2738" s="2" t="s">
        <v>0</v>
      </c>
      <c r="AB2738" s="1">
        <v>0</v>
      </c>
      <c r="AC2738" s="1">
        <v>0</v>
      </c>
      <c r="AD2738" s="2" t="s">
        <v>0</v>
      </c>
      <c r="AE2738" s="1">
        <v>0</v>
      </c>
      <c r="AF2738" s="2">
        <v>0</v>
      </c>
      <c r="AG2738" s="2" t="s">
        <v>0</v>
      </c>
      <c r="AH2738" s="1">
        <v>0</v>
      </c>
      <c r="AI2738" s="1">
        <v>0</v>
      </c>
      <c r="AJ2738" s="2" t="s">
        <v>0</v>
      </c>
      <c r="AK2738" s="1">
        <v>0</v>
      </c>
      <c r="AL2738" s="1">
        <v>0</v>
      </c>
      <c r="AM2738" s="78" t="s">
        <v>1</v>
      </c>
      <c r="AN2738" s="48" t="s">
        <v>1</v>
      </c>
      <c r="AO2738" s="78" t="s">
        <v>1</v>
      </c>
      <c r="AP2738" s="48" t="s">
        <v>1</v>
      </c>
    </row>
    <row r="2739" spans="1:42" hidden="1" x14ac:dyDescent="0.25">
      <c r="A2739" s="2" t="s">
        <v>4363</v>
      </c>
      <c r="B2739" s="52">
        <v>44014</v>
      </c>
      <c r="C2739" s="2" t="s">
        <v>53</v>
      </c>
      <c r="D2739" s="2" t="s">
        <v>78</v>
      </c>
      <c r="E2739" s="2" t="s">
        <v>6</v>
      </c>
      <c r="F2739" s="2" t="s">
        <v>3711</v>
      </c>
      <c r="G2739" s="2" t="s">
        <v>4</v>
      </c>
      <c r="H2739" s="2" t="s">
        <v>4673</v>
      </c>
      <c r="I2739" s="1" t="s">
        <v>1</v>
      </c>
      <c r="J2739" s="1" t="s">
        <v>1</v>
      </c>
      <c r="K2739" s="1" t="s">
        <v>1</v>
      </c>
      <c r="L2739" s="1" t="s">
        <v>1</v>
      </c>
      <c r="M2739" s="1">
        <v>0</v>
      </c>
      <c r="N2739" s="2" t="s">
        <v>1</v>
      </c>
      <c r="O2739" s="2" t="s">
        <v>583</v>
      </c>
      <c r="P2739" s="2" t="s">
        <v>582</v>
      </c>
      <c r="Q2739" s="1">
        <v>8283860.4699999997</v>
      </c>
      <c r="R2739" s="1">
        <v>0</v>
      </c>
      <c r="S2739" s="1">
        <v>3551930.4699999997</v>
      </c>
      <c r="T2739" s="1">
        <v>4079250</v>
      </c>
      <c r="U2739" s="2" t="s">
        <v>13</v>
      </c>
      <c r="V2739" s="1">
        <v>652680</v>
      </c>
      <c r="W2739" s="1">
        <v>0</v>
      </c>
      <c r="X2739" s="2" t="s">
        <v>0</v>
      </c>
      <c r="Y2739" s="1">
        <v>0</v>
      </c>
      <c r="Z2739" s="1">
        <v>0</v>
      </c>
      <c r="AA2739" s="2" t="s">
        <v>0</v>
      </c>
      <c r="AB2739" s="1">
        <v>0</v>
      </c>
      <c r="AC2739" s="1">
        <v>0</v>
      </c>
      <c r="AD2739" s="2" t="s">
        <v>0</v>
      </c>
      <c r="AE2739" s="1">
        <v>0</v>
      </c>
      <c r="AF2739" s="2">
        <v>0</v>
      </c>
      <c r="AG2739" s="2" t="s">
        <v>0</v>
      </c>
      <c r="AH2739" s="1">
        <v>0</v>
      </c>
      <c r="AI2739" s="1">
        <v>0</v>
      </c>
      <c r="AJ2739" s="2" t="s">
        <v>0</v>
      </c>
      <c r="AK2739" s="1">
        <v>0</v>
      </c>
      <c r="AL2739" s="1">
        <v>0</v>
      </c>
      <c r="AM2739" s="78" t="s">
        <v>1</v>
      </c>
      <c r="AN2739" s="48" t="s">
        <v>1</v>
      </c>
      <c r="AO2739" s="78" t="s">
        <v>1</v>
      </c>
      <c r="AP2739" s="48" t="s">
        <v>1</v>
      </c>
    </row>
    <row r="2740" spans="1:42" hidden="1" x14ac:dyDescent="0.25">
      <c r="A2740" s="2" t="s">
        <v>4369</v>
      </c>
      <c r="B2740" s="52">
        <v>44014</v>
      </c>
      <c r="C2740" s="2" t="s">
        <v>53</v>
      </c>
      <c r="D2740" s="2" t="s">
        <v>78</v>
      </c>
      <c r="E2740" s="2" t="s">
        <v>6</v>
      </c>
      <c r="F2740" s="2" t="s">
        <v>3711</v>
      </c>
      <c r="G2740" s="2" t="s">
        <v>4</v>
      </c>
      <c r="H2740" s="2" t="s">
        <v>4674</v>
      </c>
      <c r="I2740" s="1" t="s">
        <v>1</v>
      </c>
      <c r="J2740" s="1" t="s">
        <v>1</v>
      </c>
      <c r="K2740" s="1" t="s">
        <v>1</v>
      </c>
      <c r="L2740" s="1" t="s">
        <v>1</v>
      </c>
      <c r="M2740" s="1">
        <v>0</v>
      </c>
      <c r="N2740" s="2" t="s">
        <v>1</v>
      </c>
      <c r="O2740" s="2" t="s">
        <v>2</v>
      </c>
      <c r="P2740" s="2" t="s">
        <v>1</v>
      </c>
      <c r="Q2740" s="1">
        <v>46963952.172150008</v>
      </c>
      <c r="R2740" s="1">
        <v>0</v>
      </c>
      <c r="S2740" s="1">
        <v>26241028.920550007</v>
      </c>
      <c r="T2740" s="1">
        <v>0</v>
      </c>
      <c r="U2740" s="2" t="s">
        <v>0</v>
      </c>
      <c r="V2740" s="1">
        <v>0</v>
      </c>
      <c r="W2740" s="1">
        <v>17864589.010000002</v>
      </c>
      <c r="X2740" s="2" t="s">
        <v>0</v>
      </c>
      <c r="Y2740" s="1">
        <v>2858334.2416000003</v>
      </c>
      <c r="Z2740" s="1">
        <v>0</v>
      </c>
      <c r="AA2740" s="2" t="s">
        <v>0</v>
      </c>
      <c r="AB2740" s="1">
        <v>0</v>
      </c>
      <c r="AC2740" s="1">
        <v>0</v>
      </c>
      <c r="AD2740" s="2" t="s">
        <v>0</v>
      </c>
      <c r="AE2740" s="1">
        <v>0</v>
      </c>
      <c r="AF2740" s="2">
        <v>0</v>
      </c>
      <c r="AG2740" s="2" t="s">
        <v>0</v>
      </c>
      <c r="AH2740" s="1">
        <v>0</v>
      </c>
      <c r="AI2740" s="1">
        <v>0</v>
      </c>
      <c r="AJ2740" s="2" t="s">
        <v>0</v>
      </c>
      <c r="AK2740" s="1">
        <v>0</v>
      </c>
      <c r="AL2740" s="1">
        <v>0</v>
      </c>
      <c r="AM2740" s="78" t="s">
        <v>1</v>
      </c>
      <c r="AN2740" s="48" t="s">
        <v>1</v>
      </c>
      <c r="AO2740" s="78" t="s">
        <v>1</v>
      </c>
      <c r="AP2740" s="48" t="s">
        <v>1</v>
      </c>
    </row>
    <row r="2741" spans="1:42" hidden="1" x14ac:dyDescent="0.25">
      <c r="A2741" s="2" t="s">
        <v>365</v>
      </c>
      <c r="B2741" s="52">
        <v>44014</v>
      </c>
      <c r="C2741" s="2" t="s">
        <v>8</v>
      </c>
      <c r="D2741" s="2" t="s">
        <v>67</v>
      </c>
      <c r="E2741" s="2" t="s">
        <v>542</v>
      </c>
      <c r="F2741" s="2" t="s">
        <v>299</v>
      </c>
      <c r="G2741" s="2" t="s">
        <v>4</v>
      </c>
      <c r="H2741" s="2" t="s">
        <v>4629</v>
      </c>
      <c r="I2741" s="1" t="s">
        <v>1</v>
      </c>
      <c r="J2741" s="1" t="s">
        <v>1</v>
      </c>
      <c r="K2741" s="1" t="s">
        <v>1</v>
      </c>
      <c r="L2741" s="1" t="s">
        <v>1</v>
      </c>
      <c r="M2741" s="1">
        <v>0</v>
      </c>
      <c r="N2741" s="2" t="s">
        <v>1</v>
      </c>
      <c r="O2741" s="2" t="s">
        <v>2</v>
      </c>
      <c r="P2741" s="2" t="s">
        <v>1</v>
      </c>
      <c r="Q2741" s="1">
        <v>105272288.06899999</v>
      </c>
      <c r="R2741" s="1">
        <v>0</v>
      </c>
      <c r="S2741" s="1">
        <v>84731148.811799988</v>
      </c>
      <c r="T2741" s="1">
        <v>0</v>
      </c>
      <c r="U2741" s="2" t="s">
        <v>0</v>
      </c>
      <c r="V2741" s="1">
        <v>0</v>
      </c>
      <c r="W2741" s="1">
        <v>17707878.670000002</v>
      </c>
      <c r="X2741" s="2" t="s">
        <v>0</v>
      </c>
      <c r="Y2741" s="1">
        <v>2833260.5872</v>
      </c>
      <c r="Z2741" s="1">
        <v>0</v>
      </c>
      <c r="AA2741" s="2" t="s">
        <v>0</v>
      </c>
      <c r="AB2741" s="1">
        <v>0</v>
      </c>
      <c r="AC2741" s="1">
        <v>0</v>
      </c>
      <c r="AD2741" s="2" t="s">
        <v>0</v>
      </c>
      <c r="AE2741" s="1">
        <v>0</v>
      </c>
      <c r="AF2741" s="2">
        <v>0</v>
      </c>
      <c r="AG2741" s="2" t="s">
        <v>0</v>
      </c>
      <c r="AH2741" s="1">
        <v>0</v>
      </c>
      <c r="AI2741" s="1">
        <v>0</v>
      </c>
      <c r="AJ2741" s="2" t="s">
        <v>0</v>
      </c>
      <c r="AK2741" s="1">
        <v>0</v>
      </c>
      <c r="AL2741" s="1">
        <v>0</v>
      </c>
      <c r="AM2741" s="76" t="s">
        <v>1</v>
      </c>
      <c r="AN2741" s="77" t="s">
        <v>1</v>
      </c>
      <c r="AO2741" s="76" t="s">
        <v>1</v>
      </c>
      <c r="AP2741" s="77" t="s">
        <v>1</v>
      </c>
    </row>
    <row r="2742" spans="1:42" s="71" customFormat="1" hidden="1" x14ac:dyDescent="0.25">
      <c r="A2742" s="2" t="s">
        <v>363</v>
      </c>
      <c r="B2742" s="52">
        <v>44014</v>
      </c>
      <c r="C2742" s="2" t="s">
        <v>53</v>
      </c>
      <c r="D2742" s="2" t="s">
        <v>67</v>
      </c>
      <c r="E2742" s="2" t="s">
        <v>66</v>
      </c>
      <c r="F2742" s="2" t="s">
        <v>3611</v>
      </c>
      <c r="G2742" s="2" t="s">
        <v>4</v>
      </c>
      <c r="H2742" s="2" t="s">
        <v>4630</v>
      </c>
      <c r="I2742" s="1" t="s">
        <v>1</v>
      </c>
      <c r="J2742" s="1" t="s">
        <v>1</v>
      </c>
      <c r="K2742" s="1" t="s">
        <v>1</v>
      </c>
      <c r="L2742" s="1" t="s">
        <v>1</v>
      </c>
      <c r="M2742" s="1">
        <v>0</v>
      </c>
      <c r="N2742" s="2" t="s">
        <v>1</v>
      </c>
      <c r="O2742" s="2" t="s">
        <v>2</v>
      </c>
      <c r="P2742" s="2" t="s">
        <v>1</v>
      </c>
      <c r="Q2742" s="1">
        <v>56122508.238299996</v>
      </c>
      <c r="R2742" s="1">
        <v>0</v>
      </c>
      <c r="S2742" s="1">
        <v>34018665.747500002</v>
      </c>
      <c r="T2742" s="1">
        <v>0</v>
      </c>
      <c r="U2742" s="2" t="s">
        <v>0</v>
      </c>
      <c r="V2742" s="1">
        <v>0</v>
      </c>
      <c r="W2742" s="1">
        <v>19055036.629999999</v>
      </c>
      <c r="X2742" s="2" t="s">
        <v>13</v>
      </c>
      <c r="Y2742" s="1">
        <v>3048805.8607999999</v>
      </c>
      <c r="Z2742" s="1">
        <v>0</v>
      </c>
      <c r="AA2742" s="2" t="s">
        <v>0</v>
      </c>
      <c r="AB2742" s="1">
        <v>0</v>
      </c>
      <c r="AC2742" s="1">
        <v>0</v>
      </c>
      <c r="AD2742" s="2" t="s">
        <v>0</v>
      </c>
      <c r="AE2742" s="1">
        <v>0</v>
      </c>
      <c r="AF2742" s="2">
        <v>0</v>
      </c>
      <c r="AG2742" s="2" t="s">
        <v>0</v>
      </c>
      <c r="AH2742" s="1">
        <v>0</v>
      </c>
      <c r="AI2742" s="1">
        <v>0</v>
      </c>
      <c r="AJ2742" s="2" t="s">
        <v>0</v>
      </c>
      <c r="AK2742" s="1">
        <v>0</v>
      </c>
      <c r="AL2742" s="1">
        <v>0</v>
      </c>
      <c r="AM2742" s="78" t="s">
        <v>1</v>
      </c>
      <c r="AN2742" s="48" t="s">
        <v>1</v>
      </c>
      <c r="AO2742" s="78" t="s">
        <v>1</v>
      </c>
      <c r="AP2742" s="48" t="s">
        <v>1</v>
      </c>
    </row>
    <row r="2743" spans="1:42" s="71" customFormat="1" hidden="1" x14ac:dyDescent="0.25">
      <c r="A2743" s="2" t="s">
        <v>361</v>
      </c>
      <c r="B2743" s="52">
        <v>44014</v>
      </c>
      <c r="C2743" s="2" t="s">
        <v>8</v>
      </c>
      <c r="D2743" s="2" t="s">
        <v>52</v>
      </c>
      <c r="E2743" s="2" t="s">
        <v>530</v>
      </c>
      <c r="F2743" s="2" t="s">
        <v>4206</v>
      </c>
      <c r="G2743" s="2" t="s">
        <v>4</v>
      </c>
      <c r="H2743" s="2" t="s">
        <v>4631</v>
      </c>
      <c r="I2743" s="1" t="s">
        <v>1</v>
      </c>
      <c r="J2743" s="1" t="s">
        <v>1</v>
      </c>
      <c r="K2743" s="1" t="s">
        <v>1</v>
      </c>
      <c r="L2743" s="1" t="s">
        <v>1</v>
      </c>
      <c r="M2743" s="1">
        <v>0</v>
      </c>
      <c r="N2743" s="2" t="s">
        <v>1</v>
      </c>
      <c r="O2743" s="2" t="s">
        <v>2</v>
      </c>
      <c r="P2743" s="2" t="s">
        <v>1</v>
      </c>
      <c r="Q2743" s="1">
        <v>25905788.6424</v>
      </c>
      <c r="R2743" s="1">
        <v>0</v>
      </c>
      <c r="S2743" s="1">
        <v>22792580.6424</v>
      </c>
      <c r="T2743" s="1">
        <v>0</v>
      </c>
      <c r="U2743" s="2" t="s">
        <v>0</v>
      </c>
      <c r="V2743" s="1">
        <v>0</v>
      </c>
      <c r="W2743" s="1">
        <v>2683800</v>
      </c>
      <c r="X2743" s="2" t="s">
        <v>0</v>
      </c>
      <c r="Y2743" s="1">
        <v>429408</v>
      </c>
      <c r="Z2743" s="1">
        <v>0</v>
      </c>
      <c r="AA2743" s="2" t="s">
        <v>0</v>
      </c>
      <c r="AB2743" s="1">
        <v>0</v>
      </c>
      <c r="AC2743" s="1">
        <v>0</v>
      </c>
      <c r="AD2743" s="2" t="s">
        <v>0</v>
      </c>
      <c r="AE2743" s="1">
        <v>0</v>
      </c>
      <c r="AF2743" s="2">
        <v>0</v>
      </c>
      <c r="AG2743" s="2" t="s">
        <v>0</v>
      </c>
      <c r="AH2743" s="1">
        <v>0</v>
      </c>
      <c r="AI2743" s="1">
        <v>0</v>
      </c>
      <c r="AJ2743" s="2" t="s">
        <v>0</v>
      </c>
      <c r="AK2743" s="1">
        <v>0</v>
      </c>
      <c r="AL2743" s="1">
        <v>0</v>
      </c>
      <c r="AM2743" s="76" t="s">
        <v>1</v>
      </c>
      <c r="AN2743" s="77" t="s">
        <v>1</v>
      </c>
      <c r="AO2743" s="76" t="s">
        <v>1</v>
      </c>
      <c r="AP2743" s="77" t="s">
        <v>1</v>
      </c>
    </row>
    <row r="2744" spans="1:42" s="71" customFormat="1" hidden="1" x14ac:dyDescent="0.25">
      <c r="A2744" s="2" t="s">
        <v>358</v>
      </c>
      <c r="B2744" s="52">
        <v>44014</v>
      </c>
      <c r="C2744" s="2" t="s">
        <v>8</v>
      </c>
      <c r="D2744" s="2" t="s">
        <v>52</v>
      </c>
      <c r="E2744" s="2" t="s">
        <v>530</v>
      </c>
      <c r="F2744" s="2" t="s">
        <v>4206</v>
      </c>
      <c r="G2744" s="2" t="s">
        <v>4</v>
      </c>
      <c r="H2744" s="2" t="s">
        <v>4632</v>
      </c>
      <c r="I2744" s="1" t="s">
        <v>1</v>
      </c>
      <c r="J2744" s="1" t="s">
        <v>1</v>
      </c>
      <c r="K2744" s="1" t="s">
        <v>1</v>
      </c>
      <c r="L2744" s="1" t="s">
        <v>1</v>
      </c>
      <c r="M2744" s="1">
        <v>0</v>
      </c>
      <c r="N2744" s="2" t="s">
        <v>1</v>
      </c>
      <c r="O2744" s="2" t="s">
        <v>4633</v>
      </c>
      <c r="P2744" s="2" t="s">
        <v>4634</v>
      </c>
      <c r="Q2744" s="1">
        <v>421484.5</v>
      </c>
      <c r="R2744" s="1">
        <v>0</v>
      </c>
      <c r="S2744" s="1">
        <v>421484.5</v>
      </c>
      <c r="T2744" s="1">
        <v>0</v>
      </c>
      <c r="U2744" s="2" t="s">
        <v>0</v>
      </c>
      <c r="V2744" s="1">
        <v>0</v>
      </c>
      <c r="W2744" s="1">
        <v>0</v>
      </c>
      <c r="X2744" s="2" t="s">
        <v>0</v>
      </c>
      <c r="Y2744" s="1">
        <v>0</v>
      </c>
      <c r="Z2744" s="1">
        <v>0</v>
      </c>
      <c r="AA2744" s="2" t="s">
        <v>0</v>
      </c>
      <c r="AB2744" s="1">
        <v>0</v>
      </c>
      <c r="AC2744" s="1">
        <v>0</v>
      </c>
      <c r="AD2744" s="2" t="s">
        <v>0</v>
      </c>
      <c r="AE2744" s="1">
        <v>0</v>
      </c>
      <c r="AF2744" s="2">
        <v>0</v>
      </c>
      <c r="AG2744" s="2" t="s">
        <v>0</v>
      </c>
      <c r="AH2744" s="1">
        <v>0</v>
      </c>
      <c r="AI2744" s="1">
        <v>0</v>
      </c>
      <c r="AJ2744" s="2" t="s">
        <v>0</v>
      </c>
      <c r="AK2744" s="1">
        <v>0</v>
      </c>
      <c r="AL2744" s="1">
        <v>0</v>
      </c>
      <c r="AM2744" s="76" t="s">
        <v>1</v>
      </c>
      <c r="AN2744" s="77" t="s">
        <v>1</v>
      </c>
      <c r="AO2744" s="76" t="s">
        <v>1</v>
      </c>
      <c r="AP2744" s="77" t="s">
        <v>1</v>
      </c>
    </row>
    <row r="2745" spans="1:42" s="71" customFormat="1" hidden="1" x14ac:dyDescent="0.25">
      <c r="A2745" s="2" t="s">
        <v>355</v>
      </c>
      <c r="B2745" s="52">
        <v>44014</v>
      </c>
      <c r="C2745" s="2" t="s">
        <v>8</v>
      </c>
      <c r="D2745" s="2" t="s">
        <v>52</v>
      </c>
      <c r="E2745" s="2" t="s">
        <v>530</v>
      </c>
      <c r="F2745" s="2" t="s">
        <v>4206</v>
      </c>
      <c r="G2745" s="2" t="s">
        <v>4</v>
      </c>
      <c r="H2745" s="2" t="s">
        <v>4635</v>
      </c>
      <c r="I2745" s="1" t="s">
        <v>1</v>
      </c>
      <c r="J2745" s="1" t="s">
        <v>1</v>
      </c>
      <c r="K2745" s="1" t="s">
        <v>1</v>
      </c>
      <c r="L2745" s="1" t="s">
        <v>1</v>
      </c>
      <c r="M2745" s="1">
        <v>0</v>
      </c>
      <c r="N2745" s="2" t="s">
        <v>1</v>
      </c>
      <c r="O2745" s="2" t="s">
        <v>2</v>
      </c>
      <c r="P2745" s="2" t="s">
        <v>1</v>
      </c>
      <c r="Q2745" s="1">
        <v>63796433.296599999</v>
      </c>
      <c r="R2745" s="1">
        <v>0</v>
      </c>
      <c r="S2745" s="1">
        <v>53644461.865000002</v>
      </c>
      <c r="T2745" s="1">
        <v>0</v>
      </c>
      <c r="U2745" s="2" t="s">
        <v>0</v>
      </c>
      <c r="V2745" s="1">
        <v>0</v>
      </c>
      <c r="W2745" s="1">
        <v>8751699.5099999998</v>
      </c>
      <c r="X2745" s="2" t="s">
        <v>0</v>
      </c>
      <c r="Y2745" s="1">
        <v>1400271.9216</v>
      </c>
      <c r="Z2745" s="1">
        <v>0</v>
      </c>
      <c r="AA2745" s="2" t="s">
        <v>0</v>
      </c>
      <c r="AB2745" s="1">
        <v>0</v>
      </c>
      <c r="AC2745" s="1">
        <v>0</v>
      </c>
      <c r="AD2745" s="2" t="s">
        <v>0</v>
      </c>
      <c r="AE2745" s="1">
        <v>0</v>
      </c>
      <c r="AF2745" s="2">
        <v>0</v>
      </c>
      <c r="AG2745" s="2" t="s">
        <v>0</v>
      </c>
      <c r="AH2745" s="1">
        <v>0</v>
      </c>
      <c r="AI2745" s="1">
        <v>0</v>
      </c>
      <c r="AJ2745" s="2" t="s">
        <v>0</v>
      </c>
      <c r="AK2745" s="1">
        <v>0</v>
      </c>
      <c r="AL2745" s="1">
        <v>0</v>
      </c>
      <c r="AM2745" s="76" t="s">
        <v>1</v>
      </c>
      <c r="AN2745" s="77" t="s">
        <v>1</v>
      </c>
      <c r="AO2745" s="76" t="s">
        <v>1</v>
      </c>
      <c r="AP2745" s="77" t="s">
        <v>1</v>
      </c>
    </row>
    <row r="2746" spans="1:42" s="71" customFormat="1" hidden="1" x14ac:dyDescent="0.25">
      <c r="A2746" s="2" t="s">
        <v>353</v>
      </c>
      <c r="B2746" s="52">
        <v>44014</v>
      </c>
      <c r="C2746" s="2" t="s">
        <v>53</v>
      </c>
      <c r="D2746" s="2" t="s">
        <v>52</v>
      </c>
      <c r="E2746" s="2" t="s">
        <v>651</v>
      </c>
      <c r="F2746" s="2" t="s">
        <v>3966</v>
      </c>
      <c r="G2746" s="2" t="s">
        <v>4</v>
      </c>
      <c r="H2746" s="2" t="s">
        <v>4509</v>
      </c>
      <c r="I2746" s="1"/>
      <c r="J2746" s="1"/>
      <c r="K2746" s="1"/>
      <c r="L2746" s="1"/>
      <c r="M2746" s="1">
        <v>0</v>
      </c>
      <c r="N2746" s="2"/>
      <c r="O2746" s="2" t="s">
        <v>249</v>
      </c>
      <c r="P2746" s="2"/>
      <c r="Q2746" s="1">
        <v>0</v>
      </c>
      <c r="R2746" s="1">
        <v>0</v>
      </c>
      <c r="S2746" s="1"/>
      <c r="T2746" s="1">
        <v>0</v>
      </c>
      <c r="U2746" s="2"/>
      <c r="V2746" s="1">
        <v>0</v>
      </c>
      <c r="W2746" s="1"/>
      <c r="X2746" s="2"/>
      <c r="Y2746" s="1"/>
      <c r="Z2746" s="1">
        <v>0</v>
      </c>
      <c r="AA2746" s="2"/>
      <c r="AB2746" s="1">
        <v>0</v>
      </c>
      <c r="AC2746" s="1">
        <v>0</v>
      </c>
      <c r="AD2746" s="2"/>
      <c r="AE2746" s="1">
        <v>0</v>
      </c>
      <c r="AF2746" s="2"/>
      <c r="AG2746" s="2"/>
      <c r="AH2746" s="1"/>
      <c r="AI2746" s="1"/>
      <c r="AJ2746" s="2"/>
      <c r="AK2746" s="1"/>
      <c r="AL2746" s="1"/>
      <c r="AM2746" s="78"/>
      <c r="AN2746" s="48"/>
      <c r="AO2746" s="78"/>
      <c r="AP2746" s="48"/>
    </row>
    <row r="2747" spans="1:42" s="71" customFormat="1" hidden="1" x14ac:dyDescent="0.25">
      <c r="A2747" s="2" t="s">
        <v>351</v>
      </c>
      <c r="B2747" s="52">
        <v>44014</v>
      </c>
      <c r="C2747" s="2" t="s">
        <v>8</v>
      </c>
      <c r="D2747" s="2" t="s">
        <v>48</v>
      </c>
      <c r="E2747" s="2" t="s">
        <v>520</v>
      </c>
      <c r="F2747" s="2" t="s">
        <v>1901</v>
      </c>
      <c r="G2747" s="2" t="s">
        <v>4</v>
      </c>
      <c r="H2747" s="2" t="s">
        <v>4636</v>
      </c>
      <c r="I2747" s="1" t="s">
        <v>1</v>
      </c>
      <c r="J2747" s="1" t="s">
        <v>1</v>
      </c>
      <c r="K2747" s="1" t="s">
        <v>1</v>
      </c>
      <c r="L2747" s="1" t="s">
        <v>1</v>
      </c>
      <c r="M2747" s="1">
        <v>0</v>
      </c>
      <c r="N2747" s="2" t="s">
        <v>1</v>
      </c>
      <c r="O2747" s="2" t="s">
        <v>2</v>
      </c>
      <c r="P2747" s="2" t="s">
        <v>1</v>
      </c>
      <c r="Q2747" s="1">
        <v>42530930.285200007</v>
      </c>
      <c r="R2747" s="1">
        <v>0</v>
      </c>
      <c r="S2747" s="1">
        <v>37293331.860000007</v>
      </c>
      <c r="T2747" s="1">
        <v>0</v>
      </c>
      <c r="U2747" s="2" t="s">
        <v>0</v>
      </c>
      <c r="V2747" s="1">
        <v>0</v>
      </c>
      <c r="W2747" s="1">
        <v>4515171.0561999995</v>
      </c>
      <c r="X2747" s="2" t="s">
        <v>0</v>
      </c>
      <c r="Y2747" s="1">
        <v>722427.36900000006</v>
      </c>
      <c r="Z2747" s="1">
        <v>0</v>
      </c>
      <c r="AA2747" s="2" t="s">
        <v>0</v>
      </c>
      <c r="AB2747" s="1">
        <v>0</v>
      </c>
      <c r="AC2747" s="1">
        <v>0</v>
      </c>
      <c r="AD2747" s="2" t="s">
        <v>0</v>
      </c>
      <c r="AE2747" s="1">
        <v>0</v>
      </c>
      <c r="AF2747" s="2">
        <v>0</v>
      </c>
      <c r="AG2747" s="2" t="s">
        <v>0</v>
      </c>
      <c r="AH2747" s="1">
        <v>0</v>
      </c>
      <c r="AI2747" s="1">
        <v>0</v>
      </c>
      <c r="AJ2747" s="2" t="s">
        <v>0</v>
      </c>
      <c r="AK2747" s="1">
        <v>0</v>
      </c>
      <c r="AL2747" s="1">
        <v>0</v>
      </c>
      <c r="AM2747" s="76" t="s">
        <v>1</v>
      </c>
      <c r="AN2747" s="77" t="s">
        <v>1</v>
      </c>
      <c r="AO2747" s="76" t="s">
        <v>1</v>
      </c>
      <c r="AP2747" s="77" t="s">
        <v>1</v>
      </c>
    </row>
    <row r="2748" spans="1:42" s="71" customFormat="1" hidden="1" x14ac:dyDescent="0.25">
      <c r="A2748" s="2" t="s">
        <v>348</v>
      </c>
      <c r="B2748" s="52">
        <v>44014</v>
      </c>
      <c r="C2748" s="2" t="s">
        <v>8</v>
      </c>
      <c r="D2748" s="2" t="s">
        <v>48</v>
      </c>
      <c r="E2748" s="2" t="s">
        <v>520</v>
      </c>
      <c r="F2748" s="2" t="s">
        <v>1901</v>
      </c>
      <c r="G2748" s="2" t="s">
        <v>4</v>
      </c>
      <c r="H2748" s="2" t="s">
        <v>4637</v>
      </c>
      <c r="I2748" s="1" t="s">
        <v>1</v>
      </c>
      <c r="J2748" s="1" t="s">
        <v>1</v>
      </c>
      <c r="K2748" s="1" t="s">
        <v>1</v>
      </c>
      <c r="L2748" s="1" t="s">
        <v>1</v>
      </c>
      <c r="M2748" s="1">
        <v>0</v>
      </c>
      <c r="N2748" s="2" t="s">
        <v>1</v>
      </c>
      <c r="O2748" s="2" t="s">
        <v>4285</v>
      </c>
      <c r="P2748" s="2" t="s">
        <v>4286</v>
      </c>
      <c r="Q2748" s="1">
        <v>7206818.1771999998</v>
      </c>
      <c r="R2748" s="1">
        <v>0</v>
      </c>
      <c r="S2748" s="1">
        <v>3296505.54</v>
      </c>
      <c r="T2748" s="1">
        <v>3370959.17</v>
      </c>
      <c r="U2748" s="2" t="s">
        <v>13</v>
      </c>
      <c r="V2748" s="1">
        <v>539353.46719999996</v>
      </c>
      <c r="W2748" s="1">
        <v>0</v>
      </c>
      <c r="X2748" s="2" t="s">
        <v>0</v>
      </c>
      <c r="Y2748" s="1">
        <v>0</v>
      </c>
      <c r="Z2748" s="1">
        <v>0</v>
      </c>
      <c r="AA2748" s="2" t="s">
        <v>0</v>
      </c>
      <c r="AB2748" s="1">
        <v>0</v>
      </c>
      <c r="AC2748" s="1">
        <v>0</v>
      </c>
      <c r="AD2748" s="2" t="s">
        <v>0</v>
      </c>
      <c r="AE2748" s="1">
        <v>0</v>
      </c>
      <c r="AF2748" s="2">
        <v>0</v>
      </c>
      <c r="AG2748" s="2" t="s">
        <v>0</v>
      </c>
      <c r="AH2748" s="1">
        <v>0</v>
      </c>
      <c r="AI2748" s="1">
        <v>0</v>
      </c>
      <c r="AJ2748" s="2" t="s">
        <v>0</v>
      </c>
      <c r="AK2748" s="1">
        <v>0</v>
      </c>
      <c r="AL2748" s="1">
        <v>0</v>
      </c>
      <c r="AM2748" s="76" t="s">
        <v>1</v>
      </c>
      <c r="AN2748" s="77" t="s">
        <v>1</v>
      </c>
      <c r="AO2748" s="76" t="s">
        <v>1</v>
      </c>
      <c r="AP2748" s="77" t="s">
        <v>1</v>
      </c>
    </row>
    <row r="2749" spans="1:42" s="71" customFormat="1" hidden="1" x14ac:dyDescent="0.25">
      <c r="A2749" s="2" t="s">
        <v>345</v>
      </c>
      <c r="B2749" s="52">
        <v>44014</v>
      </c>
      <c r="C2749" s="2" t="s">
        <v>8</v>
      </c>
      <c r="D2749" s="2" t="s">
        <v>48</v>
      </c>
      <c r="E2749" s="2" t="s">
        <v>520</v>
      </c>
      <c r="F2749" s="2" t="s">
        <v>1901</v>
      </c>
      <c r="G2749" s="2" t="s">
        <v>4</v>
      </c>
      <c r="H2749" s="2" t="s">
        <v>4638</v>
      </c>
      <c r="I2749" s="1" t="s">
        <v>1</v>
      </c>
      <c r="J2749" s="1" t="s">
        <v>1</v>
      </c>
      <c r="K2749" s="1" t="s">
        <v>1</v>
      </c>
      <c r="L2749" s="1" t="s">
        <v>1</v>
      </c>
      <c r="M2749" s="1">
        <v>0</v>
      </c>
      <c r="N2749" s="2" t="s">
        <v>1</v>
      </c>
      <c r="O2749" s="2" t="s">
        <v>2</v>
      </c>
      <c r="P2749" s="2" t="s">
        <v>1</v>
      </c>
      <c r="Q2749" s="1">
        <v>40413506.092</v>
      </c>
      <c r="R2749" s="1">
        <v>0</v>
      </c>
      <c r="S2749" s="1">
        <v>33728268.310000002</v>
      </c>
      <c r="T2749" s="1">
        <v>0</v>
      </c>
      <c r="U2749" s="2" t="s">
        <v>0</v>
      </c>
      <c r="V2749" s="1">
        <v>0</v>
      </c>
      <c r="W2749" s="1">
        <v>5763136.0190000003</v>
      </c>
      <c r="X2749" s="2" t="s">
        <v>0</v>
      </c>
      <c r="Y2749" s="1">
        <v>922101.76299999992</v>
      </c>
      <c r="Z2749" s="1">
        <v>0</v>
      </c>
      <c r="AA2749" s="2" t="s">
        <v>0</v>
      </c>
      <c r="AB2749" s="1">
        <v>0</v>
      </c>
      <c r="AC2749" s="1">
        <v>0</v>
      </c>
      <c r="AD2749" s="2" t="s">
        <v>0</v>
      </c>
      <c r="AE2749" s="1">
        <v>0</v>
      </c>
      <c r="AF2749" s="2">
        <v>0</v>
      </c>
      <c r="AG2749" s="2" t="s">
        <v>0</v>
      </c>
      <c r="AH2749" s="1">
        <v>0</v>
      </c>
      <c r="AI2749" s="1">
        <v>0</v>
      </c>
      <c r="AJ2749" s="2" t="s">
        <v>0</v>
      </c>
      <c r="AK2749" s="1">
        <v>0</v>
      </c>
      <c r="AL2749" s="1">
        <v>0</v>
      </c>
      <c r="AM2749" s="76" t="s">
        <v>1</v>
      </c>
      <c r="AN2749" s="77" t="s">
        <v>1</v>
      </c>
      <c r="AO2749" s="76" t="s">
        <v>1</v>
      </c>
      <c r="AP2749" s="77" t="s">
        <v>1</v>
      </c>
    </row>
    <row r="2750" spans="1:42" s="71" customFormat="1" hidden="1" x14ac:dyDescent="0.25">
      <c r="A2750" s="2" t="s">
        <v>343</v>
      </c>
      <c r="B2750" s="51">
        <v>44014</v>
      </c>
      <c r="C2750" s="2" t="s">
        <v>53</v>
      </c>
      <c r="D2750" s="2" t="s">
        <v>48</v>
      </c>
      <c r="E2750" s="2" t="s">
        <v>1830</v>
      </c>
      <c r="F2750" s="2" t="s">
        <v>3210</v>
      </c>
      <c r="G2750" s="2" t="s">
        <v>4</v>
      </c>
      <c r="H2750" s="2" t="s">
        <v>4051</v>
      </c>
      <c r="I2750" s="1"/>
      <c r="J2750" s="1"/>
      <c r="K2750" s="1"/>
      <c r="L2750" s="1"/>
      <c r="M2750" s="1">
        <v>0</v>
      </c>
      <c r="N2750" s="2"/>
      <c r="O2750" s="2" t="s">
        <v>249</v>
      </c>
      <c r="P2750" s="2"/>
      <c r="Q2750" s="1">
        <v>0</v>
      </c>
      <c r="R2750" s="1">
        <v>0</v>
      </c>
      <c r="S2750" s="1">
        <v>0</v>
      </c>
      <c r="T2750" s="1">
        <v>0</v>
      </c>
      <c r="U2750" s="1">
        <v>0</v>
      </c>
      <c r="V2750" s="1">
        <v>0</v>
      </c>
      <c r="W2750" s="1">
        <v>0</v>
      </c>
      <c r="X2750" s="1">
        <v>0</v>
      </c>
      <c r="Y2750" s="1">
        <v>0</v>
      </c>
      <c r="Z2750" s="1">
        <v>0</v>
      </c>
      <c r="AA2750" s="1">
        <v>0</v>
      </c>
      <c r="AB2750" s="1">
        <v>0</v>
      </c>
      <c r="AC2750" s="1">
        <v>0</v>
      </c>
      <c r="AD2750" s="1">
        <v>0</v>
      </c>
      <c r="AE2750" s="1">
        <v>0</v>
      </c>
      <c r="AF2750" s="2"/>
      <c r="AG2750" s="2"/>
      <c r="AH2750" s="1"/>
      <c r="AI2750" s="1"/>
      <c r="AJ2750" s="2"/>
      <c r="AK2750" s="1"/>
      <c r="AL2750" s="1"/>
      <c r="AM2750" s="78"/>
      <c r="AN2750" s="48"/>
      <c r="AO2750" s="78"/>
      <c r="AP2750" s="48"/>
    </row>
    <row r="2751" spans="1:42" s="71" customFormat="1" hidden="1" x14ac:dyDescent="0.25">
      <c r="A2751" s="2" t="s">
        <v>340</v>
      </c>
      <c r="B2751" s="52">
        <v>44014</v>
      </c>
      <c r="C2751" s="2" t="s">
        <v>8</v>
      </c>
      <c r="D2751" s="2" t="s">
        <v>44</v>
      </c>
      <c r="E2751" s="2" t="s">
        <v>516</v>
      </c>
      <c r="F2751" s="2" t="s">
        <v>2572</v>
      </c>
      <c r="G2751" s="2" t="s">
        <v>4</v>
      </c>
      <c r="H2751" s="2" t="s">
        <v>4639</v>
      </c>
      <c r="I2751" s="1"/>
      <c r="J2751" s="1"/>
      <c r="K2751" s="1"/>
      <c r="L2751" s="1"/>
      <c r="M2751" s="1"/>
      <c r="N2751" s="2"/>
      <c r="O2751" s="2"/>
      <c r="P2751" s="2"/>
      <c r="Q2751" s="1">
        <v>0</v>
      </c>
      <c r="R2751" s="1"/>
      <c r="S2751" s="1">
        <v>0</v>
      </c>
      <c r="T2751" s="1">
        <v>0</v>
      </c>
      <c r="U2751" s="2"/>
      <c r="V2751" s="1"/>
      <c r="W2751" s="1"/>
      <c r="X2751" s="2"/>
      <c r="Y2751" s="1"/>
      <c r="Z2751" s="1"/>
      <c r="AA2751" s="2"/>
      <c r="AB2751" s="1"/>
      <c r="AC2751" s="1"/>
      <c r="AD2751" s="2"/>
      <c r="AE2751" s="1"/>
      <c r="AF2751" s="2"/>
      <c r="AG2751" s="2"/>
      <c r="AH2751" s="1"/>
      <c r="AI2751" s="1"/>
      <c r="AJ2751" s="2"/>
      <c r="AK2751" s="1"/>
      <c r="AL2751" s="1"/>
      <c r="AM2751" s="76"/>
      <c r="AN2751" s="77"/>
      <c r="AO2751" s="76"/>
      <c r="AP2751" s="77"/>
    </row>
    <row r="2752" spans="1:42" s="71" customFormat="1" hidden="1" x14ac:dyDescent="0.25">
      <c r="A2752" s="2" t="s">
        <v>337</v>
      </c>
      <c r="B2752" s="52">
        <v>44014</v>
      </c>
      <c r="C2752" s="2" t="s">
        <v>8</v>
      </c>
      <c r="D2752" s="2" t="s">
        <v>44</v>
      </c>
      <c r="E2752" s="2" t="s">
        <v>516</v>
      </c>
      <c r="F2752" s="2" t="s">
        <v>2537</v>
      </c>
      <c r="G2752" s="2" t="s">
        <v>4</v>
      </c>
      <c r="H2752" s="2" t="s">
        <v>4640</v>
      </c>
      <c r="I2752" s="1" t="s">
        <v>1</v>
      </c>
      <c r="J2752" s="1" t="s">
        <v>1</v>
      </c>
      <c r="K2752" s="1" t="s">
        <v>1</v>
      </c>
      <c r="L2752" s="1" t="s">
        <v>1</v>
      </c>
      <c r="M2752" s="1">
        <v>0</v>
      </c>
      <c r="N2752" s="2" t="s">
        <v>1</v>
      </c>
      <c r="O2752" s="2" t="s">
        <v>2</v>
      </c>
      <c r="P2752" s="2" t="s">
        <v>1</v>
      </c>
      <c r="Q2752" s="1">
        <v>140010205.36159995</v>
      </c>
      <c r="R2752" s="1">
        <v>0</v>
      </c>
      <c r="S2752" s="1">
        <v>73235964.335499942</v>
      </c>
      <c r="T2752" s="1">
        <v>0</v>
      </c>
      <c r="U2752" s="2" t="s">
        <v>0</v>
      </c>
      <c r="V2752" s="1">
        <v>0</v>
      </c>
      <c r="W2752" s="1">
        <v>57564000.884599999</v>
      </c>
      <c r="X2752" s="2" t="s">
        <v>13</v>
      </c>
      <c r="Y2752" s="1">
        <v>9210240.1414999999</v>
      </c>
      <c r="Z2752" s="1">
        <v>0</v>
      </c>
      <c r="AA2752" s="2" t="s">
        <v>0</v>
      </c>
      <c r="AB2752" s="1">
        <v>0</v>
      </c>
      <c r="AC2752" s="1">
        <v>0</v>
      </c>
      <c r="AD2752" s="2" t="s">
        <v>0</v>
      </c>
      <c r="AE2752" s="1">
        <v>0</v>
      </c>
      <c r="AF2752" s="2">
        <v>0</v>
      </c>
      <c r="AG2752" s="2" t="s">
        <v>0</v>
      </c>
      <c r="AH2752" s="1">
        <v>0</v>
      </c>
      <c r="AI2752" s="1">
        <v>0</v>
      </c>
      <c r="AJ2752" s="2" t="s">
        <v>0</v>
      </c>
      <c r="AK2752" s="1">
        <v>0</v>
      </c>
      <c r="AL2752" s="1">
        <v>0</v>
      </c>
      <c r="AM2752" s="76" t="s">
        <v>1</v>
      </c>
      <c r="AN2752" s="77" t="s">
        <v>1</v>
      </c>
      <c r="AO2752" s="76" t="s">
        <v>1</v>
      </c>
      <c r="AP2752" s="77" t="s">
        <v>1</v>
      </c>
    </row>
    <row r="2753" spans="1:42" s="71" customFormat="1" hidden="1" x14ac:dyDescent="0.25">
      <c r="A2753" s="2" t="s">
        <v>335</v>
      </c>
      <c r="B2753" s="52">
        <v>44014</v>
      </c>
      <c r="C2753" s="2" t="s">
        <v>8</v>
      </c>
      <c r="D2753" s="2" t="s">
        <v>40</v>
      </c>
      <c r="E2753" s="2" t="s">
        <v>500</v>
      </c>
      <c r="F2753" s="2" t="s">
        <v>918</v>
      </c>
      <c r="G2753" s="2" t="s">
        <v>4</v>
      </c>
      <c r="H2753" s="2" t="s">
        <v>4641</v>
      </c>
      <c r="I2753" s="1" t="s">
        <v>1</v>
      </c>
      <c r="J2753" s="1" t="s">
        <v>1</v>
      </c>
      <c r="K2753" s="1" t="s">
        <v>1</v>
      </c>
      <c r="L2753" s="1" t="s">
        <v>1</v>
      </c>
      <c r="M2753" s="1">
        <v>0</v>
      </c>
      <c r="N2753" s="2" t="s">
        <v>1</v>
      </c>
      <c r="O2753" s="2" t="s">
        <v>2</v>
      </c>
      <c r="P2753" s="2" t="s">
        <v>1</v>
      </c>
      <c r="Q2753" s="1">
        <v>91487544.558199987</v>
      </c>
      <c r="R2753" s="1">
        <v>0</v>
      </c>
      <c r="S2753" s="1">
        <v>72988454.295299992</v>
      </c>
      <c r="T2753" s="1">
        <v>0</v>
      </c>
      <c r="U2753" s="2" t="s">
        <v>0</v>
      </c>
      <c r="V2753" s="1">
        <v>0</v>
      </c>
      <c r="W2753" s="1">
        <v>15947491.605999997</v>
      </c>
      <c r="X2753" s="2" t="s">
        <v>0</v>
      </c>
      <c r="Y2753" s="1">
        <v>2551598.6568999998</v>
      </c>
      <c r="Z2753" s="1">
        <v>0</v>
      </c>
      <c r="AA2753" s="2" t="s">
        <v>0</v>
      </c>
      <c r="AB2753" s="1">
        <v>0</v>
      </c>
      <c r="AC2753" s="1">
        <v>0</v>
      </c>
      <c r="AD2753" s="2" t="s">
        <v>0</v>
      </c>
      <c r="AE2753" s="1">
        <v>0</v>
      </c>
      <c r="AF2753" s="2">
        <v>0</v>
      </c>
      <c r="AG2753" s="2" t="s">
        <v>0</v>
      </c>
      <c r="AH2753" s="1">
        <v>0</v>
      </c>
      <c r="AI2753" s="1">
        <v>0</v>
      </c>
      <c r="AJ2753" s="2" t="s">
        <v>0</v>
      </c>
      <c r="AK2753" s="1">
        <v>0</v>
      </c>
      <c r="AL2753" s="1">
        <v>0</v>
      </c>
      <c r="AM2753" s="76" t="s">
        <v>1</v>
      </c>
      <c r="AN2753" s="77" t="s">
        <v>1</v>
      </c>
      <c r="AO2753" s="76" t="s">
        <v>1</v>
      </c>
      <c r="AP2753" s="77" t="s">
        <v>1</v>
      </c>
    </row>
    <row r="2754" spans="1:42" s="71" customFormat="1" hidden="1" x14ac:dyDescent="0.25">
      <c r="A2754" s="2" t="s">
        <v>329</v>
      </c>
      <c r="B2754" s="52">
        <v>44014</v>
      </c>
      <c r="C2754" s="2" t="s">
        <v>8</v>
      </c>
      <c r="D2754" s="2" t="s">
        <v>36</v>
      </c>
      <c r="E2754" s="2" t="s">
        <v>497</v>
      </c>
      <c r="F2754" s="2" t="s">
        <v>1069</v>
      </c>
      <c r="G2754" s="2" t="s">
        <v>4</v>
      </c>
      <c r="H2754" s="2" t="s">
        <v>4642</v>
      </c>
      <c r="I2754" s="1" t="s">
        <v>1</v>
      </c>
      <c r="J2754" s="1" t="s">
        <v>1</v>
      </c>
      <c r="K2754" s="1" t="s">
        <v>1</v>
      </c>
      <c r="L2754" s="1" t="s">
        <v>1</v>
      </c>
      <c r="M2754" s="1">
        <v>0</v>
      </c>
      <c r="N2754" s="2" t="s">
        <v>1</v>
      </c>
      <c r="O2754" s="2" t="s">
        <v>2</v>
      </c>
      <c r="P2754" s="2" t="s">
        <v>1</v>
      </c>
      <c r="Q2754" s="1">
        <v>377244.12</v>
      </c>
      <c r="R2754" s="1">
        <v>0</v>
      </c>
      <c r="S2754" s="1">
        <v>377244.12</v>
      </c>
      <c r="T2754" s="1">
        <v>0</v>
      </c>
      <c r="U2754" s="2" t="s">
        <v>0</v>
      </c>
      <c r="V2754" s="1">
        <v>0</v>
      </c>
      <c r="W2754" s="1">
        <v>0</v>
      </c>
      <c r="X2754" s="2" t="s">
        <v>0</v>
      </c>
      <c r="Y2754" s="1">
        <v>0</v>
      </c>
      <c r="Z2754" s="1">
        <v>0</v>
      </c>
      <c r="AA2754" s="2" t="s">
        <v>0</v>
      </c>
      <c r="AB2754" s="1">
        <v>0</v>
      </c>
      <c r="AC2754" s="1">
        <v>0</v>
      </c>
      <c r="AD2754" s="2" t="s">
        <v>0</v>
      </c>
      <c r="AE2754" s="1">
        <v>0</v>
      </c>
      <c r="AF2754" s="2">
        <v>0</v>
      </c>
      <c r="AG2754" s="2" t="s">
        <v>0</v>
      </c>
      <c r="AH2754" s="1">
        <v>0</v>
      </c>
      <c r="AI2754" s="1">
        <v>0</v>
      </c>
      <c r="AJ2754" s="2" t="s">
        <v>0</v>
      </c>
      <c r="AK2754" s="1">
        <v>0</v>
      </c>
      <c r="AL2754" s="1">
        <v>0</v>
      </c>
      <c r="AM2754" s="76" t="s">
        <v>1</v>
      </c>
      <c r="AN2754" s="77" t="s">
        <v>1</v>
      </c>
      <c r="AO2754" s="76" t="s">
        <v>1</v>
      </c>
      <c r="AP2754" s="77" t="s">
        <v>1</v>
      </c>
    </row>
    <row r="2755" spans="1:42" s="71" customFormat="1" hidden="1" x14ac:dyDescent="0.25">
      <c r="A2755" s="2" t="s">
        <v>326</v>
      </c>
      <c r="B2755" s="52">
        <v>44014</v>
      </c>
      <c r="C2755" s="2" t="s">
        <v>8</v>
      </c>
      <c r="D2755" s="2" t="s">
        <v>36</v>
      </c>
      <c r="E2755" s="2" t="s">
        <v>497</v>
      </c>
      <c r="F2755" s="2" t="s">
        <v>1069</v>
      </c>
      <c r="G2755" s="2" t="s">
        <v>4</v>
      </c>
      <c r="H2755" s="2" t="s">
        <v>4643</v>
      </c>
      <c r="I2755" s="1" t="s">
        <v>1</v>
      </c>
      <c r="J2755" s="1" t="s">
        <v>1</v>
      </c>
      <c r="K2755" s="1" t="s">
        <v>1</v>
      </c>
      <c r="L2755" s="1" t="s">
        <v>1</v>
      </c>
      <c r="M2755" s="1">
        <v>0</v>
      </c>
      <c r="N2755" s="2" t="s">
        <v>1</v>
      </c>
      <c r="O2755" s="2" t="s">
        <v>4644</v>
      </c>
      <c r="P2755" s="2" t="s">
        <v>4645</v>
      </c>
      <c r="Q2755" s="1">
        <v>1177522.2</v>
      </c>
      <c r="R2755" s="1">
        <v>0</v>
      </c>
      <c r="S2755" s="1">
        <v>1177522.2</v>
      </c>
      <c r="T2755" s="1">
        <v>0</v>
      </c>
      <c r="U2755" s="2" t="s">
        <v>0</v>
      </c>
      <c r="V2755" s="1">
        <v>0</v>
      </c>
      <c r="W2755" s="1">
        <v>0</v>
      </c>
      <c r="X2755" s="2" t="s">
        <v>0</v>
      </c>
      <c r="Y2755" s="1">
        <v>0</v>
      </c>
      <c r="Z2755" s="1">
        <v>0</v>
      </c>
      <c r="AA2755" s="2" t="s">
        <v>0</v>
      </c>
      <c r="AB2755" s="1">
        <v>0</v>
      </c>
      <c r="AC2755" s="1">
        <v>0</v>
      </c>
      <c r="AD2755" s="2" t="s">
        <v>0</v>
      </c>
      <c r="AE2755" s="1">
        <v>0</v>
      </c>
      <c r="AF2755" s="2">
        <v>0</v>
      </c>
      <c r="AG2755" s="2" t="s">
        <v>0</v>
      </c>
      <c r="AH2755" s="1">
        <v>0</v>
      </c>
      <c r="AI2755" s="1">
        <v>0</v>
      </c>
      <c r="AJ2755" s="2" t="s">
        <v>0</v>
      </c>
      <c r="AK2755" s="1">
        <v>0</v>
      </c>
      <c r="AL2755" s="1">
        <v>0</v>
      </c>
      <c r="AM2755" s="76" t="s">
        <v>1</v>
      </c>
      <c r="AN2755" s="77" t="s">
        <v>1</v>
      </c>
      <c r="AO2755" s="76" t="s">
        <v>1</v>
      </c>
      <c r="AP2755" s="77" t="s">
        <v>1</v>
      </c>
    </row>
    <row r="2756" spans="1:42" s="71" customFormat="1" hidden="1" x14ac:dyDescent="0.25">
      <c r="A2756" s="2" t="s">
        <v>323</v>
      </c>
      <c r="B2756" s="52">
        <v>44014</v>
      </c>
      <c r="C2756" s="2" t="s">
        <v>8</v>
      </c>
      <c r="D2756" s="2" t="s">
        <v>36</v>
      </c>
      <c r="E2756" s="2" t="s">
        <v>497</v>
      </c>
      <c r="F2756" s="2" t="s">
        <v>1069</v>
      </c>
      <c r="G2756" s="2" t="s">
        <v>4</v>
      </c>
      <c r="H2756" s="2" t="s">
        <v>4646</v>
      </c>
      <c r="I2756" s="1" t="s">
        <v>1</v>
      </c>
      <c r="J2756" s="1" t="s">
        <v>1</v>
      </c>
      <c r="K2756" s="1" t="s">
        <v>1</v>
      </c>
      <c r="L2756" s="1" t="s">
        <v>1</v>
      </c>
      <c r="M2756" s="1">
        <v>0</v>
      </c>
      <c r="N2756" s="2" t="s">
        <v>1</v>
      </c>
      <c r="O2756" s="2" t="s">
        <v>4647</v>
      </c>
      <c r="P2756" s="2" t="s">
        <v>4648</v>
      </c>
      <c r="Q2756" s="1">
        <v>20000</v>
      </c>
      <c r="R2756" s="1">
        <v>0</v>
      </c>
      <c r="S2756" s="1">
        <v>20000</v>
      </c>
      <c r="T2756" s="1">
        <v>0</v>
      </c>
      <c r="U2756" s="2" t="s">
        <v>0</v>
      </c>
      <c r="V2756" s="1">
        <v>0</v>
      </c>
      <c r="W2756" s="1">
        <v>0</v>
      </c>
      <c r="X2756" s="2" t="s">
        <v>0</v>
      </c>
      <c r="Y2756" s="1">
        <v>0</v>
      </c>
      <c r="Z2756" s="1">
        <v>0</v>
      </c>
      <c r="AA2756" s="2" t="s">
        <v>0</v>
      </c>
      <c r="AB2756" s="1">
        <v>0</v>
      </c>
      <c r="AC2756" s="1">
        <v>0</v>
      </c>
      <c r="AD2756" s="2" t="s">
        <v>0</v>
      </c>
      <c r="AE2756" s="1">
        <v>0</v>
      </c>
      <c r="AF2756" s="2">
        <v>0</v>
      </c>
      <c r="AG2756" s="2" t="s">
        <v>0</v>
      </c>
      <c r="AH2756" s="1">
        <v>0</v>
      </c>
      <c r="AI2756" s="1">
        <v>0</v>
      </c>
      <c r="AJ2756" s="2" t="s">
        <v>0</v>
      </c>
      <c r="AK2756" s="1">
        <v>0</v>
      </c>
      <c r="AL2756" s="1">
        <v>0</v>
      </c>
      <c r="AM2756" s="76" t="s">
        <v>1</v>
      </c>
      <c r="AN2756" s="77" t="s">
        <v>1</v>
      </c>
      <c r="AO2756" s="76" t="s">
        <v>1</v>
      </c>
      <c r="AP2756" s="77" t="s">
        <v>1</v>
      </c>
    </row>
    <row r="2757" spans="1:42" s="71" customFormat="1" hidden="1" x14ac:dyDescent="0.25">
      <c r="A2757" s="2" t="s">
        <v>321</v>
      </c>
      <c r="B2757" s="52">
        <v>44014</v>
      </c>
      <c r="C2757" s="2" t="s">
        <v>8</v>
      </c>
      <c r="D2757" s="2" t="s">
        <v>36</v>
      </c>
      <c r="E2757" s="2" t="s">
        <v>497</v>
      </c>
      <c r="F2757" s="2" t="s">
        <v>1069</v>
      </c>
      <c r="G2757" s="2" t="s">
        <v>4</v>
      </c>
      <c r="H2757" s="2" t="s">
        <v>4649</v>
      </c>
      <c r="I2757" s="1" t="s">
        <v>1</v>
      </c>
      <c r="J2757" s="1" t="s">
        <v>1</v>
      </c>
      <c r="K2757" s="1" t="s">
        <v>1</v>
      </c>
      <c r="L2757" s="1" t="s">
        <v>1</v>
      </c>
      <c r="M2757" s="1">
        <v>0</v>
      </c>
      <c r="N2757" s="2" t="s">
        <v>1</v>
      </c>
      <c r="O2757" s="2" t="s">
        <v>4644</v>
      </c>
      <c r="P2757" s="2" t="s">
        <v>4645</v>
      </c>
      <c r="Q2757" s="1">
        <v>209496</v>
      </c>
      <c r="R2757" s="1">
        <v>0</v>
      </c>
      <c r="S2757" s="1">
        <v>0</v>
      </c>
      <c r="T2757" s="1">
        <v>180600</v>
      </c>
      <c r="U2757" s="2" t="s">
        <v>13</v>
      </c>
      <c r="V2757" s="1">
        <v>28896</v>
      </c>
      <c r="W2757" s="1">
        <v>0</v>
      </c>
      <c r="X2757" s="2" t="s">
        <v>0</v>
      </c>
      <c r="Y2757" s="1">
        <v>0</v>
      </c>
      <c r="Z2757" s="1">
        <v>0</v>
      </c>
      <c r="AA2757" s="2" t="s">
        <v>0</v>
      </c>
      <c r="AB2757" s="1">
        <v>0</v>
      </c>
      <c r="AC2757" s="1">
        <v>0</v>
      </c>
      <c r="AD2757" s="2" t="s">
        <v>0</v>
      </c>
      <c r="AE2757" s="1">
        <v>0</v>
      </c>
      <c r="AF2757" s="2">
        <v>0</v>
      </c>
      <c r="AG2757" s="2" t="s">
        <v>0</v>
      </c>
      <c r="AH2757" s="1">
        <v>0</v>
      </c>
      <c r="AI2757" s="1">
        <v>0</v>
      </c>
      <c r="AJ2757" s="2" t="s">
        <v>0</v>
      </c>
      <c r="AK2757" s="1">
        <v>0</v>
      </c>
      <c r="AL2757" s="1">
        <v>0</v>
      </c>
      <c r="AM2757" s="76" t="s">
        <v>1</v>
      </c>
      <c r="AN2757" s="77" t="s">
        <v>1</v>
      </c>
      <c r="AO2757" s="76" t="s">
        <v>1</v>
      </c>
      <c r="AP2757" s="77" t="s">
        <v>1</v>
      </c>
    </row>
    <row r="2758" spans="1:42" s="71" customFormat="1" hidden="1" x14ac:dyDescent="0.25">
      <c r="A2758" s="2" t="s">
        <v>318</v>
      </c>
      <c r="B2758" s="52">
        <v>44014</v>
      </c>
      <c r="C2758" s="2" t="s">
        <v>8</v>
      </c>
      <c r="D2758" s="2" t="s">
        <v>36</v>
      </c>
      <c r="E2758" s="2" t="s">
        <v>497</v>
      </c>
      <c r="F2758" s="2" t="s">
        <v>1069</v>
      </c>
      <c r="G2758" s="2" t="s">
        <v>4</v>
      </c>
      <c r="H2758" s="2" t="s">
        <v>4650</v>
      </c>
      <c r="I2758" s="1" t="s">
        <v>1</v>
      </c>
      <c r="J2758" s="1" t="s">
        <v>1</v>
      </c>
      <c r="K2758" s="1" t="s">
        <v>1</v>
      </c>
      <c r="L2758" s="1" t="s">
        <v>1</v>
      </c>
      <c r="M2758" s="1">
        <v>0</v>
      </c>
      <c r="N2758" s="2" t="s">
        <v>1</v>
      </c>
      <c r="O2758" s="2" t="s">
        <v>2</v>
      </c>
      <c r="P2758" s="2" t="s">
        <v>1</v>
      </c>
      <c r="Q2758" s="1">
        <v>23041315.151000001</v>
      </c>
      <c r="R2758" s="1">
        <v>0</v>
      </c>
      <c r="S2758" s="1">
        <v>19266988.814999998</v>
      </c>
      <c r="T2758" s="1">
        <v>0</v>
      </c>
      <c r="U2758" s="2" t="s">
        <v>0</v>
      </c>
      <c r="V2758" s="1">
        <v>0</v>
      </c>
      <c r="W2758" s="1">
        <v>3253729.5999999996</v>
      </c>
      <c r="X2758" s="2" t="s">
        <v>0</v>
      </c>
      <c r="Y2758" s="1">
        <v>520596.73600000003</v>
      </c>
      <c r="Z2758" s="1">
        <v>0</v>
      </c>
      <c r="AA2758" s="2" t="s">
        <v>0</v>
      </c>
      <c r="AB2758" s="1">
        <v>0</v>
      </c>
      <c r="AC2758" s="1">
        <v>0</v>
      </c>
      <c r="AD2758" s="2" t="s">
        <v>0</v>
      </c>
      <c r="AE2758" s="1">
        <v>0</v>
      </c>
      <c r="AF2758" s="2">
        <v>0</v>
      </c>
      <c r="AG2758" s="2" t="s">
        <v>0</v>
      </c>
      <c r="AH2758" s="1">
        <v>0</v>
      </c>
      <c r="AI2758" s="1">
        <v>0</v>
      </c>
      <c r="AJ2758" s="2" t="s">
        <v>0</v>
      </c>
      <c r="AK2758" s="1">
        <v>0</v>
      </c>
      <c r="AL2758" s="1">
        <v>0</v>
      </c>
      <c r="AM2758" s="76" t="s">
        <v>1</v>
      </c>
      <c r="AN2758" s="77" t="s">
        <v>1</v>
      </c>
      <c r="AO2758" s="76" t="s">
        <v>1</v>
      </c>
      <c r="AP2758" s="77" t="s">
        <v>1</v>
      </c>
    </row>
    <row r="2759" spans="1:42" s="71" customFormat="1" hidden="1" x14ac:dyDescent="0.25">
      <c r="A2759" s="2" t="s">
        <v>316</v>
      </c>
      <c r="B2759" s="52">
        <v>44014</v>
      </c>
      <c r="C2759" s="2" t="s">
        <v>8</v>
      </c>
      <c r="D2759" s="2" t="s">
        <v>32</v>
      </c>
      <c r="E2759" s="2" t="s">
        <v>493</v>
      </c>
      <c r="F2759" s="2" t="s">
        <v>4651</v>
      </c>
      <c r="G2759" s="2" t="s">
        <v>4</v>
      </c>
      <c r="H2759" s="2" t="s">
        <v>4652</v>
      </c>
      <c r="I2759" s="1" t="s">
        <v>1</v>
      </c>
      <c r="J2759" s="1" t="s">
        <v>1</v>
      </c>
      <c r="K2759" s="1" t="s">
        <v>1</v>
      </c>
      <c r="L2759" s="1" t="s">
        <v>1</v>
      </c>
      <c r="M2759" s="1">
        <v>0</v>
      </c>
      <c r="N2759" s="2" t="s">
        <v>1</v>
      </c>
      <c r="O2759" s="2" t="s">
        <v>2</v>
      </c>
      <c r="P2759" s="2" t="s">
        <v>1</v>
      </c>
      <c r="Q2759" s="1">
        <v>50533973.552300006</v>
      </c>
      <c r="R2759" s="1">
        <v>0</v>
      </c>
      <c r="S2759" s="1">
        <v>36395475.045400001</v>
      </c>
      <c r="T2759" s="1">
        <v>0</v>
      </c>
      <c r="U2759" s="2" t="s">
        <v>0</v>
      </c>
      <c r="V2759" s="1">
        <v>0</v>
      </c>
      <c r="W2759" s="1">
        <v>12188360.7818</v>
      </c>
      <c r="X2759" s="2" t="s">
        <v>13</v>
      </c>
      <c r="Y2759" s="1">
        <v>1950137.7250999999</v>
      </c>
      <c r="Z2759" s="1">
        <v>0</v>
      </c>
      <c r="AA2759" s="2" t="s">
        <v>0</v>
      </c>
      <c r="AB2759" s="1">
        <v>0</v>
      </c>
      <c r="AC2759" s="1">
        <v>0</v>
      </c>
      <c r="AD2759" s="2" t="s">
        <v>0</v>
      </c>
      <c r="AE2759" s="1">
        <v>0</v>
      </c>
      <c r="AF2759" s="2">
        <v>0</v>
      </c>
      <c r="AG2759" s="2" t="s">
        <v>0</v>
      </c>
      <c r="AH2759" s="1">
        <v>0</v>
      </c>
      <c r="AI2759" s="1">
        <v>0</v>
      </c>
      <c r="AJ2759" s="2" t="s">
        <v>0</v>
      </c>
      <c r="AK2759" s="1">
        <v>0</v>
      </c>
      <c r="AL2759" s="1">
        <v>0</v>
      </c>
      <c r="AM2759" s="76" t="s">
        <v>1</v>
      </c>
      <c r="AN2759" s="77" t="s">
        <v>1</v>
      </c>
      <c r="AO2759" s="76" t="s">
        <v>1</v>
      </c>
      <c r="AP2759" s="77" t="s">
        <v>1</v>
      </c>
    </row>
    <row r="2760" spans="1:42" s="71" customFormat="1" hidden="1" x14ac:dyDescent="0.25">
      <c r="A2760" s="2" t="s">
        <v>312</v>
      </c>
      <c r="B2760" s="52">
        <v>44014</v>
      </c>
      <c r="C2760" s="2" t="s">
        <v>8</v>
      </c>
      <c r="D2760" s="2" t="s">
        <v>32</v>
      </c>
      <c r="E2760" s="2" t="s">
        <v>493</v>
      </c>
      <c r="F2760" s="2" t="s">
        <v>4651</v>
      </c>
      <c r="G2760" s="2" t="s">
        <v>4</v>
      </c>
      <c r="H2760" s="2" t="s">
        <v>4653</v>
      </c>
      <c r="I2760" s="1" t="s">
        <v>1</v>
      </c>
      <c r="J2760" s="1" t="s">
        <v>1</v>
      </c>
      <c r="K2760" s="1" t="s">
        <v>1</v>
      </c>
      <c r="L2760" s="1" t="s">
        <v>1</v>
      </c>
      <c r="M2760" s="1">
        <v>0</v>
      </c>
      <c r="N2760" s="2" t="s">
        <v>1</v>
      </c>
      <c r="O2760" s="2" t="s">
        <v>4654</v>
      </c>
      <c r="P2760" s="2" t="s">
        <v>4655</v>
      </c>
      <c r="Q2760" s="1">
        <v>9791536.5399999991</v>
      </c>
      <c r="R2760" s="1">
        <v>0</v>
      </c>
      <c r="S2760" s="1">
        <v>2483500</v>
      </c>
      <c r="T2760" s="1">
        <v>6300031.5</v>
      </c>
      <c r="U2760" s="2" t="s">
        <v>13</v>
      </c>
      <c r="V2760" s="1">
        <v>1008005.04</v>
      </c>
      <c r="W2760" s="1">
        <v>0</v>
      </c>
      <c r="X2760" s="2" t="s">
        <v>0</v>
      </c>
      <c r="Y2760" s="1">
        <v>0</v>
      </c>
      <c r="Z2760" s="1">
        <v>0</v>
      </c>
      <c r="AA2760" s="2" t="s">
        <v>0</v>
      </c>
      <c r="AB2760" s="1">
        <v>0</v>
      </c>
      <c r="AC2760" s="1">
        <v>0</v>
      </c>
      <c r="AD2760" s="2" t="s">
        <v>0</v>
      </c>
      <c r="AE2760" s="1">
        <v>0</v>
      </c>
      <c r="AF2760" s="2">
        <v>0</v>
      </c>
      <c r="AG2760" s="2" t="s">
        <v>0</v>
      </c>
      <c r="AH2760" s="1">
        <v>0</v>
      </c>
      <c r="AI2760" s="1">
        <v>0</v>
      </c>
      <c r="AJ2760" s="2" t="s">
        <v>0</v>
      </c>
      <c r="AK2760" s="1">
        <v>0</v>
      </c>
      <c r="AL2760" s="1">
        <v>0</v>
      </c>
      <c r="AM2760" s="76" t="s">
        <v>1</v>
      </c>
      <c r="AN2760" s="77" t="s">
        <v>1</v>
      </c>
      <c r="AO2760" s="76" t="s">
        <v>1</v>
      </c>
      <c r="AP2760" s="77" t="s">
        <v>1</v>
      </c>
    </row>
    <row r="2761" spans="1:42" s="71" customFormat="1" hidden="1" x14ac:dyDescent="0.25">
      <c r="A2761" s="2" t="s">
        <v>309</v>
      </c>
      <c r="B2761" s="52">
        <v>44014</v>
      </c>
      <c r="C2761" s="2" t="s">
        <v>8</v>
      </c>
      <c r="D2761" s="2" t="s">
        <v>32</v>
      </c>
      <c r="E2761" s="2" t="s">
        <v>493</v>
      </c>
      <c r="F2761" s="2" t="s">
        <v>4651</v>
      </c>
      <c r="G2761" s="2" t="s">
        <v>4</v>
      </c>
      <c r="H2761" s="2" t="s">
        <v>4656</v>
      </c>
      <c r="I2761" s="1" t="s">
        <v>1</v>
      </c>
      <c r="J2761" s="1" t="s">
        <v>1</v>
      </c>
      <c r="K2761" s="1" t="s">
        <v>1</v>
      </c>
      <c r="L2761" s="1" t="s">
        <v>1</v>
      </c>
      <c r="M2761" s="1">
        <v>0</v>
      </c>
      <c r="N2761" s="2" t="s">
        <v>1</v>
      </c>
      <c r="O2761" s="2" t="s">
        <v>4654</v>
      </c>
      <c r="P2761" s="2" t="s">
        <v>4655</v>
      </c>
      <c r="Q2761" s="1">
        <v>6306250.7571999999</v>
      </c>
      <c r="R2761" s="1">
        <v>0</v>
      </c>
      <c r="S2761" s="1">
        <v>2077800</v>
      </c>
      <c r="T2761" s="1">
        <v>3645216.17</v>
      </c>
      <c r="U2761" s="2" t="s">
        <v>13</v>
      </c>
      <c r="V2761" s="1">
        <v>583234.58719999995</v>
      </c>
      <c r="W2761" s="1">
        <v>0</v>
      </c>
      <c r="X2761" s="2" t="s">
        <v>0</v>
      </c>
      <c r="Y2761" s="1">
        <v>0</v>
      </c>
      <c r="Z2761" s="1">
        <v>0</v>
      </c>
      <c r="AA2761" s="2" t="s">
        <v>0</v>
      </c>
      <c r="AB2761" s="1">
        <v>0</v>
      </c>
      <c r="AC2761" s="1">
        <v>0</v>
      </c>
      <c r="AD2761" s="2" t="s">
        <v>0</v>
      </c>
      <c r="AE2761" s="1">
        <v>0</v>
      </c>
      <c r="AF2761" s="2">
        <v>0</v>
      </c>
      <c r="AG2761" s="2" t="s">
        <v>0</v>
      </c>
      <c r="AH2761" s="1">
        <v>0</v>
      </c>
      <c r="AI2761" s="1">
        <v>0</v>
      </c>
      <c r="AJ2761" s="2" t="s">
        <v>0</v>
      </c>
      <c r="AK2761" s="1">
        <v>0</v>
      </c>
      <c r="AL2761" s="1">
        <v>0</v>
      </c>
      <c r="AM2761" s="76" t="s">
        <v>1</v>
      </c>
      <c r="AN2761" s="77" t="s">
        <v>1</v>
      </c>
      <c r="AO2761" s="76" t="s">
        <v>1</v>
      </c>
      <c r="AP2761" s="77" t="s">
        <v>1</v>
      </c>
    </row>
    <row r="2762" spans="1:42" s="71" customFormat="1" hidden="1" x14ac:dyDescent="0.25">
      <c r="A2762" s="2" t="s">
        <v>306</v>
      </c>
      <c r="B2762" s="52">
        <v>44014</v>
      </c>
      <c r="C2762" s="2" t="s">
        <v>8</v>
      </c>
      <c r="D2762" s="2" t="s">
        <v>32</v>
      </c>
      <c r="E2762" s="2" t="s">
        <v>493</v>
      </c>
      <c r="F2762" s="2" t="s">
        <v>4651</v>
      </c>
      <c r="G2762" s="2" t="s">
        <v>4</v>
      </c>
      <c r="H2762" s="2" t="s">
        <v>4657</v>
      </c>
      <c r="I2762" s="1" t="s">
        <v>1</v>
      </c>
      <c r="J2762" s="1" t="s">
        <v>1</v>
      </c>
      <c r="K2762" s="1" t="s">
        <v>1</v>
      </c>
      <c r="L2762" s="1" t="s">
        <v>1</v>
      </c>
      <c r="M2762" s="1">
        <v>0</v>
      </c>
      <c r="N2762" s="2" t="s">
        <v>1</v>
      </c>
      <c r="O2762" s="2" t="s">
        <v>4654</v>
      </c>
      <c r="P2762" s="2" t="s">
        <v>4655</v>
      </c>
      <c r="Q2762" s="1">
        <v>50000</v>
      </c>
      <c r="R2762" s="1">
        <v>0</v>
      </c>
      <c r="S2762" s="1">
        <v>50000</v>
      </c>
      <c r="T2762" s="1">
        <v>0</v>
      </c>
      <c r="U2762" s="2" t="s">
        <v>0</v>
      </c>
      <c r="V2762" s="1">
        <v>0</v>
      </c>
      <c r="W2762" s="1">
        <v>0</v>
      </c>
      <c r="X2762" s="2" t="s">
        <v>0</v>
      </c>
      <c r="Y2762" s="1">
        <v>0</v>
      </c>
      <c r="Z2762" s="1">
        <v>0</v>
      </c>
      <c r="AA2762" s="2" t="s">
        <v>0</v>
      </c>
      <c r="AB2762" s="1">
        <v>0</v>
      </c>
      <c r="AC2762" s="1">
        <v>0</v>
      </c>
      <c r="AD2762" s="2" t="s">
        <v>0</v>
      </c>
      <c r="AE2762" s="1">
        <v>0</v>
      </c>
      <c r="AF2762" s="2">
        <v>0</v>
      </c>
      <c r="AG2762" s="2" t="s">
        <v>0</v>
      </c>
      <c r="AH2762" s="1">
        <v>0</v>
      </c>
      <c r="AI2762" s="1">
        <v>0</v>
      </c>
      <c r="AJ2762" s="2" t="s">
        <v>0</v>
      </c>
      <c r="AK2762" s="1">
        <v>0</v>
      </c>
      <c r="AL2762" s="1">
        <v>0</v>
      </c>
      <c r="AM2762" s="76" t="s">
        <v>1</v>
      </c>
      <c r="AN2762" s="77" t="s">
        <v>1</v>
      </c>
      <c r="AO2762" s="76" t="s">
        <v>1</v>
      </c>
      <c r="AP2762" s="77" t="s">
        <v>1</v>
      </c>
    </row>
    <row r="2763" spans="1:42" s="71" customFormat="1" hidden="1" x14ac:dyDescent="0.25">
      <c r="A2763" s="2" t="s">
        <v>303</v>
      </c>
      <c r="B2763" s="52">
        <v>44014</v>
      </c>
      <c r="C2763" s="2" t="s">
        <v>8</v>
      </c>
      <c r="D2763" s="2" t="s">
        <v>26</v>
      </c>
      <c r="E2763" s="2" t="s">
        <v>489</v>
      </c>
      <c r="F2763" s="2" t="s">
        <v>4658</v>
      </c>
      <c r="G2763" s="2" t="s">
        <v>4</v>
      </c>
      <c r="H2763" s="2" t="s">
        <v>4659</v>
      </c>
      <c r="I2763" s="1" t="s">
        <v>1</v>
      </c>
      <c r="J2763" s="1" t="s">
        <v>1</v>
      </c>
      <c r="K2763" s="1" t="s">
        <v>1</v>
      </c>
      <c r="L2763" s="1" t="s">
        <v>1</v>
      </c>
      <c r="M2763" s="1">
        <v>0</v>
      </c>
      <c r="N2763" s="2" t="s">
        <v>1</v>
      </c>
      <c r="O2763" s="2" t="s">
        <v>2</v>
      </c>
      <c r="P2763" s="2" t="s">
        <v>1</v>
      </c>
      <c r="Q2763" s="1">
        <v>20384405.014999997</v>
      </c>
      <c r="R2763" s="1">
        <v>0</v>
      </c>
      <c r="S2763" s="1">
        <v>19380773.014999997</v>
      </c>
      <c r="T2763" s="1">
        <v>0</v>
      </c>
      <c r="U2763" s="2" t="s">
        <v>0</v>
      </c>
      <c r="V2763" s="1">
        <v>0</v>
      </c>
      <c r="W2763" s="1">
        <v>865200</v>
      </c>
      <c r="X2763" s="2" t="s">
        <v>0</v>
      </c>
      <c r="Y2763" s="1">
        <v>138432</v>
      </c>
      <c r="Z2763" s="1">
        <v>0</v>
      </c>
      <c r="AA2763" s="2" t="s">
        <v>0</v>
      </c>
      <c r="AB2763" s="1">
        <v>0</v>
      </c>
      <c r="AC2763" s="1">
        <v>0</v>
      </c>
      <c r="AD2763" s="2" t="s">
        <v>0</v>
      </c>
      <c r="AE2763" s="1">
        <v>0</v>
      </c>
      <c r="AF2763" s="2">
        <v>0</v>
      </c>
      <c r="AG2763" s="2" t="s">
        <v>0</v>
      </c>
      <c r="AH2763" s="1">
        <v>0</v>
      </c>
      <c r="AI2763" s="1">
        <v>0</v>
      </c>
      <c r="AJ2763" s="2" t="s">
        <v>0</v>
      </c>
      <c r="AK2763" s="1">
        <v>0</v>
      </c>
      <c r="AL2763" s="1">
        <v>0</v>
      </c>
      <c r="AM2763" s="76" t="s">
        <v>1</v>
      </c>
      <c r="AN2763" s="77" t="s">
        <v>1</v>
      </c>
      <c r="AO2763" s="76" t="s">
        <v>1</v>
      </c>
      <c r="AP2763" s="77" t="s">
        <v>1</v>
      </c>
    </row>
    <row r="2764" spans="1:42" s="71" customFormat="1" hidden="1" x14ac:dyDescent="0.25">
      <c r="A2764" s="2" t="s">
        <v>717</v>
      </c>
      <c r="B2764" s="52">
        <v>44014</v>
      </c>
      <c r="C2764" s="2" t="s">
        <v>8</v>
      </c>
      <c r="D2764" s="2" t="s">
        <v>16</v>
      </c>
      <c r="E2764" s="2" t="s">
        <v>483</v>
      </c>
      <c r="F2764" s="2" t="s">
        <v>982</v>
      </c>
      <c r="G2764" s="2" t="s">
        <v>4</v>
      </c>
      <c r="H2764" s="2" t="s">
        <v>4546</v>
      </c>
      <c r="I2764" s="1"/>
      <c r="J2764" s="1"/>
      <c r="K2764" s="1"/>
      <c r="L2764" s="1"/>
      <c r="M2764" s="1">
        <v>0</v>
      </c>
      <c r="N2764" s="2"/>
      <c r="O2764" s="2" t="s">
        <v>249</v>
      </c>
      <c r="P2764" s="2"/>
      <c r="Q2764" s="1">
        <v>0</v>
      </c>
      <c r="R2764" s="1">
        <v>0</v>
      </c>
      <c r="S2764" s="1"/>
      <c r="T2764" s="1"/>
      <c r="U2764" s="2"/>
      <c r="V2764" s="1"/>
      <c r="W2764" s="1"/>
      <c r="X2764" s="2"/>
      <c r="Y2764" s="1"/>
      <c r="Z2764" s="1"/>
      <c r="AA2764" s="2"/>
      <c r="AB2764" s="1"/>
      <c r="AC2764" s="1"/>
      <c r="AD2764" s="2"/>
      <c r="AE2764" s="1"/>
      <c r="AF2764" s="2"/>
      <c r="AG2764" s="2"/>
      <c r="AH2764" s="1"/>
      <c r="AI2764" s="1"/>
      <c r="AJ2764" s="2"/>
      <c r="AK2764" s="1"/>
      <c r="AL2764" s="1"/>
      <c r="AM2764" s="76"/>
      <c r="AN2764" s="77"/>
      <c r="AO2764" s="76"/>
      <c r="AP2764" s="77"/>
    </row>
    <row r="2765" spans="1:42" s="71" customFormat="1" hidden="1" x14ac:dyDescent="0.25">
      <c r="A2765" s="2" t="s">
        <v>300</v>
      </c>
      <c r="B2765" s="52">
        <v>44014</v>
      </c>
      <c r="C2765" s="2" t="s">
        <v>8</v>
      </c>
      <c r="D2765" s="2" t="s">
        <v>11</v>
      </c>
      <c r="E2765" s="2" t="s">
        <v>476</v>
      </c>
      <c r="F2765" s="2" t="s">
        <v>4660</v>
      </c>
      <c r="G2765" s="2" t="s">
        <v>4</v>
      </c>
      <c r="H2765" s="2" t="s">
        <v>4661</v>
      </c>
      <c r="I2765" s="1" t="s">
        <v>1</v>
      </c>
      <c r="J2765" s="1" t="s">
        <v>1</v>
      </c>
      <c r="K2765" s="1" t="s">
        <v>1</v>
      </c>
      <c r="L2765" s="1" t="s">
        <v>1</v>
      </c>
      <c r="M2765" s="1">
        <v>0</v>
      </c>
      <c r="N2765" s="2" t="s">
        <v>1</v>
      </c>
      <c r="O2765" s="2" t="s">
        <v>2</v>
      </c>
      <c r="P2765" s="2" t="s">
        <v>1</v>
      </c>
      <c r="Q2765" s="1">
        <v>4453174</v>
      </c>
      <c r="R2765" s="1">
        <v>0</v>
      </c>
      <c r="S2765" s="1">
        <v>2299750</v>
      </c>
      <c r="T2765" s="1">
        <v>0</v>
      </c>
      <c r="U2765" s="2" t="s">
        <v>0</v>
      </c>
      <c r="V2765" s="1">
        <v>0</v>
      </c>
      <c r="W2765" s="1">
        <v>1856400</v>
      </c>
      <c r="X2765" s="2" t="s">
        <v>0</v>
      </c>
      <c r="Y2765" s="1">
        <v>297024</v>
      </c>
      <c r="Z2765" s="1">
        <v>0</v>
      </c>
      <c r="AA2765" s="2" t="s">
        <v>0</v>
      </c>
      <c r="AB2765" s="1">
        <v>0</v>
      </c>
      <c r="AC2765" s="1">
        <v>0</v>
      </c>
      <c r="AD2765" s="2" t="s">
        <v>0</v>
      </c>
      <c r="AE2765" s="1">
        <v>0</v>
      </c>
      <c r="AF2765" s="2">
        <v>0</v>
      </c>
      <c r="AG2765" s="2" t="s">
        <v>0</v>
      </c>
      <c r="AH2765" s="1">
        <v>0</v>
      </c>
      <c r="AI2765" s="1">
        <v>0</v>
      </c>
      <c r="AJ2765" s="2" t="s">
        <v>0</v>
      </c>
      <c r="AK2765" s="1">
        <v>0</v>
      </c>
      <c r="AL2765" s="1">
        <v>0</v>
      </c>
      <c r="AM2765" s="76" t="s">
        <v>1</v>
      </c>
      <c r="AN2765" s="77" t="s">
        <v>1</v>
      </c>
      <c r="AO2765" s="76" t="s">
        <v>1</v>
      </c>
      <c r="AP2765" s="77" t="s">
        <v>1</v>
      </c>
    </row>
    <row r="2766" spans="1:42" s="71" customFormat="1" hidden="1" x14ac:dyDescent="0.25">
      <c r="A2766" s="2" t="s">
        <v>4371</v>
      </c>
      <c r="B2766" s="52">
        <v>44014</v>
      </c>
      <c r="C2766" s="2" t="s">
        <v>8</v>
      </c>
      <c r="D2766" s="2" t="s">
        <v>11</v>
      </c>
      <c r="E2766" s="2" t="s">
        <v>538</v>
      </c>
      <c r="F2766" s="2" t="s">
        <v>2675</v>
      </c>
      <c r="G2766" s="2" t="s">
        <v>4</v>
      </c>
      <c r="H2766" s="2" t="s">
        <v>4675</v>
      </c>
      <c r="I2766" s="1" t="s">
        <v>1</v>
      </c>
      <c r="J2766" s="1" t="s">
        <v>1</v>
      </c>
      <c r="K2766" s="1" t="s">
        <v>1</v>
      </c>
      <c r="L2766" s="1" t="s">
        <v>1</v>
      </c>
      <c r="M2766" s="1">
        <v>0</v>
      </c>
      <c r="N2766" s="2" t="s">
        <v>1</v>
      </c>
      <c r="O2766" s="2" t="s">
        <v>2</v>
      </c>
      <c r="P2766" s="2" t="s">
        <v>1</v>
      </c>
      <c r="Q2766" s="1">
        <v>29005300.760599997</v>
      </c>
      <c r="R2766" s="1">
        <v>0</v>
      </c>
      <c r="S2766" s="1">
        <v>26674445.584999997</v>
      </c>
      <c r="T2766" s="1">
        <v>0</v>
      </c>
      <c r="U2766" s="2" t="s">
        <v>0</v>
      </c>
      <c r="V2766" s="1">
        <v>0</v>
      </c>
      <c r="W2766" s="1">
        <v>2009357.9100000001</v>
      </c>
      <c r="X2766" s="2" t="s">
        <v>0</v>
      </c>
      <c r="Y2766" s="1">
        <v>321497.26560000004</v>
      </c>
      <c r="Z2766" s="1">
        <v>0</v>
      </c>
      <c r="AA2766" s="2" t="s">
        <v>0</v>
      </c>
      <c r="AB2766" s="1">
        <v>0</v>
      </c>
      <c r="AC2766" s="1">
        <v>0</v>
      </c>
      <c r="AD2766" s="2" t="s">
        <v>0</v>
      </c>
      <c r="AE2766" s="1">
        <v>0</v>
      </c>
      <c r="AF2766" s="2">
        <v>0</v>
      </c>
      <c r="AG2766" s="2" t="s">
        <v>0</v>
      </c>
      <c r="AH2766" s="1">
        <v>0</v>
      </c>
      <c r="AI2766" s="1">
        <v>0</v>
      </c>
      <c r="AJ2766" s="2" t="s">
        <v>0</v>
      </c>
      <c r="AK2766" s="1">
        <v>0</v>
      </c>
      <c r="AL2766" s="1">
        <v>0</v>
      </c>
      <c r="AM2766" s="78" t="s">
        <v>1</v>
      </c>
      <c r="AN2766" s="48" t="s">
        <v>1</v>
      </c>
      <c r="AO2766" s="78" t="s">
        <v>1</v>
      </c>
      <c r="AP2766" s="48" t="s">
        <v>1</v>
      </c>
    </row>
    <row r="2767" spans="1:42" s="71" customFormat="1" hidden="1" x14ac:dyDescent="0.25">
      <c r="A2767" s="2" t="s">
        <v>297</v>
      </c>
      <c r="B2767" s="52">
        <v>44014</v>
      </c>
      <c r="C2767" s="2" t="s">
        <v>8</v>
      </c>
      <c r="D2767" s="2" t="s">
        <v>7</v>
      </c>
      <c r="E2767" s="2" t="s">
        <v>471</v>
      </c>
      <c r="F2767" s="2" t="s">
        <v>3146</v>
      </c>
      <c r="G2767" s="2" t="s">
        <v>4</v>
      </c>
      <c r="H2767" s="2" t="s">
        <v>4662</v>
      </c>
      <c r="I2767" s="1" t="s">
        <v>1</v>
      </c>
      <c r="J2767" s="1" t="s">
        <v>1</v>
      </c>
      <c r="K2767" s="1" t="s">
        <v>1</v>
      </c>
      <c r="L2767" s="1" t="s">
        <v>1</v>
      </c>
      <c r="M2767" s="1">
        <v>0</v>
      </c>
      <c r="N2767" s="2" t="s">
        <v>1</v>
      </c>
      <c r="O2767" s="2" t="s">
        <v>2</v>
      </c>
      <c r="P2767" s="2" t="s">
        <v>1</v>
      </c>
      <c r="Q2767" s="1">
        <v>8768021.5150000006</v>
      </c>
      <c r="R2767" s="1">
        <v>0</v>
      </c>
      <c r="S2767" s="1">
        <v>8301771.1150000002</v>
      </c>
      <c r="T2767" s="1">
        <v>0</v>
      </c>
      <c r="U2767" s="2" t="s">
        <v>0</v>
      </c>
      <c r="V2767" s="1">
        <v>0</v>
      </c>
      <c r="W2767" s="1">
        <v>401940</v>
      </c>
      <c r="X2767" s="2" t="s">
        <v>0</v>
      </c>
      <c r="Y2767" s="1">
        <v>64310.400000000001</v>
      </c>
      <c r="Z2767" s="1">
        <v>0</v>
      </c>
      <c r="AA2767" s="2" t="s">
        <v>0</v>
      </c>
      <c r="AB2767" s="1">
        <v>0</v>
      </c>
      <c r="AC2767" s="1">
        <v>0</v>
      </c>
      <c r="AD2767" s="2" t="s">
        <v>0</v>
      </c>
      <c r="AE2767" s="1">
        <v>0</v>
      </c>
      <c r="AF2767" s="2">
        <v>0</v>
      </c>
      <c r="AG2767" s="2" t="s">
        <v>0</v>
      </c>
      <c r="AH2767" s="1">
        <v>0</v>
      </c>
      <c r="AI2767" s="1">
        <v>0</v>
      </c>
      <c r="AJ2767" s="2" t="s">
        <v>0</v>
      </c>
      <c r="AK2767" s="1">
        <v>0</v>
      </c>
      <c r="AL2767" s="1">
        <v>0</v>
      </c>
      <c r="AM2767" s="76" t="s">
        <v>1</v>
      </c>
      <c r="AN2767" s="77" t="s">
        <v>1</v>
      </c>
      <c r="AO2767" s="76" t="s">
        <v>1</v>
      </c>
      <c r="AP2767" s="77" t="s">
        <v>1</v>
      </c>
    </row>
    <row r="2768" spans="1:42" s="71" customFormat="1" hidden="1" x14ac:dyDescent="0.25">
      <c r="A2768" s="2" t="s">
        <v>293</v>
      </c>
      <c r="B2768" s="52">
        <v>44015</v>
      </c>
      <c r="C2768" s="2" t="s">
        <v>8</v>
      </c>
      <c r="D2768" s="2" t="s">
        <v>107</v>
      </c>
      <c r="E2768" s="2" t="s">
        <v>596</v>
      </c>
      <c r="F2768" s="2" t="s">
        <v>3416</v>
      </c>
      <c r="G2768" s="2" t="s">
        <v>4</v>
      </c>
      <c r="H2768" s="2" t="s">
        <v>4676</v>
      </c>
      <c r="I2768" s="1" t="s">
        <v>1</v>
      </c>
      <c r="J2768" s="1" t="s">
        <v>1</v>
      </c>
      <c r="K2768" s="1" t="s">
        <v>1</v>
      </c>
      <c r="L2768" s="1" t="s">
        <v>1</v>
      </c>
      <c r="M2768" s="1">
        <v>0</v>
      </c>
      <c r="N2768" s="2" t="s">
        <v>1</v>
      </c>
      <c r="O2768" s="2" t="s">
        <v>2</v>
      </c>
      <c r="P2768" s="2" t="s">
        <v>1</v>
      </c>
      <c r="Q2768" s="1">
        <v>165265115.22799996</v>
      </c>
      <c r="R2768" s="1">
        <v>0</v>
      </c>
      <c r="S2768" s="1">
        <v>122189615.60399994</v>
      </c>
      <c r="T2768" s="1">
        <v>0</v>
      </c>
      <c r="U2768" s="2" t="s">
        <v>0</v>
      </c>
      <c r="V2768" s="1">
        <v>0</v>
      </c>
      <c r="W2768" s="1">
        <v>37134051.399999999</v>
      </c>
      <c r="X2768" s="2" t="s">
        <v>0</v>
      </c>
      <c r="Y2768" s="1">
        <v>5941448.2239999995</v>
      </c>
      <c r="Z2768" s="1">
        <v>0</v>
      </c>
      <c r="AA2768" s="2" t="s">
        <v>0</v>
      </c>
      <c r="AB2768" s="1">
        <v>0</v>
      </c>
      <c r="AC2768" s="1">
        <v>0</v>
      </c>
      <c r="AD2768" s="2" t="s">
        <v>0</v>
      </c>
      <c r="AE2768" s="1">
        <v>0</v>
      </c>
      <c r="AF2768" s="2">
        <v>0</v>
      </c>
      <c r="AG2768" s="2" t="s">
        <v>0</v>
      </c>
      <c r="AH2768" s="1">
        <v>0</v>
      </c>
      <c r="AI2768" s="1">
        <v>0</v>
      </c>
      <c r="AJ2768" s="2" t="s">
        <v>0</v>
      </c>
      <c r="AK2768" s="1">
        <v>0</v>
      </c>
      <c r="AL2768" s="1">
        <v>0</v>
      </c>
      <c r="AM2768" s="76" t="s">
        <v>1</v>
      </c>
      <c r="AN2768" s="77" t="s">
        <v>1</v>
      </c>
      <c r="AO2768" s="76" t="s">
        <v>1</v>
      </c>
      <c r="AP2768" s="77" t="s">
        <v>1</v>
      </c>
    </row>
    <row r="2769" spans="1:42" s="71" customFormat="1" hidden="1" x14ac:dyDescent="0.25">
      <c r="A2769" s="2" t="s">
        <v>290</v>
      </c>
      <c r="B2769" s="52">
        <v>44015</v>
      </c>
      <c r="C2769" s="2" t="s">
        <v>8</v>
      </c>
      <c r="D2769" s="2" t="s">
        <v>107</v>
      </c>
      <c r="E2769" s="2" t="s">
        <v>596</v>
      </c>
      <c r="F2769" s="2" t="s">
        <v>3416</v>
      </c>
      <c r="G2769" s="2" t="s">
        <v>24</v>
      </c>
      <c r="H2769" s="2" t="s">
        <v>1</v>
      </c>
      <c r="I2769" s="1" t="s">
        <v>4677</v>
      </c>
      <c r="J2769" s="1" t="s">
        <v>1</v>
      </c>
      <c r="K2769" s="1" t="s">
        <v>4678</v>
      </c>
      <c r="L2769" s="1" t="s">
        <v>4679</v>
      </c>
      <c r="M2769" s="1">
        <v>1582150</v>
      </c>
      <c r="N2769" s="2" t="s">
        <v>20</v>
      </c>
      <c r="O2769" s="2" t="s">
        <v>4680</v>
      </c>
      <c r="P2769" s="2" t="s">
        <v>4681</v>
      </c>
      <c r="Q2769" s="1">
        <v>-592200</v>
      </c>
      <c r="R2769" s="1">
        <v>0</v>
      </c>
      <c r="S2769" s="1">
        <v>-592200</v>
      </c>
      <c r="T2769" s="1">
        <v>0</v>
      </c>
      <c r="U2769" s="2" t="s">
        <v>0</v>
      </c>
      <c r="V2769" s="1">
        <v>0</v>
      </c>
      <c r="W2769" s="1">
        <v>0</v>
      </c>
      <c r="X2769" s="2" t="s">
        <v>0</v>
      </c>
      <c r="Y2769" s="1">
        <v>0</v>
      </c>
      <c r="Z2769" s="1">
        <v>0</v>
      </c>
      <c r="AA2769" s="2" t="s">
        <v>0</v>
      </c>
      <c r="AB2769" s="1">
        <v>0</v>
      </c>
      <c r="AC2769" s="1">
        <v>0</v>
      </c>
      <c r="AD2769" s="2" t="s">
        <v>0</v>
      </c>
      <c r="AE2769" s="1">
        <v>0</v>
      </c>
      <c r="AF2769" s="2">
        <v>0</v>
      </c>
      <c r="AG2769" s="2" t="s">
        <v>0</v>
      </c>
      <c r="AH2769" s="1">
        <v>0</v>
      </c>
      <c r="AI2769" s="1">
        <v>0</v>
      </c>
      <c r="AJ2769" s="2" t="s">
        <v>0</v>
      </c>
      <c r="AK2769" s="1">
        <v>0</v>
      </c>
      <c r="AL2769" s="1">
        <v>0</v>
      </c>
      <c r="AM2769" s="76" t="s">
        <v>1</v>
      </c>
      <c r="AN2769" s="77" t="s">
        <v>1</v>
      </c>
      <c r="AO2769" s="76" t="s">
        <v>1</v>
      </c>
      <c r="AP2769" s="77" t="s">
        <v>1</v>
      </c>
    </row>
    <row r="2770" spans="1:42" s="71" customFormat="1" hidden="1" x14ac:dyDescent="0.25">
      <c r="A2770" s="2" t="s">
        <v>4397</v>
      </c>
      <c r="B2770" s="79">
        <v>44015</v>
      </c>
      <c r="C2770" s="80" t="s">
        <v>53</v>
      </c>
      <c r="D2770" s="80" t="s">
        <v>107</v>
      </c>
      <c r="E2770" s="80" t="s">
        <v>572</v>
      </c>
      <c r="F2770" s="80" t="s">
        <v>3763</v>
      </c>
      <c r="G2770" s="80" t="s">
        <v>4</v>
      </c>
      <c r="H2770" s="80" t="s">
        <v>4720</v>
      </c>
      <c r="I2770" s="81" t="s">
        <v>1</v>
      </c>
      <c r="J2770" s="81" t="s">
        <v>1</v>
      </c>
      <c r="K2770" s="81" t="s">
        <v>1</v>
      </c>
      <c r="L2770" s="81" t="s">
        <v>1</v>
      </c>
      <c r="M2770" s="81">
        <v>0</v>
      </c>
      <c r="N2770" s="80" t="s">
        <v>1</v>
      </c>
      <c r="O2770" s="80" t="s">
        <v>2</v>
      </c>
      <c r="P2770" s="80" t="s">
        <v>1</v>
      </c>
      <c r="Q2770" s="1">
        <v>31402505.700100005</v>
      </c>
      <c r="R2770" s="81">
        <v>0</v>
      </c>
      <c r="S2770" s="81">
        <v>21265896.322500002</v>
      </c>
      <c r="T2770" s="81">
        <v>0</v>
      </c>
      <c r="U2770" s="80" t="s">
        <v>0</v>
      </c>
      <c r="V2770" s="81">
        <v>0</v>
      </c>
      <c r="W2770" s="81">
        <v>8738456.3600000013</v>
      </c>
      <c r="X2770" s="80" t="s">
        <v>13</v>
      </c>
      <c r="Y2770" s="81">
        <v>1398153.0176000004</v>
      </c>
      <c r="Z2770" s="81">
        <v>0</v>
      </c>
      <c r="AA2770" s="80" t="s">
        <v>0</v>
      </c>
      <c r="AB2770" s="81">
        <v>0</v>
      </c>
      <c r="AC2770" s="81">
        <v>0</v>
      </c>
      <c r="AD2770" s="80" t="s">
        <v>0</v>
      </c>
      <c r="AE2770" s="81">
        <v>0</v>
      </c>
      <c r="AF2770" s="80">
        <v>0</v>
      </c>
      <c r="AG2770" s="80" t="s">
        <v>0</v>
      </c>
      <c r="AH2770" s="81">
        <v>0</v>
      </c>
      <c r="AI2770" s="81">
        <v>0</v>
      </c>
      <c r="AJ2770" s="80" t="s">
        <v>0</v>
      </c>
      <c r="AK2770" s="81">
        <v>0</v>
      </c>
      <c r="AL2770" s="81">
        <v>0</v>
      </c>
      <c r="AM2770" s="82" t="s">
        <v>1</v>
      </c>
      <c r="AN2770" s="83" t="s">
        <v>1</v>
      </c>
      <c r="AO2770" s="82" t="s">
        <v>1</v>
      </c>
      <c r="AP2770" s="83" t="s">
        <v>1</v>
      </c>
    </row>
    <row r="2771" spans="1:42" s="71" customFormat="1" hidden="1" x14ac:dyDescent="0.25">
      <c r="A2771" s="2" t="s">
        <v>4721</v>
      </c>
      <c r="B2771" s="79">
        <v>44015</v>
      </c>
      <c r="C2771" s="80" t="s">
        <v>53</v>
      </c>
      <c r="D2771" s="80" t="s">
        <v>107</v>
      </c>
      <c r="E2771" s="80" t="s">
        <v>572</v>
      </c>
      <c r="F2771" s="80" t="s">
        <v>3763</v>
      </c>
      <c r="G2771" s="80" t="s">
        <v>4</v>
      </c>
      <c r="H2771" s="80" t="s">
        <v>4722</v>
      </c>
      <c r="I2771" s="81" t="s">
        <v>1</v>
      </c>
      <c r="J2771" s="81" t="s">
        <v>1</v>
      </c>
      <c r="K2771" s="81" t="s">
        <v>1</v>
      </c>
      <c r="L2771" s="81" t="s">
        <v>1</v>
      </c>
      <c r="M2771" s="81">
        <v>0</v>
      </c>
      <c r="N2771" s="80" t="s">
        <v>1</v>
      </c>
      <c r="O2771" s="80" t="s">
        <v>2</v>
      </c>
      <c r="P2771" s="80" t="s">
        <v>1</v>
      </c>
      <c r="Q2771" s="1">
        <v>94858345.374799982</v>
      </c>
      <c r="R2771" s="81">
        <v>0</v>
      </c>
      <c r="S2771" s="81">
        <v>64115583.37999998</v>
      </c>
      <c r="T2771" s="81">
        <v>0</v>
      </c>
      <c r="U2771" s="80" t="s">
        <v>0</v>
      </c>
      <c r="V2771" s="81">
        <v>0</v>
      </c>
      <c r="W2771" s="81">
        <v>26502381.030000001</v>
      </c>
      <c r="X2771" s="80" t="s">
        <v>0</v>
      </c>
      <c r="Y2771" s="81">
        <v>4240380.9648000002</v>
      </c>
      <c r="Z2771" s="81">
        <v>0</v>
      </c>
      <c r="AA2771" s="80" t="s">
        <v>0</v>
      </c>
      <c r="AB2771" s="81">
        <v>0</v>
      </c>
      <c r="AC2771" s="81">
        <v>0</v>
      </c>
      <c r="AD2771" s="80" t="s">
        <v>0</v>
      </c>
      <c r="AE2771" s="81">
        <v>0</v>
      </c>
      <c r="AF2771" s="80">
        <v>0</v>
      </c>
      <c r="AG2771" s="80" t="s">
        <v>0</v>
      </c>
      <c r="AH2771" s="81">
        <v>0</v>
      </c>
      <c r="AI2771" s="81">
        <v>0</v>
      </c>
      <c r="AJ2771" s="80" t="s">
        <v>0</v>
      </c>
      <c r="AK2771" s="81">
        <v>0</v>
      </c>
      <c r="AL2771" s="81">
        <v>0</v>
      </c>
      <c r="AM2771" s="82" t="s">
        <v>1</v>
      </c>
      <c r="AN2771" s="83" t="s">
        <v>1</v>
      </c>
      <c r="AO2771" s="82" t="s">
        <v>1</v>
      </c>
      <c r="AP2771" s="83" t="s">
        <v>1</v>
      </c>
    </row>
    <row r="2772" spans="1:42" s="71" customFormat="1" hidden="1" x14ac:dyDescent="0.25">
      <c r="A2772" s="2" t="s">
        <v>4723</v>
      </c>
      <c r="B2772" s="79">
        <v>44015</v>
      </c>
      <c r="C2772" s="80" t="s">
        <v>53</v>
      </c>
      <c r="D2772" s="80" t="s">
        <v>107</v>
      </c>
      <c r="E2772" s="80" t="s">
        <v>572</v>
      </c>
      <c r="F2772" s="80" t="s">
        <v>3763</v>
      </c>
      <c r="G2772" s="80" t="s">
        <v>4</v>
      </c>
      <c r="H2772" s="80" t="s">
        <v>4724</v>
      </c>
      <c r="I2772" s="81" t="s">
        <v>1</v>
      </c>
      <c r="J2772" s="81" t="s">
        <v>1</v>
      </c>
      <c r="K2772" s="81" t="s">
        <v>1</v>
      </c>
      <c r="L2772" s="81" t="s">
        <v>1</v>
      </c>
      <c r="M2772" s="81">
        <v>0</v>
      </c>
      <c r="N2772" s="80" t="s">
        <v>1</v>
      </c>
      <c r="O2772" s="80" t="s">
        <v>4725</v>
      </c>
      <c r="P2772" s="80" t="s">
        <v>4726</v>
      </c>
      <c r="Q2772" s="1">
        <v>42000</v>
      </c>
      <c r="R2772" s="81">
        <v>0</v>
      </c>
      <c r="S2772" s="81">
        <v>42000</v>
      </c>
      <c r="T2772" s="81">
        <v>0</v>
      </c>
      <c r="U2772" s="80" t="s">
        <v>0</v>
      </c>
      <c r="V2772" s="81">
        <v>0</v>
      </c>
      <c r="W2772" s="81">
        <v>0</v>
      </c>
      <c r="X2772" s="80" t="s">
        <v>0</v>
      </c>
      <c r="Y2772" s="81">
        <v>0</v>
      </c>
      <c r="Z2772" s="81">
        <v>0</v>
      </c>
      <c r="AA2772" s="80" t="s">
        <v>0</v>
      </c>
      <c r="AB2772" s="81">
        <v>0</v>
      </c>
      <c r="AC2772" s="81">
        <v>0</v>
      </c>
      <c r="AD2772" s="80" t="s">
        <v>0</v>
      </c>
      <c r="AE2772" s="81">
        <v>0</v>
      </c>
      <c r="AF2772" s="80">
        <v>0</v>
      </c>
      <c r="AG2772" s="80" t="s">
        <v>0</v>
      </c>
      <c r="AH2772" s="81">
        <v>0</v>
      </c>
      <c r="AI2772" s="81">
        <v>0</v>
      </c>
      <c r="AJ2772" s="80" t="s">
        <v>0</v>
      </c>
      <c r="AK2772" s="81">
        <v>0</v>
      </c>
      <c r="AL2772" s="81">
        <v>0</v>
      </c>
      <c r="AM2772" s="82" t="s">
        <v>1</v>
      </c>
      <c r="AN2772" s="83" t="s">
        <v>1</v>
      </c>
      <c r="AO2772" s="82" t="s">
        <v>1</v>
      </c>
      <c r="AP2772" s="83" t="s">
        <v>1</v>
      </c>
    </row>
    <row r="2773" spans="1:42" s="71" customFormat="1" hidden="1" x14ac:dyDescent="0.25">
      <c r="A2773" s="2" t="s">
        <v>4727</v>
      </c>
      <c r="B2773" s="79">
        <v>44015</v>
      </c>
      <c r="C2773" s="80" t="s">
        <v>53</v>
      </c>
      <c r="D2773" s="80" t="s">
        <v>107</v>
      </c>
      <c r="E2773" s="80" t="s">
        <v>572</v>
      </c>
      <c r="F2773" s="80" t="s">
        <v>3763</v>
      </c>
      <c r="G2773" s="80" t="s">
        <v>24</v>
      </c>
      <c r="H2773" s="80" t="s">
        <v>1</v>
      </c>
      <c r="I2773" s="81" t="s">
        <v>2014</v>
      </c>
      <c r="J2773" s="81" t="s">
        <v>1</v>
      </c>
      <c r="K2773" s="81" t="s">
        <v>4728</v>
      </c>
      <c r="L2773" s="81" t="s">
        <v>4679</v>
      </c>
      <c r="M2773" s="81">
        <v>5702536.1200000001</v>
      </c>
      <c r="N2773" s="80" t="s">
        <v>20</v>
      </c>
      <c r="O2773" s="80" t="s">
        <v>4729</v>
      </c>
      <c r="P2773" s="80" t="s">
        <v>4730</v>
      </c>
      <c r="Q2773" s="1">
        <v>-464730</v>
      </c>
      <c r="R2773" s="81">
        <v>0</v>
      </c>
      <c r="S2773" s="81">
        <v>-464730</v>
      </c>
      <c r="T2773" s="81">
        <v>0</v>
      </c>
      <c r="U2773" s="80" t="s">
        <v>0</v>
      </c>
      <c r="V2773" s="81">
        <v>0</v>
      </c>
      <c r="W2773" s="81">
        <v>0</v>
      </c>
      <c r="X2773" s="80" t="s">
        <v>0</v>
      </c>
      <c r="Y2773" s="81">
        <v>0</v>
      </c>
      <c r="Z2773" s="81">
        <v>0</v>
      </c>
      <c r="AA2773" s="80" t="s">
        <v>0</v>
      </c>
      <c r="AB2773" s="81">
        <v>0</v>
      </c>
      <c r="AC2773" s="81">
        <v>0</v>
      </c>
      <c r="AD2773" s="80" t="s">
        <v>0</v>
      </c>
      <c r="AE2773" s="81">
        <v>0</v>
      </c>
      <c r="AF2773" s="80">
        <v>0</v>
      </c>
      <c r="AG2773" s="80" t="s">
        <v>0</v>
      </c>
      <c r="AH2773" s="81">
        <v>0</v>
      </c>
      <c r="AI2773" s="81">
        <v>0</v>
      </c>
      <c r="AJ2773" s="80" t="s">
        <v>0</v>
      </c>
      <c r="AK2773" s="81">
        <v>0</v>
      </c>
      <c r="AL2773" s="81">
        <v>0</v>
      </c>
      <c r="AM2773" s="82" t="s">
        <v>1</v>
      </c>
      <c r="AN2773" s="83" t="s">
        <v>1</v>
      </c>
      <c r="AO2773" s="82" t="s">
        <v>1</v>
      </c>
      <c r="AP2773" s="83" t="s">
        <v>1</v>
      </c>
    </row>
    <row r="2774" spans="1:42" s="71" customFormat="1" hidden="1" x14ac:dyDescent="0.25">
      <c r="A2774" s="2" t="s">
        <v>288</v>
      </c>
      <c r="B2774" s="52">
        <v>44015</v>
      </c>
      <c r="C2774" s="2" t="s">
        <v>8</v>
      </c>
      <c r="D2774" s="2" t="s">
        <v>88</v>
      </c>
      <c r="E2774" s="2" t="s">
        <v>569</v>
      </c>
      <c r="F2774" s="2" t="s">
        <v>878</v>
      </c>
      <c r="G2774" s="2" t="s">
        <v>4</v>
      </c>
      <c r="H2774" s="2" t="s">
        <v>4682</v>
      </c>
      <c r="I2774" s="1" t="s">
        <v>1</v>
      </c>
      <c r="J2774" s="1" t="s">
        <v>1</v>
      </c>
      <c r="K2774" s="1" t="s">
        <v>1</v>
      </c>
      <c r="L2774" s="1" t="s">
        <v>1</v>
      </c>
      <c r="M2774" s="1">
        <v>0</v>
      </c>
      <c r="N2774" s="2" t="s">
        <v>1</v>
      </c>
      <c r="O2774" s="2" t="s">
        <v>2</v>
      </c>
      <c r="P2774" s="2" t="s">
        <v>1</v>
      </c>
      <c r="Q2774" s="1">
        <v>90573025.948399991</v>
      </c>
      <c r="R2774" s="1">
        <v>0</v>
      </c>
      <c r="S2774" s="1">
        <v>66314953.420000002</v>
      </c>
      <c r="T2774" s="1">
        <v>0</v>
      </c>
      <c r="U2774" s="2" t="s">
        <v>0</v>
      </c>
      <c r="V2774" s="1">
        <v>0</v>
      </c>
      <c r="W2774" s="1">
        <v>20912131.489999998</v>
      </c>
      <c r="X2774" s="2" t="s">
        <v>0</v>
      </c>
      <c r="Y2774" s="1">
        <v>3345941.0384</v>
      </c>
      <c r="Z2774" s="1">
        <v>0</v>
      </c>
      <c r="AA2774" s="2" t="s">
        <v>0</v>
      </c>
      <c r="AB2774" s="1">
        <v>0</v>
      </c>
      <c r="AC2774" s="1">
        <v>0</v>
      </c>
      <c r="AD2774" s="2" t="s">
        <v>0</v>
      </c>
      <c r="AE2774" s="1">
        <v>0</v>
      </c>
      <c r="AF2774" s="2">
        <v>0</v>
      </c>
      <c r="AG2774" s="2" t="s">
        <v>0</v>
      </c>
      <c r="AH2774" s="1">
        <v>0</v>
      </c>
      <c r="AI2774" s="1">
        <v>0</v>
      </c>
      <c r="AJ2774" s="2" t="s">
        <v>0</v>
      </c>
      <c r="AK2774" s="1">
        <v>0</v>
      </c>
      <c r="AL2774" s="1">
        <v>0</v>
      </c>
      <c r="AM2774" s="53" t="s">
        <v>1</v>
      </c>
      <c r="AN2774" s="2" t="s">
        <v>1</v>
      </c>
      <c r="AO2774" s="53" t="s">
        <v>1</v>
      </c>
      <c r="AP2774" s="2" t="s">
        <v>1</v>
      </c>
    </row>
    <row r="2775" spans="1:42" s="71" customFormat="1" hidden="1" x14ac:dyDescent="0.25">
      <c r="A2775" s="2" t="s">
        <v>284</v>
      </c>
      <c r="B2775" s="52">
        <v>44015</v>
      </c>
      <c r="C2775" s="2" t="s">
        <v>8</v>
      </c>
      <c r="D2775" s="2" t="s">
        <v>88</v>
      </c>
      <c r="E2775" s="2" t="s">
        <v>563</v>
      </c>
      <c r="F2775" s="2" t="s">
        <v>410</v>
      </c>
      <c r="G2775" s="2" t="s">
        <v>4</v>
      </c>
      <c r="H2775" s="2" t="s">
        <v>4683</v>
      </c>
      <c r="I2775" s="1" t="s">
        <v>1</v>
      </c>
      <c r="J2775" s="1" t="s">
        <v>1</v>
      </c>
      <c r="K2775" s="1" t="s">
        <v>1</v>
      </c>
      <c r="L2775" s="1" t="s">
        <v>1</v>
      </c>
      <c r="M2775" s="1">
        <v>0</v>
      </c>
      <c r="N2775" s="2" t="s">
        <v>1</v>
      </c>
      <c r="O2775" s="2" t="s">
        <v>2</v>
      </c>
      <c r="P2775" s="2" t="s">
        <v>1</v>
      </c>
      <c r="Q2775" s="1">
        <v>34691260.140000001</v>
      </c>
      <c r="R2775" s="1">
        <v>0</v>
      </c>
      <c r="S2775" s="1">
        <v>34691260.140000001</v>
      </c>
      <c r="T2775" s="1">
        <v>0</v>
      </c>
      <c r="U2775" s="2" t="s">
        <v>0</v>
      </c>
      <c r="V2775" s="1">
        <v>0</v>
      </c>
      <c r="W2775" s="1"/>
      <c r="X2775" s="2" t="s">
        <v>0</v>
      </c>
      <c r="Y2775" s="1"/>
      <c r="Z2775" s="1">
        <v>0</v>
      </c>
      <c r="AA2775" s="2" t="s">
        <v>0</v>
      </c>
      <c r="AB2775" s="1">
        <v>0</v>
      </c>
      <c r="AC2775" s="1">
        <v>0</v>
      </c>
      <c r="AD2775" s="2" t="s">
        <v>0</v>
      </c>
      <c r="AE2775" s="1">
        <v>0</v>
      </c>
      <c r="AF2775" s="2">
        <v>0</v>
      </c>
      <c r="AG2775" s="2" t="s">
        <v>0</v>
      </c>
      <c r="AH2775" s="1">
        <v>0</v>
      </c>
      <c r="AI2775" s="1">
        <v>0</v>
      </c>
      <c r="AJ2775" s="2" t="s">
        <v>0</v>
      </c>
      <c r="AK2775" s="1">
        <v>0</v>
      </c>
      <c r="AL2775" s="1">
        <v>0</v>
      </c>
      <c r="AM2775" s="76" t="s">
        <v>1</v>
      </c>
      <c r="AN2775" s="77" t="s">
        <v>1</v>
      </c>
      <c r="AO2775" s="76" t="s">
        <v>1</v>
      </c>
      <c r="AP2775" s="77" t="s">
        <v>1</v>
      </c>
    </row>
    <row r="2776" spans="1:42" s="71" customFormat="1" hidden="1" x14ac:dyDescent="0.25">
      <c r="A2776" s="2" t="s">
        <v>281</v>
      </c>
      <c r="B2776" s="52">
        <v>44015</v>
      </c>
      <c r="C2776" s="2" t="s">
        <v>71</v>
      </c>
      <c r="D2776" s="2" t="s">
        <v>88</v>
      </c>
      <c r="E2776" s="2" t="s">
        <v>566</v>
      </c>
      <c r="F2776" s="2" t="s">
        <v>4684</v>
      </c>
      <c r="G2776" s="2" t="s">
        <v>4</v>
      </c>
      <c r="H2776" s="2" t="s">
        <v>4685</v>
      </c>
      <c r="I2776" s="1" t="s">
        <v>1</v>
      </c>
      <c r="J2776" s="1" t="s">
        <v>1</v>
      </c>
      <c r="K2776" s="1" t="s">
        <v>1</v>
      </c>
      <c r="L2776" s="1" t="s">
        <v>1</v>
      </c>
      <c r="M2776" s="1">
        <v>0</v>
      </c>
      <c r="N2776" s="2" t="s">
        <v>1</v>
      </c>
      <c r="O2776" s="2" t="s">
        <v>2</v>
      </c>
      <c r="P2776" s="2" t="s">
        <v>1</v>
      </c>
      <c r="Q2776" s="1">
        <v>35031030.155000001</v>
      </c>
      <c r="R2776" s="1">
        <v>0</v>
      </c>
      <c r="S2776" s="1">
        <v>32465922.155000001</v>
      </c>
      <c r="T2776" s="1">
        <v>0</v>
      </c>
      <c r="U2776" s="2" t="s">
        <v>0</v>
      </c>
      <c r="V2776" s="1">
        <v>0</v>
      </c>
      <c r="W2776" s="1">
        <v>2211300</v>
      </c>
      <c r="X2776" s="2" t="s">
        <v>0</v>
      </c>
      <c r="Y2776" s="1">
        <v>353808</v>
      </c>
      <c r="Z2776" s="1">
        <v>0</v>
      </c>
      <c r="AA2776" s="2" t="s">
        <v>0</v>
      </c>
      <c r="AB2776" s="1">
        <v>0</v>
      </c>
      <c r="AC2776" s="1">
        <v>0</v>
      </c>
      <c r="AD2776" s="2" t="s">
        <v>0</v>
      </c>
      <c r="AE2776" s="1">
        <v>0</v>
      </c>
      <c r="AF2776" s="2">
        <v>0</v>
      </c>
      <c r="AG2776" s="2" t="s">
        <v>0</v>
      </c>
      <c r="AH2776" s="1">
        <v>0</v>
      </c>
      <c r="AI2776" s="1">
        <v>0</v>
      </c>
      <c r="AJ2776" s="2" t="s">
        <v>0</v>
      </c>
      <c r="AK2776" s="1">
        <v>0</v>
      </c>
      <c r="AL2776" s="1">
        <v>0</v>
      </c>
      <c r="AM2776" s="76" t="s">
        <v>1</v>
      </c>
      <c r="AN2776" s="77" t="s">
        <v>1</v>
      </c>
      <c r="AO2776" s="76" t="s">
        <v>1</v>
      </c>
      <c r="AP2776" s="77" t="s">
        <v>1</v>
      </c>
    </row>
    <row r="2777" spans="1:42" s="71" customFormat="1" hidden="1" x14ac:dyDescent="0.25">
      <c r="A2777" s="2" t="s">
        <v>278</v>
      </c>
      <c r="B2777" s="52">
        <v>44015</v>
      </c>
      <c r="C2777" s="2" t="s">
        <v>53</v>
      </c>
      <c r="D2777" s="2" t="s">
        <v>88</v>
      </c>
      <c r="E2777" s="2" t="s">
        <v>558</v>
      </c>
      <c r="F2777" s="2" t="s">
        <v>3859</v>
      </c>
      <c r="G2777" s="2" t="s">
        <v>4</v>
      </c>
      <c r="H2777" s="2" t="s">
        <v>4686</v>
      </c>
      <c r="I2777" s="1" t="s">
        <v>1</v>
      </c>
      <c r="J2777" s="1" t="s">
        <v>1</v>
      </c>
      <c r="K2777" s="1" t="s">
        <v>1</v>
      </c>
      <c r="L2777" s="1" t="s">
        <v>1</v>
      </c>
      <c r="M2777" s="1">
        <v>0</v>
      </c>
      <c r="N2777" s="2" t="s">
        <v>1</v>
      </c>
      <c r="O2777" s="2" t="s">
        <v>2</v>
      </c>
      <c r="P2777" s="2" t="s">
        <v>1</v>
      </c>
      <c r="Q2777" s="1">
        <v>34547735.347900003</v>
      </c>
      <c r="R2777" s="1">
        <v>0</v>
      </c>
      <c r="S2777" s="1">
        <v>18776280.877500005</v>
      </c>
      <c r="T2777" s="1">
        <v>0</v>
      </c>
      <c r="U2777" s="2" t="s">
        <v>0</v>
      </c>
      <c r="V2777" s="1">
        <v>0</v>
      </c>
      <c r="W2777" s="1">
        <v>13596081.439999999</v>
      </c>
      <c r="X2777" s="2" t="s">
        <v>13</v>
      </c>
      <c r="Y2777" s="1">
        <v>2175373.0304</v>
      </c>
      <c r="Z2777" s="1">
        <v>0</v>
      </c>
      <c r="AA2777" s="2" t="s">
        <v>0</v>
      </c>
      <c r="AB2777" s="1">
        <v>0</v>
      </c>
      <c r="AC2777" s="1">
        <v>0</v>
      </c>
      <c r="AD2777" s="2" t="s">
        <v>0</v>
      </c>
      <c r="AE2777" s="1">
        <v>0</v>
      </c>
      <c r="AF2777" s="2">
        <v>0</v>
      </c>
      <c r="AG2777" s="2" t="s">
        <v>0</v>
      </c>
      <c r="AH2777" s="1">
        <v>0</v>
      </c>
      <c r="AI2777" s="1">
        <v>0</v>
      </c>
      <c r="AJ2777" s="2" t="s">
        <v>0</v>
      </c>
      <c r="AK2777" s="1">
        <v>0</v>
      </c>
      <c r="AL2777" s="1">
        <v>0</v>
      </c>
      <c r="AM2777" s="78" t="s">
        <v>1</v>
      </c>
      <c r="AN2777" s="48" t="s">
        <v>1</v>
      </c>
      <c r="AO2777" s="78" t="s">
        <v>1</v>
      </c>
      <c r="AP2777" s="48" t="s">
        <v>1</v>
      </c>
    </row>
    <row r="2778" spans="1:42" s="71" customFormat="1" hidden="1" x14ac:dyDescent="0.25">
      <c r="A2778" s="2" t="s">
        <v>276</v>
      </c>
      <c r="B2778" s="52">
        <v>44015</v>
      </c>
      <c r="C2778" s="2" t="s">
        <v>71</v>
      </c>
      <c r="D2778" s="2" t="s">
        <v>78</v>
      </c>
      <c r="E2778" s="2" t="s">
        <v>3587</v>
      </c>
      <c r="F2778" s="2" t="s">
        <v>4687</v>
      </c>
      <c r="G2778" s="2" t="s">
        <v>4</v>
      </c>
      <c r="H2778" s="2" t="s">
        <v>4688</v>
      </c>
      <c r="I2778" s="1"/>
      <c r="J2778" s="1"/>
      <c r="K2778" s="1"/>
      <c r="L2778" s="1"/>
      <c r="M2778" s="1">
        <v>0</v>
      </c>
      <c r="N2778" s="2"/>
      <c r="O2778" s="2" t="s">
        <v>2</v>
      </c>
      <c r="P2778" s="2"/>
      <c r="Q2778" s="1">
        <v>89885120</v>
      </c>
      <c r="R2778" s="1">
        <v>0</v>
      </c>
      <c r="S2778" s="1">
        <v>89836400</v>
      </c>
      <c r="T2778" s="1">
        <v>0</v>
      </c>
      <c r="U2778" s="2"/>
      <c r="V2778" s="1">
        <v>0</v>
      </c>
      <c r="W2778" s="1">
        <v>42000</v>
      </c>
      <c r="X2778" s="2"/>
      <c r="Y2778" s="1">
        <v>6720</v>
      </c>
      <c r="Z2778" s="1">
        <v>0</v>
      </c>
      <c r="AA2778" s="2"/>
      <c r="AB2778" s="1">
        <v>0</v>
      </c>
      <c r="AC2778" s="1">
        <v>0</v>
      </c>
      <c r="AD2778" s="2"/>
      <c r="AE2778" s="1">
        <v>0</v>
      </c>
      <c r="AF2778" s="2"/>
      <c r="AG2778" s="2"/>
      <c r="AH2778" s="1">
        <v>0</v>
      </c>
      <c r="AI2778" s="1">
        <v>0</v>
      </c>
      <c r="AJ2778" s="2"/>
      <c r="AK2778" s="1">
        <v>0</v>
      </c>
      <c r="AL2778" s="1">
        <v>0</v>
      </c>
      <c r="AM2778" s="78"/>
      <c r="AN2778" s="48"/>
      <c r="AO2778" s="78"/>
      <c r="AP2778" s="48"/>
    </row>
    <row r="2779" spans="1:42" s="71" customFormat="1" hidden="1" x14ac:dyDescent="0.25">
      <c r="A2779" s="2" t="s">
        <v>274</v>
      </c>
      <c r="B2779" s="52">
        <v>44015</v>
      </c>
      <c r="C2779" s="2" t="s">
        <v>8</v>
      </c>
      <c r="D2779" s="2" t="s">
        <v>78</v>
      </c>
      <c r="E2779" s="2" t="s">
        <v>555</v>
      </c>
      <c r="F2779" s="2" t="s">
        <v>4689</v>
      </c>
      <c r="G2779" s="2" t="s">
        <v>4</v>
      </c>
      <c r="H2779" s="2" t="s">
        <v>4690</v>
      </c>
      <c r="I2779" s="1" t="s">
        <v>1</v>
      </c>
      <c r="J2779" s="1" t="s">
        <v>1</v>
      </c>
      <c r="K2779" s="1" t="s">
        <v>1</v>
      </c>
      <c r="L2779" s="1" t="s">
        <v>1</v>
      </c>
      <c r="M2779" s="1">
        <v>0</v>
      </c>
      <c r="N2779" s="2" t="s">
        <v>1</v>
      </c>
      <c r="O2779" s="2" t="s">
        <v>2</v>
      </c>
      <c r="P2779" s="2" t="s">
        <v>1</v>
      </c>
      <c r="Q2779" s="1">
        <v>70189847.680600002</v>
      </c>
      <c r="R2779" s="1">
        <v>0</v>
      </c>
      <c r="S2779" s="1">
        <v>57958049.434999995</v>
      </c>
      <c r="T2779" s="1">
        <v>0</v>
      </c>
      <c r="U2779" s="2" t="s">
        <v>0</v>
      </c>
      <c r="V2779" s="1">
        <v>0</v>
      </c>
      <c r="W2779" s="1">
        <v>10544653.660000002</v>
      </c>
      <c r="X2779" s="2" t="s">
        <v>13</v>
      </c>
      <c r="Y2779" s="1">
        <v>1687144.5855999999</v>
      </c>
      <c r="Z2779" s="1">
        <v>0</v>
      </c>
      <c r="AA2779" s="2" t="s">
        <v>0</v>
      </c>
      <c r="AB2779" s="1">
        <v>0</v>
      </c>
      <c r="AC2779" s="1">
        <v>0</v>
      </c>
      <c r="AD2779" s="2" t="s">
        <v>0</v>
      </c>
      <c r="AE2779" s="1">
        <v>0</v>
      </c>
      <c r="AF2779" s="2">
        <v>0</v>
      </c>
      <c r="AG2779" s="2" t="s">
        <v>0</v>
      </c>
      <c r="AH2779" s="1">
        <v>0</v>
      </c>
      <c r="AI2779" s="1">
        <v>0</v>
      </c>
      <c r="AJ2779" s="2" t="s">
        <v>0</v>
      </c>
      <c r="AK2779" s="1">
        <v>0</v>
      </c>
      <c r="AL2779" s="1">
        <v>0</v>
      </c>
      <c r="AM2779" s="76" t="s">
        <v>1</v>
      </c>
      <c r="AN2779" s="77" t="s">
        <v>1</v>
      </c>
      <c r="AO2779" s="76" t="s">
        <v>1</v>
      </c>
      <c r="AP2779" s="77" t="s">
        <v>1</v>
      </c>
    </row>
    <row r="2780" spans="1:42" s="71" customFormat="1" hidden="1" x14ac:dyDescent="0.25">
      <c r="A2780" s="2" t="s">
        <v>271</v>
      </c>
      <c r="B2780" s="52">
        <v>44015</v>
      </c>
      <c r="C2780" s="2" t="s">
        <v>71</v>
      </c>
      <c r="D2780" s="2" t="s">
        <v>78</v>
      </c>
      <c r="E2780" s="2" t="s">
        <v>551</v>
      </c>
      <c r="F2780" s="2" t="s">
        <v>3950</v>
      </c>
      <c r="G2780" s="2" t="s">
        <v>4</v>
      </c>
      <c r="H2780" s="2" t="s">
        <v>4691</v>
      </c>
      <c r="I2780" s="1" t="s">
        <v>1</v>
      </c>
      <c r="J2780" s="1" t="s">
        <v>1</v>
      </c>
      <c r="K2780" s="1" t="s">
        <v>1</v>
      </c>
      <c r="L2780" s="1" t="s">
        <v>1</v>
      </c>
      <c r="M2780" s="1">
        <v>0</v>
      </c>
      <c r="N2780" s="2" t="s">
        <v>1</v>
      </c>
      <c r="O2780" s="2" t="s">
        <v>2</v>
      </c>
      <c r="P2780" s="2" t="s">
        <v>1</v>
      </c>
      <c r="Q2780" s="1">
        <v>38195562.316999994</v>
      </c>
      <c r="R2780" s="1">
        <v>0</v>
      </c>
      <c r="S2780" s="1">
        <v>33245447.104999993</v>
      </c>
      <c r="T2780" s="1">
        <v>0</v>
      </c>
      <c r="U2780" s="2" t="s">
        <v>0</v>
      </c>
      <c r="V2780" s="1">
        <v>0</v>
      </c>
      <c r="W2780" s="1">
        <v>4267340.7</v>
      </c>
      <c r="X2780" s="2" t="s">
        <v>0</v>
      </c>
      <c r="Y2780" s="1">
        <v>682774.51199999999</v>
      </c>
      <c r="Z2780" s="1">
        <v>0</v>
      </c>
      <c r="AA2780" s="2" t="s">
        <v>0</v>
      </c>
      <c r="AB2780" s="1">
        <v>0</v>
      </c>
      <c r="AC2780" s="1">
        <v>0</v>
      </c>
      <c r="AD2780" s="2" t="s">
        <v>0</v>
      </c>
      <c r="AE2780" s="1">
        <v>0</v>
      </c>
      <c r="AF2780" s="2">
        <v>0</v>
      </c>
      <c r="AG2780" s="2" t="s">
        <v>0</v>
      </c>
      <c r="AH2780" s="1">
        <v>0</v>
      </c>
      <c r="AI2780" s="1">
        <v>0</v>
      </c>
      <c r="AJ2780" s="2" t="s">
        <v>0</v>
      </c>
      <c r="AK2780" s="1">
        <v>0</v>
      </c>
      <c r="AL2780" s="1">
        <v>0</v>
      </c>
      <c r="AM2780" s="76" t="s">
        <v>1</v>
      </c>
      <c r="AN2780" s="77" t="s">
        <v>1</v>
      </c>
      <c r="AO2780" s="76" t="s">
        <v>1</v>
      </c>
      <c r="AP2780" s="77" t="s">
        <v>1</v>
      </c>
    </row>
    <row r="2781" spans="1:42" s="71" customFormat="1" hidden="1" x14ac:dyDescent="0.25">
      <c r="A2781" s="2" t="s">
        <v>4731</v>
      </c>
      <c r="B2781" s="52">
        <v>44015</v>
      </c>
      <c r="C2781" s="2" t="s">
        <v>53</v>
      </c>
      <c r="D2781" s="2" t="s">
        <v>78</v>
      </c>
      <c r="E2781" s="2" t="s">
        <v>6</v>
      </c>
      <c r="F2781" s="2" t="s">
        <v>3763</v>
      </c>
      <c r="G2781" s="2" t="s">
        <v>4</v>
      </c>
      <c r="H2781" s="2" t="s">
        <v>4732</v>
      </c>
      <c r="I2781" s="1" t="s">
        <v>1</v>
      </c>
      <c r="J2781" s="1" t="s">
        <v>1</v>
      </c>
      <c r="K2781" s="1" t="s">
        <v>1</v>
      </c>
      <c r="L2781" s="1" t="s">
        <v>1</v>
      </c>
      <c r="M2781" s="1">
        <v>0</v>
      </c>
      <c r="N2781" s="2" t="s">
        <v>1</v>
      </c>
      <c r="O2781" s="2" t="s">
        <v>2</v>
      </c>
      <c r="P2781" s="2" t="s">
        <v>1</v>
      </c>
      <c r="Q2781" s="1">
        <v>2371111.9960000003</v>
      </c>
      <c r="R2781" s="1">
        <v>0</v>
      </c>
      <c r="S2781" s="1">
        <v>305450</v>
      </c>
      <c r="T2781" s="1">
        <v>0</v>
      </c>
      <c r="U2781" s="2" t="s">
        <v>0</v>
      </c>
      <c r="V2781" s="1">
        <v>0</v>
      </c>
      <c r="W2781" s="1">
        <v>1780743.1</v>
      </c>
      <c r="X2781" s="2" t="s">
        <v>13</v>
      </c>
      <c r="Y2781" s="1">
        <v>284918.89600000001</v>
      </c>
      <c r="Z2781" s="1">
        <v>0</v>
      </c>
      <c r="AA2781" s="2" t="s">
        <v>0</v>
      </c>
      <c r="AB2781" s="1">
        <v>0</v>
      </c>
      <c r="AC2781" s="1">
        <v>0</v>
      </c>
      <c r="AD2781" s="2" t="s">
        <v>0</v>
      </c>
      <c r="AE2781" s="1">
        <v>0</v>
      </c>
      <c r="AF2781" s="2">
        <v>0</v>
      </c>
      <c r="AG2781" s="2" t="s">
        <v>0</v>
      </c>
      <c r="AH2781" s="1">
        <v>0</v>
      </c>
      <c r="AI2781" s="1">
        <v>0</v>
      </c>
      <c r="AJ2781" s="2" t="s">
        <v>0</v>
      </c>
      <c r="AK2781" s="1">
        <v>0</v>
      </c>
      <c r="AL2781" s="1">
        <v>0</v>
      </c>
      <c r="AM2781" s="78" t="s">
        <v>1</v>
      </c>
      <c r="AN2781" s="48" t="s">
        <v>1</v>
      </c>
      <c r="AO2781" s="78" t="s">
        <v>1</v>
      </c>
      <c r="AP2781" s="48" t="s">
        <v>1</v>
      </c>
    </row>
    <row r="2782" spans="1:42" s="71" customFormat="1" hidden="1" x14ac:dyDescent="0.25">
      <c r="A2782" s="2" t="s">
        <v>269</v>
      </c>
      <c r="B2782" s="52">
        <v>44015</v>
      </c>
      <c r="C2782" s="2" t="s">
        <v>8</v>
      </c>
      <c r="D2782" s="2" t="s">
        <v>67</v>
      </c>
      <c r="E2782" s="2" t="s">
        <v>542</v>
      </c>
      <c r="F2782" s="2" t="s">
        <v>211</v>
      </c>
      <c r="G2782" s="2" t="s">
        <v>4</v>
      </c>
      <c r="H2782" s="2" t="s">
        <v>4692</v>
      </c>
      <c r="I2782" s="1" t="s">
        <v>1</v>
      </c>
      <c r="J2782" s="1" t="s">
        <v>1</v>
      </c>
      <c r="K2782" s="1" t="s">
        <v>1</v>
      </c>
      <c r="L2782" s="1" t="s">
        <v>1</v>
      </c>
      <c r="M2782" s="1">
        <v>0</v>
      </c>
      <c r="N2782" s="2" t="s">
        <v>1</v>
      </c>
      <c r="O2782" s="2" t="s">
        <v>2</v>
      </c>
      <c r="P2782" s="2" t="s">
        <v>1</v>
      </c>
      <c r="Q2782" s="1">
        <v>108874410.63500001</v>
      </c>
      <c r="R2782" s="1">
        <v>0</v>
      </c>
      <c r="S2782" s="1">
        <v>86004104.094999999</v>
      </c>
      <c r="T2782" s="1">
        <v>0</v>
      </c>
      <c r="U2782" s="2" t="s">
        <v>0</v>
      </c>
      <c r="V2782" s="1">
        <v>0</v>
      </c>
      <c r="W2782" s="1">
        <v>19715781.5</v>
      </c>
      <c r="X2782" s="2" t="s">
        <v>13</v>
      </c>
      <c r="Y2782" s="1">
        <v>3154525.0399999996</v>
      </c>
      <c r="Z2782" s="1">
        <v>0</v>
      </c>
      <c r="AA2782" s="2" t="s">
        <v>0</v>
      </c>
      <c r="AB2782" s="1">
        <v>0</v>
      </c>
      <c r="AC2782" s="1">
        <v>0</v>
      </c>
      <c r="AD2782" s="2" t="s">
        <v>0</v>
      </c>
      <c r="AE2782" s="1">
        <v>0</v>
      </c>
      <c r="AF2782" s="2">
        <v>0</v>
      </c>
      <c r="AG2782" s="2" t="s">
        <v>0</v>
      </c>
      <c r="AH2782" s="1">
        <v>0</v>
      </c>
      <c r="AI2782" s="1">
        <v>0</v>
      </c>
      <c r="AJ2782" s="2" t="s">
        <v>0</v>
      </c>
      <c r="AK2782" s="1">
        <v>0</v>
      </c>
      <c r="AL2782" s="1">
        <v>0</v>
      </c>
      <c r="AM2782" s="76" t="s">
        <v>1</v>
      </c>
      <c r="AN2782" s="77" t="s">
        <v>1</v>
      </c>
      <c r="AO2782" s="76" t="s">
        <v>1</v>
      </c>
      <c r="AP2782" s="77" t="s">
        <v>1</v>
      </c>
    </row>
    <row r="2783" spans="1:42" s="71" customFormat="1" hidden="1" x14ac:dyDescent="0.25">
      <c r="A2783" s="2" t="s">
        <v>265</v>
      </c>
      <c r="B2783" s="52">
        <v>44015</v>
      </c>
      <c r="C2783" s="2" t="s">
        <v>53</v>
      </c>
      <c r="D2783" s="2" t="s">
        <v>67</v>
      </c>
      <c r="E2783" s="2" t="s">
        <v>66</v>
      </c>
      <c r="F2783" s="2" t="s">
        <v>3658</v>
      </c>
      <c r="G2783" s="2" t="s">
        <v>4</v>
      </c>
      <c r="H2783" s="2" t="s">
        <v>4693</v>
      </c>
      <c r="I2783" s="1" t="s">
        <v>1</v>
      </c>
      <c r="J2783" s="1" t="s">
        <v>1</v>
      </c>
      <c r="K2783" s="1" t="s">
        <v>1</v>
      </c>
      <c r="L2783" s="1" t="s">
        <v>1</v>
      </c>
      <c r="M2783" s="1">
        <v>0</v>
      </c>
      <c r="N2783" s="2" t="s">
        <v>1</v>
      </c>
      <c r="O2783" s="2" t="s">
        <v>2</v>
      </c>
      <c r="P2783" s="2" t="s">
        <v>1</v>
      </c>
      <c r="Q2783" s="1">
        <v>110019997.86029997</v>
      </c>
      <c r="R2783" s="1">
        <v>0</v>
      </c>
      <c r="S2783" s="1">
        <v>70600219.757499993</v>
      </c>
      <c r="T2783" s="1">
        <v>0</v>
      </c>
      <c r="U2783" s="2" t="s">
        <v>0</v>
      </c>
      <c r="V2783" s="1">
        <v>0</v>
      </c>
      <c r="W2783" s="1">
        <v>33982567.329999991</v>
      </c>
      <c r="X2783" s="2" t="s">
        <v>13</v>
      </c>
      <c r="Y2783" s="1">
        <v>5437210.7728000004</v>
      </c>
      <c r="Z2783" s="1">
        <v>0</v>
      </c>
      <c r="AA2783" s="2" t="s">
        <v>0</v>
      </c>
      <c r="AB2783" s="1">
        <v>0</v>
      </c>
      <c r="AC2783" s="1">
        <v>0</v>
      </c>
      <c r="AD2783" s="2" t="s">
        <v>0</v>
      </c>
      <c r="AE2783" s="1">
        <v>0</v>
      </c>
      <c r="AF2783" s="2">
        <v>0</v>
      </c>
      <c r="AG2783" s="2" t="s">
        <v>0</v>
      </c>
      <c r="AH2783" s="1">
        <v>0</v>
      </c>
      <c r="AI2783" s="1">
        <v>0</v>
      </c>
      <c r="AJ2783" s="2" t="s">
        <v>0</v>
      </c>
      <c r="AK2783" s="1">
        <v>0</v>
      </c>
      <c r="AL2783" s="1">
        <v>0</v>
      </c>
      <c r="AM2783" s="78" t="s">
        <v>1</v>
      </c>
      <c r="AN2783" s="48" t="s">
        <v>1</v>
      </c>
      <c r="AO2783" s="78" t="s">
        <v>1</v>
      </c>
      <c r="AP2783" s="48" t="s">
        <v>1</v>
      </c>
    </row>
    <row r="2784" spans="1:42" s="71" customFormat="1" hidden="1" x14ac:dyDescent="0.25">
      <c r="A2784" s="2" t="s">
        <v>262</v>
      </c>
      <c r="B2784" s="52">
        <v>44015</v>
      </c>
      <c r="C2784" s="2" t="s">
        <v>8</v>
      </c>
      <c r="D2784" s="2" t="s">
        <v>52</v>
      </c>
      <c r="E2784" s="2" t="s">
        <v>530</v>
      </c>
      <c r="F2784" s="2" t="s">
        <v>4159</v>
      </c>
      <c r="G2784" s="2" t="s">
        <v>4</v>
      </c>
      <c r="H2784" s="2" t="s">
        <v>4694</v>
      </c>
      <c r="I2784" s="1" t="s">
        <v>1</v>
      </c>
      <c r="J2784" s="1" t="s">
        <v>1</v>
      </c>
      <c r="K2784" s="1" t="s">
        <v>1</v>
      </c>
      <c r="L2784" s="1" t="s">
        <v>1</v>
      </c>
      <c r="M2784" s="1">
        <v>0</v>
      </c>
      <c r="N2784" s="2" t="s">
        <v>1</v>
      </c>
      <c r="O2784" s="2" t="s">
        <v>2</v>
      </c>
      <c r="P2784" s="2" t="s">
        <v>1</v>
      </c>
      <c r="Q2784" s="1">
        <v>98782295.901000008</v>
      </c>
      <c r="R2784" s="1">
        <v>0</v>
      </c>
      <c r="S2784" s="1">
        <v>79378232.584600016</v>
      </c>
      <c r="T2784" s="1">
        <v>0</v>
      </c>
      <c r="U2784" s="2" t="s">
        <v>0</v>
      </c>
      <c r="V2784" s="1">
        <v>0</v>
      </c>
      <c r="W2784" s="1">
        <v>16727640.789999997</v>
      </c>
      <c r="X2784" s="2" t="s">
        <v>0</v>
      </c>
      <c r="Y2784" s="1">
        <v>2676422.5263999999</v>
      </c>
      <c r="Z2784" s="1">
        <v>0</v>
      </c>
      <c r="AA2784" s="2" t="s">
        <v>0</v>
      </c>
      <c r="AB2784" s="1">
        <v>0</v>
      </c>
      <c r="AC2784" s="1">
        <v>0</v>
      </c>
      <c r="AD2784" s="2" t="s">
        <v>0</v>
      </c>
      <c r="AE2784" s="1">
        <v>0</v>
      </c>
      <c r="AF2784" s="2">
        <v>0</v>
      </c>
      <c r="AG2784" s="2" t="s">
        <v>0</v>
      </c>
      <c r="AH2784" s="1">
        <v>0</v>
      </c>
      <c r="AI2784" s="1">
        <v>0</v>
      </c>
      <c r="AJ2784" s="2" t="s">
        <v>0</v>
      </c>
      <c r="AK2784" s="1">
        <v>0</v>
      </c>
      <c r="AL2784" s="1">
        <v>0</v>
      </c>
      <c r="AM2784" s="53" t="s">
        <v>1</v>
      </c>
      <c r="AN2784" s="2" t="s">
        <v>1</v>
      </c>
      <c r="AO2784" s="53" t="s">
        <v>1</v>
      </c>
      <c r="AP2784" s="2" t="s">
        <v>1</v>
      </c>
    </row>
    <row r="2785" spans="1:42" s="71" customFormat="1" hidden="1" x14ac:dyDescent="0.25">
      <c r="A2785" s="2" t="s">
        <v>260</v>
      </c>
      <c r="B2785" s="52">
        <v>44015</v>
      </c>
      <c r="C2785" s="2" t="s">
        <v>53</v>
      </c>
      <c r="D2785" s="2" t="s">
        <v>52</v>
      </c>
      <c r="E2785" s="2" t="s">
        <v>651</v>
      </c>
      <c r="F2785" s="2" t="s">
        <v>3993</v>
      </c>
      <c r="G2785" s="2" t="s">
        <v>4</v>
      </c>
      <c r="H2785" s="2" t="s">
        <v>4695</v>
      </c>
      <c r="I2785" s="1" t="s">
        <v>1</v>
      </c>
      <c r="J2785" s="1" t="s">
        <v>1</v>
      </c>
      <c r="K2785" s="1" t="s">
        <v>1</v>
      </c>
      <c r="L2785" s="1" t="s">
        <v>1</v>
      </c>
      <c r="M2785" s="1">
        <v>0</v>
      </c>
      <c r="N2785" s="2" t="s">
        <v>1</v>
      </c>
      <c r="O2785" s="2" t="s">
        <v>2</v>
      </c>
      <c r="P2785" s="2" t="s">
        <v>1</v>
      </c>
      <c r="Q2785" s="1">
        <v>999318.44920000003</v>
      </c>
      <c r="R2785" s="1">
        <v>0</v>
      </c>
      <c r="S2785" s="1">
        <v>430414</v>
      </c>
      <c r="T2785" s="1">
        <v>0</v>
      </c>
      <c r="U2785" s="2" t="s">
        <v>0</v>
      </c>
      <c r="V2785" s="1">
        <v>0</v>
      </c>
      <c r="W2785" s="1">
        <v>490434.87</v>
      </c>
      <c r="X2785" s="2" t="s">
        <v>13</v>
      </c>
      <c r="Y2785" s="1">
        <v>78469.579199999993</v>
      </c>
      <c r="Z2785" s="1">
        <v>0</v>
      </c>
      <c r="AA2785" s="2" t="s">
        <v>0</v>
      </c>
      <c r="AB2785" s="1">
        <v>0</v>
      </c>
      <c r="AC2785" s="1">
        <v>0</v>
      </c>
      <c r="AD2785" s="2" t="s">
        <v>0</v>
      </c>
      <c r="AE2785" s="1">
        <v>0</v>
      </c>
      <c r="AF2785" s="2">
        <v>0</v>
      </c>
      <c r="AG2785" s="2" t="s">
        <v>0</v>
      </c>
      <c r="AH2785" s="1">
        <v>0</v>
      </c>
      <c r="AI2785" s="1">
        <v>0</v>
      </c>
      <c r="AJ2785" s="2" t="s">
        <v>0</v>
      </c>
      <c r="AK2785" s="1">
        <v>0</v>
      </c>
      <c r="AL2785" s="1">
        <v>0</v>
      </c>
      <c r="AM2785" s="53" t="s">
        <v>1</v>
      </c>
      <c r="AN2785" s="2" t="s">
        <v>1</v>
      </c>
      <c r="AO2785" s="53" t="s">
        <v>1</v>
      </c>
      <c r="AP2785" s="2" t="s">
        <v>1</v>
      </c>
    </row>
    <row r="2786" spans="1:42" s="71" customFormat="1" hidden="1" x14ac:dyDescent="0.25">
      <c r="A2786" s="2" t="s">
        <v>257</v>
      </c>
      <c r="B2786" s="52">
        <v>44015</v>
      </c>
      <c r="C2786" s="2" t="s">
        <v>53</v>
      </c>
      <c r="D2786" s="2" t="s">
        <v>52</v>
      </c>
      <c r="E2786" s="2" t="s">
        <v>651</v>
      </c>
      <c r="F2786" s="2" t="s">
        <v>3993</v>
      </c>
      <c r="G2786" s="2" t="s">
        <v>4</v>
      </c>
      <c r="H2786" s="2" t="s">
        <v>4696</v>
      </c>
      <c r="I2786" s="1" t="s">
        <v>1</v>
      </c>
      <c r="J2786" s="1" t="s">
        <v>1</v>
      </c>
      <c r="K2786" s="1" t="s">
        <v>1</v>
      </c>
      <c r="L2786" s="1" t="s">
        <v>1</v>
      </c>
      <c r="M2786" s="1">
        <v>0</v>
      </c>
      <c r="N2786" s="2" t="s">
        <v>1</v>
      </c>
      <c r="O2786" s="2" t="s">
        <v>3396</v>
      </c>
      <c r="P2786" s="2" t="s">
        <v>3397</v>
      </c>
      <c r="Q2786" s="1">
        <v>15960000</v>
      </c>
      <c r="R2786" s="1">
        <v>0</v>
      </c>
      <c r="S2786" s="1">
        <v>15960000</v>
      </c>
      <c r="T2786" s="1">
        <v>0</v>
      </c>
      <c r="U2786" s="2" t="s">
        <v>0</v>
      </c>
      <c r="V2786" s="1">
        <v>0</v>
      </c>
      <c r="W2786" s="1">
        <v>0</v>
      </c>
      <c r="X2786" s="2" t="s">
        <v>0</v>
      </c>
      <c r="Y2786" s="1">
        <v>0</v>
      </c>
      <c r="Z2786" s="1">
        <v>0</v>
      </c>
      <c r="AA2786" s="2" t="s">
        <v>0</v>
      </c>
      <c r="AB2786" s="1">
        <v>0</v>
      </c>
      <c r="AC2786" s="1">
        <v>0</v>
      </c>
      <c r="AD2786" s="2" t="s">
        <v>0</v>
      </c>
      <c r="AE2786" s="1">
        <v>0</v>
      </c>
      <c r="AF2786" s="2">
        <v>0</v>
      </c>
      <c r="AG2786" s="2" t="s">
        <v>0</v>
      </c>
      <c r="AH2786" s="1">
        <v>0</v>
      </c>
      <c r="AI2786" s="1">
        <v>0</v>
      </c>
      <c r="AJ2786" s="2" t="s">
        <v>0</v>
      </c>
      <c r="AK2786" s="1">
        <v>0</v>
      </c>
      <c r="AL2786" s="1">
        <v>0</v>
      </c>
      <c r="AM2786" s="53" t="s">
        <v>1</v>
      </c>
      <c r="AN2786" s="2" t="s">
        <v>1</v>
      </c>
      <c r="AO2786" s="53" t="s">
        <v>1</v>
      </c>
      <c r="AP2786" s="2" t="s">
        <v>1</v>
      </c>
    </row>
    <row r="2787" spans="1:42" s="71" customFormat="1" hidden="1" x14ac:dyDescent="0.25">
      <c r="A2787" s="2" t="s">
        <v>255</v>
      </c>
      <c r="B2787" s="52">
        <v>44015</v>
      </c>
      <c r="C2787" s="2" t="s">
        <v>53</v>
      </c>
      <c r="D2787" s="2" t="s">
        <v>52</v>
      </c>
      <c r="E2787" s="2" t="s">
        <v>651</v>
      </c>
      <c r="F2787" s="2" t="s">
        <v>3993</v>
      </c>
      <c r="G2787" s="2" t="s">
        <v>4</v>
      </c>
      <c r="H2787" s="2" t="s">
        <v>4697</v>
      </c>
      <c r="I2787" s="1" t="s">
        <v>1</v>
      </c>
      <c r="J2787" s="1" t="s">
        <v>1</v>
      </c>
      <c r="K2787" s="1" t="s">
        <v>1</v>
      </c>
      <c r="L2787" s="1" t="s">
        <v>1</v>
      </c>
      <c r="M2787" s="1">
        <v>0</v>
      </c>
      <c r="N2787" s="2" t="s">
        <v>1</v>
      </c>
      <c r="O2787" s="2" t="s">
        <v>2</v>
      </c>
      <c r="P2787" s="2" t="s">
        <v>1</v>
      </c>
      <c r="Q2787" s="1">
        <v>29400427.169600002</v>
      </c>
      <c r="R2787" s="1">
        <v>0</v>
      </c>
      <c r="S2787" s="1">
        <v>25372735.710000005</v>
      </c>
      <c r="T2787" s="1">
        <v>0</v>
      </c>
      <c r="U2787" s="2" t="s">
        <v>0</v>
      </c>
      <c r="V2787" s="1">
        <v>0</v>
      </c>
      <c r="W2787" s="1">
        <v>3472147.81</v>
      </c>
      <c r="X2787" s="2" t="s">
        <v>0</v>
      </c>
      <c r="Y2787" s="1">
        <v>555543.6496</v>
      </c>
      <c r="Z2787" s="1">
        <v>0</v>
      </c>
      <c r="AA2787" s="2" t="s">
        <v>0</v>
      </c>
      <c r="AB2787" s="1">
        <v>0</v>
      </c>
      <c r="AC2787" s="1">
        <v>0</v>
      </c>
      <c r="AD2787" s="2" t="s">
        <v>0</v>
      </c>
      <c r="AE2787" s="1">
        <v>0</v>
      </c>
      <c r="AF2787" s="2">
        <v>0</v>
      </c>
      <c r="AG2787" s="2" t="s">
        <v>0</v>
      </c>
      <c r="AH2787" s="1">
        <v>0</v>
      </c>
      <c r="AI2787" s="1">
        <v>0</v>
      </c>
      <c r="AJ2787" s="2" t="s">
        <v>0</v>
      </c>
      <c r="AK2787" s="1">
        <v>0</v>
      </c>
      <c r="AL2787" s="1">
        <v>0</v>
      </c>
      <c r="AM2787" s="53" t="s">
        <v>1</v>
      </c>
      <c r="AN2787" s="2" t="s">
        <v>1</v>
      </c>
      <c r="AO2787" s="53" t="s">
        <v>1</v>
      </c>
      <c r="AP2787" s="2" t="s">
        <v>1</v>
      </c>
    </row>
    <row r="2788" spans="1:42" s="71" customFormat="1" hidden="1" x14ac:dyDescent="0.25">
      <c r="A2788" s="2" t="s">
        <v>252</v>
      </c>
      <c r="B2788" s="52">
        <v>44015</v>
      </c>
      <c r="C2788" s="2" t="s">
        <v>53</v>
      </c>
      <c r="D2788" s="2" t="s">
        <v>52</v>
      </c>
      <c r="E2788" s="2" t="s">
        <v>651</v>
      </c>
      <c r="F2788" s="2" t="s">
        <v>3993</v>
      </c>
      <c r="G2788" s="2" t="s">
        <v>4</v>
      </c>
      <c r="H2788" s="2" t="s">
        <v>4698</v>
      </c>
      <c r="I2788" s="1" t="s">
        <v>1</v>
      </c>
      <c r="J2788" s="1" t="s">
        <v>1</v>
      </c>
      <c r="K2788" s="1" t="s">
        <v>1</v>
      </c>
      <c r="L2788" s="1" t="s">
        <v>1</v>
      </c>
      <c r="M2788" s="1">
        <v>0</v>
      </c>
      <c r="N2788" s="2" t="s">
        <v>1</v>
      </c>
      <c r="O2788" s="2" t="s">
        <v>846</v>
      </c>
      <c r="P2788" s="2" t="s">
        <v>845</v>
      </c>
      <c r="Q2788" s="1">
        <v>5642321.1619999995</v>
      </c>
      <c r="R2788" s="1">
        <v>0</v>
      </c>
      <c r="S2788" s="1">
        <v>3418802.4799999995</v>
      </c>
      <c r="T2788" s="1">
        <v>1916826.45</v>
      </c>
      <c r="U2788" s="2" t="s">
        <v>13</v>
      </c>
      <c r="V2788" s="1">
        <v>306692.23200000002</v>
      </c>
      <c r="W2788" s="1">
        <v>0</v>
      </c>
      <c r="X2788" s="2" t="s">
        <v>0</v>
      </c>
      <c r="Y2788" s="1">
        <v>0</v>
      </c>
      <c r="Z2788" s="1">
        <v>0</v>
      </c>
      <c r="AA2788" s="2" t="s">
        <v>0</v>
      </c>
      <c r="AB2788" s="1">
        <v>0</v>
      </c>
      <c r="AC2788" s="1">
        <v>0</v>
      </c>
      <c r="AD2788" s="2" t="s">
        <v>0</v>
      </c>
      <c r="AE2788" s="1">
        <v>0</v>
      </c>
      <c r="AF2788" s="2">
        <v>0</v>
      </c>
      <c r="AG2788" s="2" t="s">
        <v>0</v>
      </c>
      <c r="AH2788" s="1">
        <v>0</v>
      </c>
      <c r="AI2788" s="1">
        <v>0</v>
      </c>
      <c r="AJ2788" s="2" t="s">
        <v>0</v>
      </c>
      <c r="AK2788" s="1">
        <v>0</v>
      </c>
      <c r="AL2788" s="1">
        <v>0</v>
      </c>
      <c r="AM2788" s="53" t="s">
        <v>1</v>
      </c>
      <c r="AN2788" s="2" t="s">
        <v>1</v>
      </c>
      <c r="AO2788" s="53" t="s">
        <v>1</v>
      </c>
      <c r="AP2788" s="2" t="s">
        <v>1</v>
      </c>
    </row>
    <row r="2789" spans="1:42" s="71" customFormat="1" hidden="1" x14ac:dyDescent="0.25">
      <c r="A2789" s="2" t="s">
        <v>247</v>
      </c>
      <c r="B2789" s="52">
        <v>44015</v>
      </c>
      <c r="C2789" s="2" t="s">
        <v>53</v>
      </c>
      <c r="D2789" s="2" t="s">
        <v>52</v>
      </c>
      <c r="E2789" s="2" t="s">
        <v>651</v>
      </c>
      <c r="F2789" s="2" t="s">
        <v>3993</v>
      </c>
      <c r="G2789" s="2" t="s">
        <v>4</v>
      </c>
      <c r="H2789" s="2" t="s">
        <v>4699</v>
      </c>
      <c r="I2789" s="1" t="s">
        <v>1</v>
      </c>
      <c r="J2789" s="1" t="s">
        <v>1</v>
      </c>
      <c r="K2789" s="1" t="s">
        <v>1</v>
      </c>
      <c r="L2789" s="1" t="s">
        <v>1</v>
      </c>
      <c r="M2789" s="1">
        <v>0</v>
      </c>
      <c r="N2789" s="2" t="s">
        <v>1</v>
      </c>
      <c r="O2789" s="2" t="s">
        <v>2</v>
      </c>
      <c r="P2789" s="2" t="s">
        <v>1</v>
      </c>
      <c r="Q2789" s="1">
        <v>59700779.0616</v>
      </c>
      <c r="R2789" s="1">
        <v>0</v>
      </c>
      <c r="S2789" s="1">
        <v>41030662.57</v>
      </c>
      <c r="T2789" s="1">
        <v>0</v>
      </c>
      <c r="U2789" s="2" t="s">
        <v>0</v>
      </c>
      <c r="V2789" s="1">
        <v>0</v>
      </c>
      <c r="W2789" s="1">
        <v>16094928.01</v>
      </c>
      <c r="X2789" s="2" t="s">
        <v>0</v>
      </c>
      <c r="Y2789" s="1">
        <v>2575188.4815999996</v>
      </c>
      <c r="Z2789" s="1">
        <v>0</v>
      </c>
      <c r="AA2789" s="2" t="s">
        <v>0</v>
      </c>
      <c r="AB2789" s="1">
        <v>0</v>
      </c>
      <c r="AC2789" s="1">
        <v>0</v>
      </c>
      <c r="AD2789" s="2" t="s">
        <v>0</v>
      </c>
      <c r="AE2789" s="1">
        <v>0</v>
      </c>
      <c r="AF2789" s="2">
        <v>0</v>
      </c>
      <c r="AG2789" s="2" t="s">
        <v>0</v>
      </c>
      <c r="AH2789" s="1">
        <v>0</v>
      </c>
      <c r="AI2789" s="1">
        <v>0</v>
      </c>
      <c r="AJ2789" s="2" t="s">
        <v>0</v>
      </c>
      <c r="AK2789" s="1">
        <v>0</v>
      </c>
      <c r="AL2789" s="1">
        <v>0</v>
      </c>
      <c r="AM2789" s="53" t="s">
        <v>1</v>
      </c>
      <c r="AN2789" s="2" t="s">
        <v>1</v>
      </c>
      <c r="AO2789" s="53" t="s">
        <v>1</v>
      </c>
      <c r="AP2789" s="2" t="s">
        <v>1</v>
      </c>
    </row>
    <row r="2790" spans="1:42" s="71" customFormat="1" hidden="1" x14ac:dyDescent="0.25">
      <c r="A2790" s="2" t="s">
        <v>244</v>
      </c>
      <c r="B2790" s="52">
        <v>44015</v>
      </c>
      <c r="C2790" s="2" t="s">
        <v>8</v>
      </c>
      <c r="D2790" s="2" t="s">
        <v>48</v>
      </c>
      <c r="E2790" s="2" t="s">
        <v>520</v>
      </c>
      <c r="F2790" s="2" t="s">
        <v>1940</v>
      </c>
      <c r="G2790" s="2" t="s">
        <v>4</v>
      </c>
      <c r="H2790" s="2" t="s">
        <v>4700</v>
      </c>
      <c r="I2790" s="1" t="s">
        <v>1</v>
      </c>
      <c r="J2790" s="1" t="s">
        <v>1</v>
      </c>
      <c r="K2790" s="1" t="s">
        <v>1</v>
      </c>
      <c r="L2790" s="1" t="s">
        <v>1</v>
      </c>
      <c r="M2790" s="1">
        <v>0</v>
      </c>
      <c r="N2790" s="2" t="s">
        <v>1</v>
      </c>
      <c r="O2790" s="2" t="s">
        <v>2</v>
      </c>
      <c r="P2790" s="2" t="s">
        <v>1</v>
      </c>
      <c r="Q2790" s="1">
        <v>96293769.370400026</v>
      </c>
      <c r="R2790" s="1">
        <v>0</v>
      </c>
      <c r="S2790" s="1">
        <v>75313610.110000029</v>
      </c>
      <c r="T2790" s="1">
        <v>0</v>
      </c>
      <c r="U2790" s="2" t="s">
        <v>0</v>
      </c>
      <c r="V2790" s="1">
        <v>0</v>
      </c>
      <c r="W2790" s="1">
        <v>18086344.190000001</v>
      </c>
      <c r="X2790" s="2" t="s">
        <v>0</v>
      </c>
      <c r="Y2790" s="1">
        <v>2893815.0704000005</v>
      </c>
      <c r="Z2790" s="1">
        <v>0</v>
      </c>
      <c r="AA2790" s="2" t="s">
        <v>0</v>
      </c>
      <c r="AB2790" s="1">
        <v>0</v>
      </c>
      <c r="AC2790" s="1">
        <v>0</v>
      </c>
      <c r="AD2790" s="2" t="s">
        <v>0</v>
      </c>
      <c r="AE2790" s="1">
        <v>0</v>
      </c>
      <c r="AF2790" s="2">
        <v>0</v>
      </c>
      <c r="AG2790" s="2" t="s">
        <v>0</v>
      </c>
      <c r="AH2790" s="1">
        <v>0</v>
      </c>
      <c r="AI2790" s="1">
        <v>0</v>
      </c>
      <c r="AJ2790" s="2" t="s">
        <v>0</v>
      </c>
      <c r="AK2790" s="1">
        <v>0</v>
      </c>
      <c r="AL2790" s="1">
        <v>0</v>
      </c>
      <c r="AM2790" s="53" t="s">
        <v>1</v>
      </c>
      <c r="AN2790" s="2" t="s">
        <v>1</v>
      </c>
      <c r="AO2790" s="53" t="s">
        <v>1</v>
      </c>
      <c r="AP2790" s="2" t="s">
        <v>1</v>
      </c>
    </row>
    <row r="2791" spans="1:42" s="71" customFormat="1" hidden="1" x14ac:dyDescent="0.25">
      <c r="A2791" s="2" t="s">
        <v>241</v>
      </c>
      <c r="B2791" s="51">
        <v>44015</v>
      </c>
      <c r="C2791" s="2" t="s">
        <v>53</v>
      </c>
      <c r="D2791" s="2" t="s">
        <v>48</v>
      </c>
      <c r="E2791" s="2" t="s">
        <v>1830</v>
      </c>
      <c r="F2791" s="2" t="s">
        <v>3244</v>
      </c>
      <c r="G2791" s="2" t="s">
        <v>4</v>
      </c>
      <c r="H2791" s="2" t="s">
        <v>4051</v>
      </c>
      <c r="I2791" s="1"/>
      <c r="J2791" s="1"/>
      <c r="K2791" s="1"/>
      <c r="L2791" s="1"/>
      <c r="M2791" s="1">
        <v>0</v>
      </c>
      <c r="N2791" s="2"/>
      <c r="O2791" s="2" t="s">
        <v>249</v>
      </c>
      <c r="P2791" s="2"/>
      <c r="Q2791" s="1">
        <v>0</v>
      </c>
      <c r="R2791" s="1">
        <v>0</v>
      </c>
      <c r="S2791" s="1">
        <v>0</v>
      </c>
      <c r="T2791" s="1">
        <v>0</v>
      </c>
      <c r="U2791" s="1">
        <v>0</v>
      </c>
      <c r="V2791" s="1">
        <v>0</v>
      </c>
      <c r="W2791" s="1">
        <v>0</v>
      </c>
      <c r="X2791" s="1">
        <v>0</v>
      </c>
      <c r="Y2791" s="1">
        <v>0</v>
      </c>
      <c r="Z2791" s="1">
        <v>0</v>
      </c>
      <c r="AA2791" s="1">
        <v>0</v>
      </c>
      <c r="AB2791" s="1">
        <v>0</v>
      </c>
      <c r="AC2791" s="1">
        <v>0</v>
      </c>
      <c r="AD2791" s="1">
        <v>0</v>
      </c>
      <c r="AE2791" s="1">
        <v>0</v>
      </c>
      <c r="AF2791" s="2"/>
      <c r="AG2791" s="2"/>
      <c r="AH2791" s="1"/>
      <c r="AI2791" s="1"/>
      <c r="AJ2791" s="2"/>
      <c r="AK2791" s="1"/>
      <c r="AL2791" s="1"/>
      <c r="AM2791" s="53"/>
      <c r="AN2791" s="2"/>
      <c r="AO2791" s="53"/>
      <c r="AP2791" s="2"/>
    </row>
    <row r="2792" spans="1:42" s="71" customFormat="1" hidden="1" x14ac:dyDescent="0.25">
      <c r="A2792" s="2" t="s">
        <v>238</v>
      </c>
      <c r="B2792" s="52">
        <v>44015</v>
      </c>
      <c r="C2792" s="2" t="s">
        <v>8</v>
      </c>
      <c r="D2792" s="2" t="s">
        <v>44</v>
      </c>
      <c r="E2792" s="2" t="s">
        <v>516</v>
      </c>
      <c r="F2792" s="2" t="s">
        <v>2614</v>
      </c>
      <c r="G2792" s="2" t="s">
        <v>4</v>
      </c>
      <c r="H2792" s="2" t="s">
        <v>4701</v>
      </c>
      <c r="I2792" s="1" t="s">
        <v>1</v>
      </c>
      <c r="J2792" s="1" t="s">
        <v>1</v>
      </c>
      <c r="K2792" s="1" t="s">
        <v>1</v>
      </c>
      <c r="L2792" s="1" t="s">
        <v>1</v>
      </c>
      <c r="M2792" s="1">
        <v>0</v>
      </c>
      <c r="N2792" s="2" t="s">
        <v>1</v>
      </c>
      <c r="O2792" s="2" t="s">
        <v>2</v>
      </c>
      <c r="P2792" s="2" t="s">
        <v>1</v>
      </c>
      <c r="Q2792" s="1">
        <v>64880232.488600008</v>
      </c>
      <c r="R2792" s="1">
        <v>0</v>
      </c>
      <c r="S2792" s="1">
        <v>49027589.397800013</v>
      </c>
      <c r="T2792" s="1">
        <v>0</v>
      </c>
      <c r="U2792" s="2" t="s">
        <v>0</v>
      </c>
      <c r="V2792" s="1">
        <v>0</v>
      </c>
      <c r="W2792" s="1">
        <v>13666071.629999997</v>
      </c>
      <c r="X2792" s="2" t="s">
        <v>0</v>
      </c>
      <c r="Y2792" s="1">
        <v>2186571.4608</v>
      </c>
      <c r="Z2792" s="1">
        <v>0</v>
      </c>
      <c r="AA2792" s="2" t="s">
        <v>0</v>
      </c>
      <c r="AB2792" s="1">
        <v>0</v>
      </c>
      <c r="AC2792" s="1">
        <v>0</v>
      </c>
      <c r="AD2792" s="2" t="s">
        <v>0</v>
      </c>
      <c r="AE2792" s="1">
        <v>0</v>
      </c>
      <c r="AF2792" s="2">
        <v>0</v>
      </c>
      <c r="AG2792" s="2" t="s">
        <v>0</v>
      </c>
      <c r="AH2792" s="1">
        <v>0</v>
      </c>
      <c r="AI2792" s="1">
        <v>0</v>
      </c>
      <c r="AJ2792" s="2" t="s">
        <v>0</v>
      </c>
      <c r="AK2792" s="1">
        <v>0</v>
      </c>
      <c r="AL2792" s="1">
        <v>0</v>
      </c>
      <c r="AM2792" s="53" t="s">
        <v>1</v>
      </c>
      <c r="AN2792" s="2" t="s">
        <v>1</v>
      </c>
      <c r="AO2792" s="53" t="s">
        <v>1</v>
      </c>
      <c r="AP2792" s="2" t="s">
        <v>1</v>
      </c>
    </row>
    <row r="2793" spans="1:42" s="71" customFormat="1" hidden="1" x14ac:dyDescent="0.25">
      <c r="A2793" s="2" t="s">
        <v>236</v>
      </c>
      <c r="B2793" s="52">
        <v>44015</v>
      </c>
      <c r="C2793" s="2" t="s">
        <v>8</v>
      </c>
      <c r="D2793" s="2" t="s">
        <v>40</v>
      </c>
      <c r="E2793" s="2" t="s">
        <v>500</v>
      </c>
      <c r="F2793" s="2" t="s">
        <v>878</v>
      </c>
      <c r="G2793" s="2" t="s">
        <v>4</v>
      </c>
      <c r="H2793" s="2" t="s">
        <v>4702</v>
      </c>
      <c r="I2793" s="1" t="s">
        <v>1</v>
      </c>
      <c r="J2793" s="1" t="s">
        <v>1</v>
      </c>
      <c r="K2793" s="1" t="s">
        <v>1</v>
      </c>
      <c r="L2793" s="1" t="s">
        <v>1</v>
      </c>
      <c r="M2793" s="1">
        <v>0</v>
      </c>
      <c r="N2793" s="2" t="s">
        <v>1</v>
      </c>
      <c r="O2793" s="2" t="s">
        <v>2</v>
      </c>
      <c r="P2793" s="2" t="s">
        <v>1</v>
      </c>
      <c r="Q2793" s="1">
        <v>2979070.25</v>
      </c>
      <c r="R2793" s="1">
        <v>0</v>
      </c>
      <c r="S2793" s="1">
        <v>2979070.25</v>
      </c>
      <c r="T2793" s="1">
        <v>0</v>
      </c>
      <c r="U2793" s="2" t="s">
        <v>0</v>
      </c>
      <c r="V2793" s="1">
        <v>0</v>
      </c>
      <c r="W2793" s="1">
        <v>0</v>
      </c>
      <c r="X2793" s="2" t="s">
        <v>0</v>
      </c>
      <c r="Y2793" s="1">
        <v>0</v>
      </c>
      <c r="Z2793" s="1">
        <v>0</v>
      </c>
      <c r="AA2793" s="2" t="s">
        <v>0</v>
      </c>
      <c r="AB2793" s="1">
        <v>0</v>
      </c>
      <c r="AC2793" s="1">
        <v>0</v>
      </c>
      <c r="AD2793" s="2" t="s">
        <v>0</v>
      </c>
      <c r="AE2793" s="1">
        <v>0</v>
      </c>
      <c r="AF2793" s="2">
        <v>0</v>
      </c>
      <c r="AG2793" s="2" t="s">
        <v>0</v>
      </c>
      <c r="AH2793" s="1">
        <v>0</v>
      </c>
      <c r="AI2793" s="1">
        <v>0</v>
      </c>
      <c r="AJ2793" s="2" t="s">
        <v>0</v>
      </c>
      <c r="AK2793" s="1">
        <v>0</v>
      </c>
      <c r="AL2793" s="1">
        <v>0</v>
      </c>
      <c r="AM2793" s="53" t="s">
        <v>1</v>
      </c>
      <c r="AN2793" s="2" t="s">
        <v>1</v>
      </c>
      <c r="AO2793" s="53" t="s">
        <v>1</v>
      </c>
      <c r="AP2793" s="2" t="s">
        <v>1</v>
      </c>
    </row>
    <row r="2794" spans="1:42" s="71" customFormat="1" hidden="1" x14ac:dyDescent="0.25">
      <c r="A2794" s="2" t="s">
        <v>229</v>
      </c>
      <c r="B2794" s="52">
        <v>44015</v>
      </c>
      <c r="C2794" s="2" t="s">
        <v>8</v>
      </c>
      <c r="D2794" s="2" t="s">
        <v>40</v>
      </c>
      <c r="E2794" s="2" t="s">
        <v>500</v>
      </c>
      <c r="F2794" s="2" t="s">
        <v>878</v>
      </c>
      <c r="G2794" s="2" t="s">
        <v>4</v>
      </c>
      <c r="H2794" s="2" t="s">
        <v>4703</v>
      </c>
      <c r="I2794" s="1" t="s">
        <v>1</v>
      </c>
      <c r="J2794" s="1" t="s">
        <v>1</v>
      </c>
      <c r="K2794" s="1" t="s">
        <v>1</v>
      </c>
      <c r="L2794" s="1" t="s">
        <v>1</v>
      </c>
      <c r="M2794" s="1">
        <v>0</v>
      </c>
      <c r="N2794" s="2" t="s">
        <v>1</v>
      </c>
      <c r="O2794" s="2" t="s">
        <v>4704</v>
      </c>
      <c r="P2794" s="2" t="s">
        <v>4705</v>
      </c>
      <c r="Q2794" s="1">
        <v>826650</v>
      </c>
      <c r="R2794" s="1">
        <v>0</v>
      </c>
      <c r="S2794" s="1">
        <v>826650</v>
      </c>
      <c r="T2794" s="1">
        <v>0</v>
      </c>
      <c r="U2794" s="2" t="s">
        <v>0</v>
      </c>
      <c r="V2794" s="1">
        <v>0</v>
      </c>
      <c r="W2794" s="1">
        <v>0</v>
      </c>
      <c r="X2794" s="2" t="s">
        <v>0</v>
      </c>
      <c r="Y2794" s="1">
        <v>0</v>
      </c>
      <c r="Z2794" s="1">
        <v>0</v>
      </c>
      <c r="AA2794" s="2" t="s">
        <v>0</v>
      </c>
      <c r="AB2794" s="1">
        <v>0</v>
      </c>
      <c r="AC2794" s="1">
        <v>0</v>
      </c>
      <c r="AD2794" s="2" t="s">
        <v>0</v>
      </c>
      <c r="AE2794" s="1">
        <v>0</v>
      </c>
      <c r="AF2794" s="2">
        <v>0</v>
      </c>
      <c r="AG2794" s="2" t="s">
        <v>0</v>
      </c>
      <c r="AH2794" s="1">
        <v>0</v>
      </c>
      <c r="AI2794" s="1">
        <v>0</v>
      </c>
      <c r="AJ2794" s="2" t="s">
        <v>0</v>
      </c>
      <c r="AK2794" s="1">
        <v>0</v>
      </c>
      <c r="AL2794" s="1">
        <v>0</v>
      </c>
      <c r="AM2794" s="53" t="s">
        <v>1</v>
      </c>
      <c r="AN2794" s="2" t="s">
        <v>1</v>
      </c>
      <c r="AO2794" s="53" t="s">
        <v>1</v>
      </c>
      <c r="AP2794" s="2" t="s">
        <v>1</v>
      </c>
    </row>
    <row r="2795" spans="1:42" s="71" customFormat="1" hidden="1" x14ac:dyDescent="0.25">
      <c r="A2795" s="2" t="s">
        <v>227</v>
      </c>
      <c r="B2795" s="52">
        <v>44015</v>
      </c>
      <c r="C2795" s="2" t="s">
        <v>8</v>
      </c>
      <c r="D2795" s="2" t="s">
        <v>40</v>
      </c>
      <c r="E2795" s="2" t="s">
        <v>500</v>
      </c>
      <c r="F2795" s="2" t="s">
        <v>878</v>
      </c>
      <c r="G2795" s="2" t="s">
        <v>4</v>
      </c>
      <c r="H2795" s="2" t="s">
        <v>4706</v>
      </c>
      <c r="I2795" s="1" t="s">
        <v>1</v>
      </c>
      <c r="J2795" s="1" t="s">
        <v>1</v>
      </c>
      <c r="K2795" s="1" t="s">
        <v>1</v>
      </c>
      <c r="L2795" s="1" t="s">
        <v>1</v>
      </c>
      <c r="M2795" s="1">
        <v>0</v>
      </c>
      <c r="N2795" s="2" t="s">
        <v>1</v>
      </c>
      <c r="O2795" s="2" t="s">
        <v>2</v>
      </c>
      <c r="P2795" s="2" t="s">
        <v>1</v>
      </c>
      <c r="Q2795" s="1">
        <v>69669105.511399999</v>
      </c>
      <c r="R2795" s="1">
        <v>0</v>
      </c>
      <c r="S2795" s="1">
        <v>49783892.174999997</v>
      </c>
      <c r="T2795" s="1">
        <v>0</v>
      </c>
      <c r="U2795" s="2" t="s">
        <v>0</v>
      </c>
      <c r="V2795" s="1">
        <v>0</v>
      </c>
      <c r="W2795" s="1">
        <v>17142425.289999999</v>
      </c>
      <c r="X2795" s="2" t="s">
        <v>13</v>
      </c>
      <c r="Y2795" s="1">
        <v>2742788.0464000003</v>
      </c>
      <c r="Z2795" s="1">
        <v>0</v>
      </c>
      <c r="AA2795" s="2" t="s">
        <v>0</v>
      </c>
      <c r="AB2795" s="1">
        <v>0</v>
      </c>
      <c r="AC2795" s="1">
        <v>0</v>
      </c>
      <c r="AD2795" s="2" t="s">
        <v>0</v>
      </c>
      <c r="AE2795" s="1">
        <v>0</v>
      </c>
      <c r="AF2795" s="2">
        <v>0</v>
      </c>
      <c r="AG2795" s="2" t="s">
        <v>0</v>
      </c>
      <c r="AH2795" s="1">
        <v>0</v>
      </c>
      <c r="AI2795" s="1">
        <v>0</v>
      </c>
      <c r="AJ2795" s="2" t="s">
        <v>0</v>
      </c>
      <c r="AK2795" s="1">
        <v>0</v>
      </c>
      <c r="AL2795" s="1">
        <v>0</v>
      </c>
      <c r="AM2795" s="53" t="s">
        <v>1</v>
      </c>
      <c r="AN2795" s="2" t="s">
        <v>1</v>
      </c>
      <c r="AO2795" s="53" t="s">
        <v>1</v>
      </c>
      <c r="AP2795" s="2" t="s">
        <v>1</v>
      </c>
    </row>
    <row r="2796" spans="1:42" s="71" customFormat="1" hidden="1" x14ac:dyDescent="0.25">
      <c r="A2796" s="2" t="s">
        <v>224</v>
      </c>
      <c r="B2796" s="52">
        <v>44015</v>
      </c>
      <c r="C2796" s="2" t="s">
        <v>8</v>
      </c>
      <c r="D2796" s="2" t="s">
        <v>36</v>
      </c>
      <c r="E2796" s="2" t="s">
        <v>497</v>
      </c>
      <c r="F2796" s="2" t="s">
        <v>1025</v>
      </c>
      <c r="G2796" s="2" t="s">
        <v>4</v>
      </c>
      <c r="H2796" s="2" t="s">
        <v>4707</v>
      </c>
      <c r="I2796" s="1" t="s">
        <v>1</v>
      </c>
      <c r="J2796" s="1" t="s">
        <v>1</v>
      </c>
      <c r="K2796" s="1" t="s">
        <v>1</v>
      </c>
      <c r="L2796" s="1" t="s">
        <v>1</v>
      </c>
      <c r="M2796" s="1">
        <v>0</v>
      </c>
      <c r="N2796" s="2" t="s">
        <v>1</v>
      </c>
      <c r="O2796" s="2" t="s">
        <v>2</v>
      </c>
      <c r="P2796" s="2" t="s">
        <v>1</v>
      </c>
      <c r="Q2796" s="1">
        <v>119396373.23860003</v>
      </c>
      <c r="R2796" s="1">
        <v>0</v>
      </c>
      <c r="S2796" s="1">
        <v>87735434.819800019</v>
      </c>
      <c r="T2796" s="1">
        <v>0</v>
      </c>
      <c r="U2796" s="2" t="s">
        <v>0</v>
      </c>
      <c r="V2796" s="1">
        <v>0</v>
      </c>
      <c r="W2796" s="1">
        <v>27293912.43</v>
      </c>
      <c r="X2796" s="2" t="s">
        <v>0</v>
      </c>
      <c r="Y2796" s="1">
        <v>4367025.9888000004</v>
      </c>
      <c r="Z2796" s="1">
        <v>0</v>
      </c>
      <c r="AA2796" s="2" t="s">
        <v>0</v>
      </c>
      <c r="AB2796" s="1">
        <v>0</v>
      </c>
      <c r="AC2796" s="1">
        <v>0</v>
      </c>
      <c r="AD2796" s="2" t="s">
        <v>0</v>
      </c>
      <c r="AE2796" s="1">
        <v>0</v>
      </c>
      <c r="AF2796" s="2">
        <v>0</v>
      </c>
      <c r="AG2796" s="2" t="s">
        <v>0</v>
      </c>
      <c r="AH2796" s="1">
        <v>0</v>
      </c>
      <c r="AI2796" s="1">
        <v>0</v>
      </c>
      <c r="AJ2796" s="2" t="s">
        <v>0</v>
      </c>
      <c r="AK2796" s="1">
        <v>0</v>
      </c>
      <c r="AL2796" s="1">
        <v>0</v>
      </c>
      <c r="AM2796" s="53" t="s">
        <v>1</v>
      </c>
      <c r="AN2796" s="2" t="s">
        <v>1</v>
      </c>
      <c r="AO2796" s="53" t="s">
        <v>1</v>
      </c>
      <c r="AP2796" s="2" t="s">
        <v>1</v>
      </c>
    </row>
    <row r="2797" spans="1:42" s="71" customFormat="1" hidden="1" x14ac:dyDescent="0.25">
      <c r="A2797" s="2" t="s">
        <v>221</v>
      </c>
      <c r="B2797" s="52">
        <v>44015</v>
      </c>
      <c r="C2797" s="2" t="s">
        <v>8</v>
      </c>
      <c r="D2797" s="2" t="s">
        <v>32</v>
      </c>
      <c r="E2797" s="2" t="s">
        <v>493</v>
      </c>
      <c r="F2797" s="2" t="s">
        <v>4708</v>
      </c>
      <c r="G2797" s="2" t="s">
        <v>4</v>
      </c>
      <c r="H2797" s="2" t="s">
        <v>4709</v>
      </c>
      <c r="I2797" s="1" t="s">
        <v>1</v>
      </c>
      <c r="J2797" s="1" t="s">
        <v>1</v>
      </c>
      <c r="K2797" s="1" t="s">
        <v>1</v>
      </c>
      <c r="L2797" s="1" t="s">
        <v>1</v>
      </c>
      <c r="M2797" s="1">
        <v>0</v>
      </c>
      <c r="N2797" s="2" t="s">
        <v>1</v>
      </c>
      <c r="O2797" s="2" t="s">
        <v>2</v>
      </c>
      <c r="P2797" s="2" t="s">
        <v>1</v>
      </c>
      <c r="Q2797" s="1">
        <v>54892933.169599995</v>
      </c>
      <c r="R2797" s="1">
        <v>0</v>
      </c>
      <c r="S2797" s="1">
        <v>37209429.865599997</v>
      </c>
      <c r="T2797" s="1">
        <v>0</v>
      </c>
      <c r="U2797" s="2" t="s">
        <v>0</v>
      </c>
      <c r="V2797" s="1">
        <v>0</v>
      </c>
      <c r="W2797" s="1">
        <v>15244399.399999999</v>
      </c>
      <c r="X2797" s="2" t="s">
        <v>13</v>
      </c>
      <c r="Y2797" s="1">
        <v>2439103.9040000001</v>
      </c>
      <c r="Z2797" s="1">
        <v>0</v>
      </c>
      <c r="AA2797" s="2" t="s">
        <v>0</v>
      </c>
      <c r="AB2797" s="1">
        <v>0</v>
      </c>
      <c r="AC2797" s="1">
        <v>0</v>
      </c>
      <c r="AD2797" s="2" t="s">
        <v>0</v>
      </c>
      <c r="AE2797" s="1">
        <v>0</v>
      </c>
      <c r="AF2797" s="2">
        <v>0</v>
      </c>
      <c r="AG2797" s="2" t="s">
        <v>0</v>
      </c>
      <c r="AH2797" s="1">
        <v>0</v>
      </c>
      <c r="AI2797" s="1">
        <v>0</v>
      </c>
      <c r="AJ2797" s="2" t="s">
        <v>0</v>
      </c>
      <c r="AK2797" s="1">
        <v>0</v>
      </c>
      <c r="AL2797" s="1">
        <v>0</v>
      </c>
      <c r="AM2797" s="53" t="s">
        <v>1</v>
      </c>
      <c r="AN2797" s="2" t="s">
        <v>1</v>
      </c>
      <c r="AO2797" s="53" t="s">
        <v>1</v>
      </c>
      <c r="AP2797" s="2" t="s">
        <v>1</v>
      </c>
    </row>
    <row r="2798" spans="1:42" s="71" customFormat="1" hidden="1" x14ac:dyDescent="0.25">
      <c r="A2798" s="2" t="s">
        <v>218</v>
      </c>
      <c r="B2798" s="52">
        <v>44015</v>
      </c>
      <c r="C2798" s="2" t="s">
        <v>8</v>
      </c>
      <c r="D2798" s="2" t="s">
        <v>26</v>
      </c>
      <c r="E2798" s="2" t="s">
        <v>489</v>
      </c>
      <c r="F2798" s="2" t="s">
        <v>4710</v>
      </c>
      <c r="G2798" s="2" t="s">
        <v>4</v>
      </c>
      <c r="H2798" s="2" t="s">
        <v>4711</v>
      </c>
      <c r="I2798" s="1" t="s">
        <v>1</v>
      </c>
      <c r="J2798" s="1" t="s">
        <v>1</v>
      </c>
      <c r="K2798" s="1" t="s">
        <v>1</v>
      </c>
      <c r="L2798" s="1" t="s">
        <v>1</v>
      </c>
      <c r="M2798" s="1">
        <v>0</v>
      </c>
      <c r="N2798" s="2" t="s">
        <v>1</v>
      </c>
      <c r="O2798" s="2" t="s">
        <v>2</v>
      </c>
      <c r="P2798" s="2" t="s">
        <v>1</v>
      </c>
      <c r="Q2798" s="1">
        <v>39981082.603799999</v>
      </c>
      <c r="R2798" s="1">
        <v>0</v>
      </c>
      <c r="S2798" s="1">
        <v>33277271.295000002</v>
      </c>
      <c r="T2798" s="1">
        <v>0</v>
      </c>
      <c r="U2798" s="2" t="s">
        <v>0</v>
      </c>
      <c r="V2798" s="1">
        <v>0</v>
      </c>
      <c r="W2798" s="1">
        <v>5779147.6799999997</v>
      </c>
      <c r="X2798" s="2" t="s">
        <v>0</v>
      </c>
      <c r="Y2798" s="1">
        <v>924663.62880000006</v>
      </c>
      <c r="Z2798" s="1">
        <v>0</v>
      </c>
      <c r="AA2798" s="2" t="s">
        <v>0</v>
      </c>
      <c r="AB2798" s="1">
        <v>0</v>
      </c>
      <c r="AC2798" s="1">
        <v>0</v>
      </c>
      <c r="AD2798" s="2" t="s">
        <v>0</v>
      </c>
      <c r="AE2798" s="1">
        <v>0</v>
      </c>
      <c r="AF2798" s="2">
        <v>0</v>
      </c>
      <c r="AG2798" s="2" t="s">
        <v>0</v>
      </c>
      <c r="AH2798" s="1">
        <v>0</v>
      </c>
      <c r="AI2798" s="1">
        <v>0</v>
      </c>
      <c r="AJ2798" s="2" t="s">
        <v>0</v>
      </c>
      <c r="AK2798" s="1">
        <v>0</v>
      </c>
      <c r="AL2798" s="1">
        <v>0</v>
      </c>
      <c r="AM2798" s="53" t="s">
        <v>1</v>
      </c>
      <c r="AN2798" s="2" t="s">
        <v>1</v>
      </c>
      <c r="AO2798" s="53" t="s">
        <v>1</v>
      </c>
      <c r="AP2798" s="2" t="s">
        <v>1</v>
      </c>
    </row>
    <row r="2799" spans="1:42" s="71" customFormat="1" hidden="1" x14ac:dyDescent="0.25">
      <c r="A2799" s="2" t="s">
        <v>215</v>
      </c>
      <c r="B2799" s="52">
        <v>44015</v>
      </c>
      <c r="C2799" s="2" t="s">
        <v>8</v>
      </c>
      <c r="D2799" s="2" t="s">
        <v>16</v>
      </c>
      <c r="E2799" s="2" t="s">
        <v>483</v>
      </c>
      <c r="F2799" s="2" t="s">
        <v>922</v>
      </c>
      <c r="G2799" s="2" t="s">
        <v>4</v>
      </c>
      <c r="H2799" s="2" t="s">
        <v>4712</v>
      </c>
      <c r="I2799" s="1" t="s">
        <v>1</v>
      </c>
      <c r="J2799" s="1" t="s">
        <v>1</v>
      </c>
      <c r="K2799" s="1" t="s">
        <v>1</v>
      </c>
      <c r="L2799" s="1" t="s">
        <v>1</v>
      </c>
      <c r="M2799" s="1">
        <v>0</v>
      </c>
      <c r="N2799" s="2" t="s">
        <v>1</v>
      </c>
      <c r="O2799" s="2" t="s">
        <v>2</v>
      </c>
      <c r="P2799" s="2" t="s">
        <v>1</v>
      </c>
      <c r="Q2799" s="1">
        <v>15330043</v>
      </c>
      <c r="R2799" s="1">
        <v>0</v>
      </c>
      <c r="S2799" s="1">
        <v>10645615</v>
      </c>
      <c r="T2799" s="1">
        <v>0</v>
      </c>
      <c r="U2799" s="2" t="s">
        <v>0</v>
      </c>
      <c r="V2799" s="1">
        <v>0</v>
      </c>
      <c r="W2799" s="1">
        <v>4038300</v>
      </c>
      <c r="X2799" s="2" t="s">
        <v>0</v>
      </c>
      <c r="Y2799" s="1">
        <v>646128</v>
      </c>
      <c r="Z2799" s="1">
        <v>0</v>
      </c>
      <c r="AA2799" s="2" t="s">
        <v>0</v>
      </c>
      <c r="AB2799" s="1">
        <v>0</v>
      </c>
      <c r="AC2799" s="1">
        <v>0</v>
      </c>
      <c r="AD2799" s="2" t="s">
        <v>0</v>
      </c>
      <c r="AE2799" s="1">
        <v>0</v>
      </c>
      <c r="AF2799" s="2">
        <v>0</v>
      </c>
      <c r="AG2799" s="2" t="s">
        <v>0</v>
      </c>
      <c r="AH2799" s="1">
        <v>0</v>
      </c>
      <c r="AI2799" s="1">
        <v>0</v>
      </c>
      <c r="AJ2799" s="2" t="s">
        <v>0</v>
      </c>
      <c r="AK2799" s="1">
        <v>0</v>
      </c>
      <c r="AL2799" s="1">
        <v>0</v>
      </c>
      <c r="AM2799" s="53" t="s">
        <v>1</v>
      </c>
      <c r="AN2799" s="2" t="s">
        <v>1</v>
      </c>
      <c r="AO2799" s="53" t="s">
        <v>1</v>
      </c>
      <c r="AP2799" s="2" t="s">
        <v>1</v>
      </c>
    </row>
    <row r="2800" spans="1:42" s="71" customFormat="1" hidden="1" x14ac:dyDescent="0.25">
      <c r="A2800" s="2" t="s">
        <v>212</v>
      </c>
      <c r="B2800" s="52">
        <v>44015</v>
      </c>
      <c r="C2800" s="2" t="s">
        <v>8</v>
      </c>
      <c r="D2800" s="2" t="s">
        <v>11</v>
      </c>
      <c r="E2800" s="2" t="s">
        <v>476</v>
      </c>
      <c r="F2800" s="2" t="s">
        <v>4713</v>
      </c>
      <c r="G2800" s="2" t="s">
        <v>4</v>
      </c>
      <c r="H2800" s="2" t="s">
        <v>4714</v>
      </c>
      <c r="I2800" s="1" t="s">
        <v>1</v>
      </c>
      <c r="J2800" s="1" t="s">
        <v>1</v>
      </c>
      <c r="K2800" s="1" t="s">
        <v>1</v>
      </c>
      <c r="L2800" s="1" t="s">
        <v>1</v>
      </c>
      <c r="M2800" s="1">
        <v>0</v>
      </c>
      <c r="N2800" s="2" t="s">
        <v>1</v>
      </c>
      <c r="O2800" s="2" t="s">
        <v>4715</v>
      </c>
      <c r="P2800" s="2" t="s">
        <v>4716</v>
      </c>
      <c r="Q2800" s="1">
        <v>3086328.4943999997</v>
      </c>
      <c r="R2800" s="1">
        <v>0</v>
      </c>
      <c r="S2800" s="1">
        <v>2345700</v>
      </c>
      <c r="T2800" s="1">
        <v>0</v>
      </c>
      <c r="U2800" s="2" t="s">
        <v>0</v>
      </c>
      <c r="V2800" s="1">
        <v>0</v>
      </c>
      <c r="W2800" s="1">
        <v>638472.84</v>
      </c>
      <c r="X2800" s="2" t="s">
        <v>13</v>
      </c>
      <c r="Y2800" s="1">
        <v>102155.6544</v>
      </c>
      <c r="Z2800" s="1">
        <v>0</v>
      </c>
      <c r="AA2800" s="2" t="s">
        <v>0</v>
      </c>
      <c r="AB2800" s="1">
        <v>0</v>
      </c>
      <c r="AC2800" s="1">
        <v>0</v>
      </c>
      <c r="AD2800" s="2" t="s">
        <v>0</v>
      </c>
      <c r="AE2800" s="1">
        <v>0</v>
      </c>
      <c r="AF2800" s="2">
        <v>0</v>
      </c>
      <c r="AG2800" s="2" t="s">
        <v>0</v>
      </c>
      <c r="AH2800" s="1">
        <v>0</v>
      </c>
      <c r="AI2800" s="1">
        <v>0</v>
      </c>
      <c r="AJ2800" s="2" t="s">
        <v>0</v>
      </c>
      <c r="AK2800" s="1">
        <v>0</v>
      </c>
      <c r="AL2800" s="1">
        <v>0</v>
      </c>
      <c r="AM2800" s="53" t="s">
        <v>1</v>
      </c>
      <c r="AN2800" s="2" t="s">
        <v>1</v>
      </c>
      <c r="AO2800" s="53" t="s">
        <v>1</v>
      </c>
      <c r="AP2800" s="2" t="s">
        <v>1</v>
      </c>
    </row>
    <row r="2801" spans="1:42" s="71" customFormat="1" hidden="1" x14ac:dyDescent="0.25">
      <c r="A2801" s="2" t="s">
        <v>4733</v>
      </c>
      <c r="B2801" s="52">
        <v>44015</v>
      </c>
      <c r="C2801" s="2" t="s">
        <v>8</v>
      </c>
      <c r="D2801" s="2" t="s">
        <v>11</v>
      </c>
      <c r="E2801" s="2" t="s">
        <v>538</v>
      </c>
      <c r="F2801" s="2" t="s">
        <v>2717</v>
      </c>
      <c r="G2801" s="2" t="s">
        <v>4</v>
      </c>
      <c r="H2801" s="2" t="s">
        <v>4734</v>
      </c>
      <c r="I2801" s="1" t="s">
        <v>1</v>
      </c>
      <c r="J2801" s="1" t="s">
        <v>1</v>
      </c>
      <c r="K2801" s="1" t="s">
        <v>1</v>
      </c>
      <c r="L2801" s="1" t="s">
        <v>1</v>
      </c>
      <c r="M2801" s="1">
        <v>0</v>
      </c>
      <c r="N2801" s="2" t="s">
        <v>1</v>
      </c>
      <c r="O2801" s="2" t="s">
        <v>2</v>
      </c>
      <c r="P2801" s="2" t="s">
        <v>1</v>
      </c>
      <c r="Q2801" s="1">
        <v>5752476.5</v>
      </c>
      <c r="R2801" s="1">
        <v>0</v>
      </c>
      <c r="S2801" s="1">
        <v>5601444.5</v>
      </c>
      <c r="T2801" s="1">
        <v>0</v>
      </c>
      <c r="U2801" s="2" t="s">
        <v>0</v>
      </c>
      <c r="V2801" s="1">
        <v>0</v>
      </c>
      <c r="W2801" s="1">
        <v>130200</v>
      </c>
      <c r="X2801" s="2" t="s">
        <v>13</v>
      </c>
      <c r="Y2801" s="1">
        <v>20832</v>
      </c>
      <c r="Z2801" s="1">
        <v>0</v>
      </c>
      <c r="AA2801" s="2" t="s">
        <v>0</v>
      </c>
      <c r="AB2801" s="1">
        <v>0</v>
      </c>
      <c r="AC2801" s="1">
        <v>0</v>
      </c>
      <c r="AD2801" s="2" t="s">
        <v>0</v>
      </c>
      <c r="AE2801" s="1">
        <v>0</v>
      </c>
      <c r="AF2801" s="2">
        <v>0</v>
      </c>
      <c r="AG2801" s="2" t="s">
        <v>0</v>
      </c>
      <c r="AH2801" s="1">
        <v>0</v>
      </c>
      <c r="AI2801" s="1">
        <v>0</v>
      </c>
      <c r="AJ2801" s="2" t="s">
        <v>0</v>
      </c>
      <c r="AK2801" s="1">
        <v>0</v>
      </c>
      <c r="AL2801" s="1">
        <v>0</v>
      </c>
      <c r="AM2801" s="53" t="s">
        <v>1</v>
      </c>
      <c r="AN2801" s="2" t="s">
        <v>1</v>
      </c>
      <c r="AO2801" s="53" t="s">
        <v>1</v>
      </c>
      <c r="AP2801" s="2" t="s">
        <v>1</v>
      </c>
    </row>
    <row r="2802" spans="1:42" s="71" customFormat="1" hidden="1" x14ac:dyDescent="0.25">
      <c r="A2802" s="2" t="s">
        <v>209</v>
      </c>
      <c r="B2802" s="52">
        <v>44015</v>
      </c>
      <c r="C2802" s="2" t="s">
        <v>8</v>
      </c>
      <c r="D2802" s="2" t="s">
        <v>7</v>
      </c>
      <c r="E2802" s="2" t="s">
        <v>471</v>
      </c>
      <c r="F2802" s="2" t="s">
        <v>4717</v>
      </c>
      <c r="G2802" s="2" t="s">
        <v>4</v>
      </c>
      <c r="H2802" s="2" t="s">
        <v>4718</v>
      </c>
      <c r="I2802" s="1" t="s">
        <v>1</v>
      </c>
      <c r="J2802" s="1" t="s">
        <v>1</v>
      </c>
      <c r="K2802" s="1" t="s">
        <v>1</v>
      </c>
      <c r="L2802" s="1" t="s">
        <v>1</v>
      </c>
      <c r="M2802" s="1">
        <v>0</v>
      </c>
      <c r="N2802" s="2" t="s">
        <v>1</v>
      </c>
      <c r="O2802" s="2" t="s">
        <v>1803</v>
      </c>
      <c r="P2802" s="2" t="s">
        <v>1804</v>
      </c>
      <c r="Q2802" s="1">
        <v>69741513.185200006</v>
      </c>
      <c r="R2802" s="1">
        <v>0</v>
      </c>
      <c r="S2802" s="1">
        <v>37418731.790000014</v>
      </c>
      <c r="T2802" s="1">
        <v>27864466.719999999</v>
      </c>
      <c r="U2802" s="2" t="s">
        <v>13</v>
      </c>
      <c r="V2802" s="1">
        <v>4458314.6752000004</v>
      </c>
      <c r="W2802" s="1">
        <v>0</v>
      </c>
      <c r="X2802" s="2" t="s">
        <v>0</v>
      </c>
      <c r="Y2802" s="1">
        <v>0</v>
      </c>
      <c r="Z2802" s="1">
        <v>0</v>
      </c>
      <c r="AA2802" s="2" t="s">
        <v>0</v>
      </c>
      <c r="AB2802" s="1">
        <v>0</v>
      </c>
      <c r="AC2802" s="1">
        <v>0</v>
      </c>
      <c r="AD2802" s="2" t="s">
        <v>0</v>
      </c>
      <c r="AE2802" s="1">
        <v>0</v>
      </c>
      <c r="AF2802" s="2">
        <v>0</v>
      </c>
      <c r="AG2802" s="2" t="s">
        <v>0</v>
      </c>
      <c r="AH2802" s="1">
        <v>0</v>
      </c>
      <c r="AI2802" s="1">
        <v>0</v>
      </c>
      <c r="AJ2802" s="2" t="s">
        <v>0</v>
      </c>
      <c r="AK2802" s="1">
        <v>0</v>
      </c>
      <c r="AL2802" s="1">
        <v>0</v>
      </c>
      <c r="AM2802" s="53" t="s">
        <v>1</v>
      </c>
      <c r="AN2802" s="2" t="s">
        <v>1</v>
      </c>
      <c r="AO2802" s="53" t="s">
        <v>1</v>
      </c>
      <c r="AP2802" s="2" t="s">
        <v>1</v>
      </c>
    </row>
    <row r="2803" spans="1:42" s="71" customFormat="1" hidden="1" x14ac:dyDescent="0.25">
      <c r="A2803" s="2" t="s">
        <v>206</v>
      </c>
      <c r="B2803" s="52">
        <v>44015</v>
      </c>
      <c r="C2803" s="2" t="s">
        <v>8</v>
      </c>
      <c r="D2803" s="2" t="s">
        <v>7</v>
      </c>
      <c r="E2803" s="2" t="s">
        <v>471</v>
      </c>
      <c r="F2803" s="2" t="s">
        <v>4717</v>
      </c>
      <c r="G2803" s="2" t="s">
        <v>4</v>
      </c>
      <c r="H2803" s="2" t="s">
        <v>4719</v>
      </c>
      <c r="I2803" s="1" t="s">
        <v>1</v>
      </c>
      <c r="J2803" s="1" t="s">
        <v>1</v>
      </c>
      <c r="K2803" s="1" t="s">
        <v>1</v>
      </c>
      <c r="L2803" s="1" t="s">
        <v>1</v>
      </c>
      <c r="M2803" s="1">
        <v>0</v>
      </c>
      <c r="N2803" s="2" t="s">
        <v>1</v>
      </c>
      <c r="O2803" s="2" t="s">
        <v>2</v>
      </c>
      <c r="P2803" s="2" t="s">
        <v>1</v>
      </c>
      <c r="Q2803" s="1">
        <v>1099795.5</v>
      </c>
      <c r="R2803" s="1">
        <v>0</v>
      </c>
      <c r="S2803" s="1">
        <v>1099795.5</v>
      </c>
      <c r="T2803" s="1">
        <v>0</v>
      </c>
      <c r="U2803" s="2" t="s">
        <v>0</v>
      </c>
      <c r="V2803" s="1">
        <v>0</v>
      </c>
      <c r="W2803" s="1">
        <v>0</v>
      </c>
      <c r="X2803" s="2" t="s">
        <v>0</v>
      </c>
      <c r="Y2803" s="1">
        <v>0</v>
      </c>
      <c r="Z2803" s="1">
        <v>0</v>
      </c>
      <c r="AA2803" s="2" t="s">
        <v>0</v>
      </c>
      <c r="AB2803" s="1">
        <v>0</v>
      </c>
      <c r="AC2803" s="1">
        <v>0</v>
      </c>
      <c r="AD2803" s="2" t="s">
        <v>0</v>
      </c>
      <c r="AE2803" s="1">
        <v>0</v>
      </c>
      <c r="AF2803" s="2">
        <v>0</v>
      </c>
      <c r="AG2803" s="2" t="s">
        <v>0</v>
      </c>
      <c r="AH2803" s="1">
        <v>0</v>
      </c>
      <c r="AI2803" s="1">
        <v>0</v>
      </c>
      <c r="AJ2803" s="2" t="s">
        <v>0</v>
      </c>
      <c r="AK2803" s="1">
        <v>0</v>
      </c>
      <c r="AL2803" s="1">
        <v>0</v>
      </c>
      <c r="AM2803" s="53" t="s">
        <v>1</v>
      </c>
      <c r="AN2803" s="2" t="s">
        <v>1</v>
      </c>
      <c r="AO2803" s="53" t="s">
        <v>1</v>
      </c>
      <c r="AP2803" s="2" t="s">
        <v>1</v>
      </c>
    </row>
    <row r="2804" spans="1:42" s="71" customFormat="1" hidden="1" x14ac:dyDescent="0.25">
      <c r="A2804" s="2" t="s">
        <v>203</v>
      </c>
      <c r="B2804" s="52">
        <v>44016</v>
      </c>
      <c r="C2804" s="2" t="s">
        <v>8</v>
      </c>
      <c r="D2804" s="2" t="s">
        <v>107</v>
      </c>
      <c r="E2804" s="2" t="s">
        <v>596</v>
      </c>
      <c r="F2804" s="2" t="s">
        <v>3449</v>
      </c>
      <c r="G2804" s="2" t="s">
        <v>4</v>
      </c>
      <c r="H2804" s="2" t="s">
        <v>4735</v>
      </c>
      <c r="I2804" s="1" t="s">
        <v>1</v>
      </c>
      <c r="J2804" s="1" t="s">
        <v>1</v>
      </c>
      <c r="K2804" s="1" t="s">
        <v>1</v>
      </c>
      <c r="L2804" s="1" t="s">
        <v>1</v>
      </c>
      <c r="M2804" s="1">
        <v>0</v>
      </c>
      <c r="N2804" s="2" t="s">
        <v>1</v>
      </c>
      <c r="O2804" s="2" t="s">
        <v>2</v>
      </c>
      <c r="P2804" s="2" t="s">
        <v>1</v>
      </c>
      <c r="Q2804" s="1">
        <v>167839077.71079993</v>
      </c>
      <c r="R2804" s="1">
        <v>0</v>
      </c>
      <c r="S2804" s="1">
        <v>128702552.69999993</v>
      </c>
      <c r="T2804" s="1">
        <v>0</v>
      </c>
      <c r="U2804" s="2" t="s">
        <v>0</v>
      </c>
      <c r="V2804" s="1">
        <v>0</v>
      </c>
      <c r="W2804" s="1">
        <v>33738383.629999995</v>
      </c>
      <c r="X2804" s="2" t="s">
        <v>0</v>
      </c>
      <c r="Y2804" s="1">
        <v>5398141.3808000013</v>
      </c>
      <c r="Z2804" s="1">
        <v>0</v>
      </c>
      <c r="AA2804" s="2" t="s">
        <v>0</v>
      </c>
      <c r="AB2804" s="1">
        <v>0</v>
      </c>
      <c r="AC2804" s="1">
        <v>0</v>
      </c>
      <c r="AD2804" s="2" t="s">
        <v>0</v>
      </c>
      <c r="AE2804" s="1">
        <v>0</v>
      </c>
      <c r="AF2804" s="2">
        <v>0</v>
      </c>
      <c r="AG2804" s="2" t="s">
        <v>0</v>
      </c>
      <c r="AH2804" s="1">
        <v>0</v>
      </c>
      <c r="AI2804" s="1">
        <v>0</v>
      </c>
      <c r="AJ2804" s="2" t="s">
        <v>0</v>
      </c>
      <c r="AK2804" s="1">
        <v>0</v>
      </c>
      <c r="AL2804" s="1">
        <v>0</v>
      </c>
      <c r="AM2804" s="53" t="s">
        <v>1</v>
      </c>
      <c r="AN2804" s="2" t="s">
        <v>1</v>
      </c>
      <c r="AO2804" s="53" t="s">
        <v>1</v>
      </c>
      <c r="AP2804" s="2" t="s">
        <v>1</v>
      </c>
    </row>
    <row r="2805" spans="1:42" s="71" customFormat="1" hidden="1" x14ac:dyDescent="0.25">
      <c r="A2805" s="2" t="s">
        <v>4786</v>
      </c>
      <c r="B2805" s="79">
        <v>44016</v>
      </c>
      <c r="C2805" s="80" t="s">
        <v>53</v>
      </c>
      <c r="D2805" s="80" t="s">
        <v>107</v>
      </c>
      <c r="E2805" s="80" t="s">
        <v>572</v>
      </c>
      <c r="F2805" s="80" t="s">
        <v>0</v>
      </c>
      <c r="G2805" s="80" t="s">
        <v>4</v>
      </c>
      <c r="H2805" s="80" t="s">
        <v>4787</v>
      </c>
      <c r="I2805" s="81" t="s">
        <v>1</v>
      </c>
      <c r="J2805" s="81" t="s">
        <v>1</v>
      </c>
      <c r="K2805" s="81" t="s">
        <v>1</v>
      </c>
      <c r="L2805" s="81" t="s">
        <v>1</v>
      </c>
      <c r="M2805" s="81">
        <v>0</v>
      </c>
      <c r="N2805" s="80" t="s">
        <v>1</v>
      </c>
      <c r="O2805" s="80" t="s">
        <v>2</v>
      </c>
      <c r="P2805" s="80" t="s">
        <v>1</v>
      </c>
      <c r="Q2805" s="1">
        <v>27024236.951400001</v>
      </c>
      <c r="R2805" s="81">
        <v>0</v>
      </c>
      <c r="S2805" s="81">
        <v>21156208.995000001</v>
      </c>
      <c r="T2805" s="81">
        <v>0</v>
      </c>
      <c r="U2805" s="80" t="s">
        <v>0</v>
      </c>
      <c r="V2805" s="81">
        <v>0</v>
      </c>
      <c r="W2805" s="81">
        <v>5058644.79</v>
      </c>
      <c r="X2805" s="80" t="s">
        <v>13</v>
      </c>
      <c r="Y2805" s="81">
        <v>809383.16639999999</v>
      </c>
      <c r="Z2805" s="81">
        <v>0</v>
      </c>
      <c r="AA2805" s="80" t="s">
        <v>0</v>
      </c>
      <c r="AB2805" s="81">
        <v>0</v>
      </c>
      <c r="AC2805" s="81">
        <v>0</v>
      </c>
      <c r="AD2805" s="80" t="s">
        <v>0</v>
      </c>
      <c r="AE2805" s="81">
        <v>0</v>
      </c>
      <c r="AF2805" s="80">
        <v>0</v>
      </c>
      <c r="AG2805" s="80" t="s">
        <v>0</v>
      </c>
      <c r="AH2805" s="81">
        <v>0</v>
      </c>
      <c r="AI2805" s="81">
        <v>0</v>
      </c>
      <c r="AJ2805" s="80" t="s">
        <v>0</v>
      </c>
      <c r="AK2805" s="81">
        <v>0</v>
      </c>
      <c r="AL2805" s="81">
        <v>0</v>
      </c>
      <c r="AM2805" s="84" t="s">
        <v>1</v>
      </c>
      <c r="AN2805" s="80" t="s">
        <v>1</v>
      </c>
      <c r="AO2805" s="84" t="s">
        <v>1</v>
      </c>
      <c r="AP2805" s="80" t="s">
        <v>1</v>
      </c>
    </row>
    <row r="2806" spans="1:42" hidden="1" x14ac:dyDescent="0.25">
      <c r="A2806" s="2" t="s">
        <v>4788</v>
      </c>
      <c r="B2806" s="79">
        <v>44016</v>
      </c>
      <c r="C2806" s="80" t="s">
        <v>53</v>
      </c>
      <c r="D2806" s="80" t="s">
        <v>107</v>
      </c>
      <c r="E2806" s="80" t="s">
        <v>572</v>
      </c>
      <c r="F2806" s="80" t="s">
        <v>1</v>
      </c>
      <c r="G2806" s="80" t="s">
        <v>4</v>
      </c>
      <c r="H2806" s="80" t="s">
        <v>4789</v>
      </c>
      <c r="I2806" s="81" t="s">
        <v>1</v>
      </c>
      <c r="J2806" s="81" t="s">
        <v>1</v>
      </c>
      <c r="K2806" s="81" t="s">
        <v>1</v>
      </c>
      <c r="L2806" s="81" t="s">
        <v>1</v>
      </c>
      <c r="M2806" s="81">
        <v>0</v>
      </c>
      <c r="N2806" s="80" t="s">
        <v>1</v>
      </c>
      <c r="O2806" s="80" t="s">
        <v>461</v>
      </c>
      <c r="P2806" s="80" t="s">
        <v>460</v>
      </c>
      <c r="Q2806" s="1">
        <v>772612.48</v>
      </c>
      <c r="R2806" s="81">
        <v>0</v>
      </c>
      <c r="S2806" s="81">
        <v>772612.48</v>
      </c>
      <c r="T2806" s="81">
        <v>0</v>
      </c>
      <c r="U2806" s="80" t="s">
        <v>0</v>
      </c>
      <c r="V2806" s="81">
        <v>0</v>
      </c>
      <c r="W2806" s="81">
        <v>0</v>
      </c>
      <c r="X2806" s="80" t="s">
        <v>0</v>
      </c>
      <c r="Y2806" s="81">
        <v>0</v>
      </c>
      <c r="Z2806" s="81">
        <v>0</v>
      </c>
      <c r="AA2806" s="80" t="s">
        <v>0</v>
      </c>
      <c r="AB2806" s="81">
        <v>0</v>
      </c>
      <c r="AC2806" s="81">
        <v>0</v>
      </c>
      <c r="AD2806" s="80" t="s">
        <v>0</v>
      </c>
      <c r="AE2806" s="81">
        <v>0</v>
      </c>
      <c r="AF2806" s="80">
        <v>0</v>
      </c>
      <c r="AG2806" s="80" t="s">
        <v>0</v>
      </c>
      <c r="AH2806" s="81">
        <v>0</v>
      </c>
      <c r="AI2806" s="81">
        <v>0</v>
      </c>
      <c r="AJ2806" s="80" t="s">
        <v>0</v>
      </c>
      <c r="AK2806" s="81">
        <v>0</v>
      </c>
      <c r="AL2806" s="81">
        <v>0</v>
      </c>
      <c r="AM2806" s="84" t="s">
        <v>1</v>
      </c>
      <c r="AN2806" s="80" t="s">
        <v>1</v>
      </c>
      <c r="AO2806" s="84" t="s">
        <v>1</v>
      </c>
      <c r="AP2806" s="80" t="s">
        <v>1</v>
      </c>
    </row>
    <row r="2807" spans="1:42" hidden="1" x14ac:dyDescent="0.25">
      <c r="A2807" s="2" t="s">
        <v>4790</v>
      </c>
      <c r="B2807" s="79">
        <v>44016</v>
      </c>
      <c r="C2807" s="80" t="s">
        <v>53</v>
      </c>
      <c r="D2807" s="80" t="s">
        <v>107</v>
      </c>
      <c r="E2807" s="80" t="s">
        <v>572</v>
      </c>
      <c r="F2807" s="80" t="s">
        <v>0</v>
      </c>
      <c r="G2807" s="80" t="s">
        <v>4</v>
      </c>
      <c r="H2807" s="80" t="s">
        <v>4791</v>
      </c>
      <c r="I2807" s="81" t="s">
        <v>1</v>
      </c>
      <c r="J2807" s="81" t="s">
        <v>1</v>
      </c>
      <c r="K2807" s="81" t="s">
        <v>1</v>
      </c>
      <c r="L2807" s="81" t="s">
        <v>1</v>
      </c>
      <c r="M2807" s="81">
        <v>0</v>
      </c>
      <c r="N2807" s="80" t="s">
        <v>1</v>
      </c>
      <c r="O2807" s="80" t="s">
        <v>2</v>
      </c>
      <c r="P2807" s="80" t="s">
        <v>1</v>
      </c>
      <c r="Q2807" s="1">
        <v>108736463.86299999</v>
      </c>
      <c r="R2807" s="81">
        <v>0</v>
      </c>
      <c r="S2807" s="81">
        <v>72129871.060799986</v>
      </c>
      <c r="T2807" s="81">
        <v>0</v>
      </c>
      <c r="U2807" s="80" t="s">
        <v>0</v>
      </c>
      <c r="V2807" s="81">
        <v>0</v>
      </c>
      <c r="W2807" s="81">
        <v>31557407.588100001</v>
      </c>
      <c r="X2807" s="80" t="s">
        <v>13</v>
      </c>
      <c r="Y2807" s="81">
        <v>5049185.2141000004</v>
      </c>
      <c r="Z2807" s="81">
        <v>0</v>
      </c>
      <c r="AA2807" s="80" t="s">
        <v>0</v>
      </c>
      <c r="AB2807" s="81">
        <v>0</v>
      </c>
      <c r="AC2807" s="81">
        <v>0</v>
      </c>
      <c r="AD2807" s="80" t="s">
        <v>0</v>
      </c>
      <c r="AE2807" s="81">
        <v>0</v>
      </c>
      <c r="AF2807" s="80">
        <v>0</v>
      </c>
      <c r="AG2807" s="80" t="s">
        <v>0</v>
      </c>
      <c r="AH2807" s="81">
        <v>0</v>
      </c>
      <c r="AI2807" s="81">
        <v>0</v>
      </c>
      <c r="AJ2807" s="80" t="s">
        <v>0</v>
      </c>
      <c r="AK2807" s="81">
        <v>0</v>
      </c>
      <c r="AL2807" s="81">
        <v>0</v>
      </c>
      <c r="AM2807" s="84" t="s">
        <v>1</v>
      </c>
      <c r="AN2807" s="80" t="s">
        <v>1</v>
      </c>
      <c r="AO2807" s="84" t="s">
        <v>1</v>
      </c>
      <c r="AP2807" s="80" t="s">
        <v>1</v>
      </c>
    </row>
    <row r="2808" spans="1:42" hidden="1" x14ac:dyDescent="0.25">
      <c r="A2808" s="2" t="s">
        <v>200</v>
      </c>
      <c r="B2808" s="52">
        <v>44016</v>
      </c>
      <c r="C2808" s="2" t="s">
        <v>8</v>
      </c>
      <c r="D2808" s="2" t="s">
        <v>88</v>
      </c>
      <c r="E2808" s="2" t="s">
        <v>569</v>
      </c>
      <c r="F2808" s="2" t="s">
        <v>820</v>
      </c>
      <c r="G2808" s="2" t="s">
        <v>4</v>
      </c>
      <c r="H2808" s="2" t="s">
        <v>4736</v>
      </c>
      <c r="I2808" s="1" t="s">
        <v>1</v>
      </c>
      <c r="J2808" s="1" t="s">
        <v>1</v>
      </c>
      <c r="K2808" s="1" t="s">
        <v>1</v>
      </c>
      <c r="L2808" s="1" t="s">
        <v>1</v>
      </c>
      <c r="M2808" s="1">
        <v>0</v>
      </c>
      <c r="N2808" s="2" t="s">
        <v>1</v>
      </c>
      <c r="O2808" s="2" t="s">
        <v>2</v>
      </c>
      <c r="P2808" s="2" t="s">
        <v>1</v>
      </c>
      <c r="Q2808" s="1">
        <v>88439388.470200002</v>
      </c>
      <c r="R2808" s="1">
        <v>0</v>
      </c>
      <c r="S2808" s="1">
        <v>62525152.355000004</v>
      </c>
      <c r="T2808" s="1">
        <v>0</v>
      </c>
      <c r="U2808" s="2" t="s">
        <v>0</v>
      </c>
      <c r="V2808" s="1">
        <v>0</v>
      </c>
      <c r="W2808" s="1">
        <v>22339858.720000003</v>
      </c>
      <c r="X2808" s="2" t="s">
        <v>0</v>
      </c>
      <c r="Y2808" s="1">
        <v>3574377.3952000001</v>
      </c>
      <c r="Z2808" s="1">
        <v>0</v>
      </c>
      <c r="AA2808" s="2" t="s">
        <v>0</v>
      </c>
      <c r="AB2808" s="1">
        <v>0</v>
      </c>
      <c r="AC2808" s="1">
        <v>0</v>
      </c>
      <c r="AD2808" s="2" t="s">
        <v>0</v>
      </c>
      <c r="AE2808" s="1">
        <v>0</v>
      </c>
      <c r="AF2808" s="2">
        <v>0</v>
      </c>
      <c r="AG2808" s="2" t="s">
        <v>0</v>
      </c>
      <c r="AH2808" s="1">
        <v>0</v>
      </c>
      <c r="AI2808" s="1">
        <v>0</v>
      </c>
      <c r="AJ2808" s="2" t="s">
        <v>0</v>
      </c>
      <c r="AK2808" s="1">
        <v>0</v>
      </c>
      <c r="AL2808" s="1">
        <v>0</v>
      </c>
      <c r="AM2808" s="53" t="s">
        <v>1</v>
      </c>
      <c r="AN2808" s="2" t="s">
        <v>1</v>
      </c>
      <c r="AO2808" s="53" t="s">
        <v>1</v>
      </c>
      <c r="AP2808" s="2" t="s">
        <v>1</v>
      </c>
    </row>
    <row r="2809" spans="1:42" hidden="1" x14ac:dyDescent="0.25">
      <c r="A2809" s="2" t="s">
        <v>197</v>
      </c>
      <c r="B2809" s="52">
        <v>44016</v>
      </c>
      <c r="C2809" s="2" t="s">
        <v>8</v>
      </c>
      <c r="D2809" s="2" t="s">
        <v>88</v>
      </c>
      <c r="E2809" s="2" t="s">
        <v>569</v>
      </c>
      <c r="F2809" s="2" t="s">
        <v>820</v>
      </c>
      <c r="G2809" s="2" t="s">
        <v>4</v>
      </c>
      <c r="H2809" s="2" t="s">
        <v>4737</v>
      </c>
      <c r="I2809" s="1" t="s">
        <v>1</v>
      </c>
      <c r="J2809" s="1" t="s">
        <v>1</v>
      </c>
      <c r="K2809" s="1" t="s">
        <v>1</v>
      </c>
      <c r="L2809" s="1" t="s">
        <v>1</v>
      </c>
      <c r="M2809" s="1">
        <v>0</v>
      </c>
      <c r="N2809" s="2" t="s">
        <v>1</v>
      </c>
      <c r="O2809" s="2" t="s">
        <v>523</v>
      </c>
      <c r="P2809" s="2" t="s">
        <v>4738</v>
      </c>
      <c r="Q2809" s="1">
        <v>881832</v>
      </c>
      <c r="R2809" s="1">
        <v>0</v>
      </c>
      <c r="S2809" s="1">
        <v>0</v>
      </c>
      <c r="T2809" s="1">
        <v>760200</v>
      </c>
      <c r="U2809" s="2" t="s">
        <v>13</v>
      </c>
      <c r="V2809" s="1">
        <v>121632</v>
      </c>
      <c r="W2809" s="1">
        <v>0</v>
      </c>
      <c r="X2809" s="2" t="s">
        <v>0</v>
      </c>
      <c r="Y2809" s="1">
        <v>0</v>
      </c>
      <c r="Z2809" s="1">
        <v>0</v>
      </c>
      <c r="AA2809" s="2" t="s">
        <v>0</v>
      </c>
      <c r="AB2809" s="1">
        <v>0</v>
      </c>
      <c r="AC2809" s="1">
        <v>0</v>
      </c>
      <c r="AD2809" s="2" t="s">
        <v>0</v>
      </c>
      <c r="AE2809" s="1">
        <v>0</v>
      </c>
      <c r="AF2809" s="2">
        <v>0</v>
      </c>
      <c r="AG2809" s="2" t="s">
        <v>0</v>
      </c>
      <c r="AH2809" s="1">
        <v>0</v>
      </c>
      <c r="AI2809" s="1">
        <v>0</v>
      </c>
      <c r="AJ2809" s="2" t="s">
        <v>0</v>
      </c>
      <c r="AK2809" s="1">
        <v>0</v>
      </c>
      <c r="AL2809" s="1">
        <v>0</v>
      </c>
      <c r="AM2809" s="53" t="s">
        <v>1</v>
      </c>
      <c r="AN2809" s="2" t="s">
        <v>1</v>
      </c>
      <c r="AO2809" s="53" t="s">
        <v>1</v>
      </c>
      <c r="AP2809" s="2" t="s">
        <v>1</v>
      </c>
    </row>
    <row r="2810" spans="1:42" hidden="1" x14ac:dyDescent="0.25">
      <c r="A2810" s="2" t="s">
        <v>195</v>
      </c>
      <c r="B2810" s="52">
        <v>44016</v>
      </c>
      <c r="C2810" s="2" t="s">
        <v>8</v>
      </c>
      <c r="D2810" s="2" t="s">
        <v>88</v>
      </c>
      <c r="E2810" s="2" t="s">
        <v>569</v>
      </c>
      <c r="F2810" s="2" t="s">
        <v>820</v>
      </c>
      <c r="G2810" s="2" t="s">
        <v>4</v>
      </c>
      <c r="H2810" s="2" t="s">
        <v>4739</v>
      </c>
      <c r="I2810" s="1" t="s">
        <v>1</v>
      </c>
      <c r="J2810" s="1" t="s">
        <v>1</v>
      </c>
      <c r="K2810" s="1" t="s">
        <v>1</v>
      </c>
      <c r="L2810" s="1" t="s">
        <v>1</v>
      </c>
      <c r="M2810" s="1">
        <v>0</v>
      </c>
      <c r="N2810" s="2" t="s">
        <v>1</v>
      </c>
      <c r="O2810" s="2" t="s">
        <v>2</v>
      </c>
      <c r="P2810" s="2" t="s">
        <v>1</v>
      </c>
      <c r="Q2810" s="1">
        <v>52512594.34800002</v>
      </c>
      <c r="R2810" s="1">
        <v>0</v>
      </c>
      <c r="S2810" s="1">
        <v>36995621.211200014</v>
      </c>
      <c r="T2810" s="1">
        <v>0</v>
      </c>
      <c r="U2810" s="2" t="s">
        <v>0</v>
      </c>
      <c r="V2810" s="1">
        <v>0</v>
      </c>
      <c r="W2810" s="1">
        <v>13376700.98</v>
      </c>
      <c r="X2810" s="2" t="s">
        <v>13</v>
      </c>
      <c r="Y2810" s="1">
        <v>2140272.1568</v>
      </c>
      <c r="Z2810" s="1">
        <v>0</v>
      </c>
      <c r="AA2810" s="2" t="s">
        <v>0</v>
      </c>
      <c r="AB2810" s="1">
        <v>0</v>
      </c>
      <c r="AC2810" s="1">
        <v>0</v>
      </c>
      <c r="AD2810" s="2" t="s">
        <v>0</v>
      </c>
      <c r="AE2810" s="1">
        <v>0</v>
      </c>
      <c r="AF2810" s="2">
        <v>0</v>
      </c>
      <c r="AG2810" s="2" t="s">
        <v>0</v>
      </c>
      <c r="AH2810" s="1">
        <v>0</v>
      </c>
      <c r="AI2810" s="1">
        <v>0</v>
      </c>
      <c r="AJ2810" s="2" t="s">
        <v>0</v>
      </c>
      <c r="AK2810" s="1">
        <v>0</v>
      </c>
      <c r="AL2810" s="1">
        <v>0</v>
      </c>
      <c r="AM2810" s="53" t="s">
        <v>1</v>
      </c>
      <c r="AN2810" s="2" t="s">
        <v>1</v>
      </c>
      <c r="AO2810" s="53" t="s">
        <v>1</v>
      </c>
      <c r="AP2810" s="2" t="s">
        <v>1</v>
      </c>
    </row>
    <row r="2811" spans="1:42" hidden="1" x14ac:dyDescent="0.25">
      <c r="A2811" s="2" t="s">
        <v>192</v>
      </c>
      <c r="B2811" s="52">
        <v>44016</v>
      </c>
      <c r="C2811" s="2" t="s">
        <v>8</v>
      </c>
      <c r="D2811" s="2" t="s">
        <v>88</v>
      </c>
      <c r="E2811" s="2" t="s">
        <v>563</v>
      </c>
      <c r="F2811" s="2" t="s">
        <v>302</v>
      </c>
      <c r="G2811" s="2" t="s">
        <v>4</v>
      </c>
      <c r="H2811" s="2" t="s">
        <v>4740</v>
      </c>
      <c r="I2811" s="1" t="s">
        <v>1</v>
      </c>
      <c r="J2811" s="1" t="s">
        <v>1</v>
      </c>
      <c r="K2811" s="1" t="s">
        <v>1</v>
      </c>
      <c r="L2811" s="1" t="s">
        <v>1</v>
      </c>
      <c r="M2811" s="1">
        <v>0</v>
      </c>
      <c r="N2811" s="2" t="s">
        <v>1</v>
      </c>
      <c r="O2811" s="2" t="s">
        <v>2</v>
      </c>
      <c r="P2811" s="2" t="s">
        <v>1</v>
      </c>
      <c r="Q2811" s="1">
        <v>69212068.260000005</v>
      </c>
      <c r="R2811" s="1">
        <v>0</v>
      </c>
      <c r="S2811" s="1">
        <v>69212068.260000005</v>
      </c>
      <c r="T2811" s="1">
        <v>0</v>
      </c>
      <c r="U2811" s="2" t="s">
        <v>0</v>
      </c>
      <c r="V2811" s="1">
        <v>0</v>
      </c>
      <c r="W2811" s="1"/>
      <c r="X2811" s="2" t="s">
        <v>0</v>
      </c>
      <c r="Y2811" s="1"/>
      <c r="Z2811" s="1">
        <v>0</v>
      </c>
      <c r="AA2811" s="2" t="s">
        <v>0</v>
      </c>
      <c r="AB2811" s="1">
        <v>0</v>
      </c>
      <c r="AC2811" s="1">
        <v>0</v>
      </c>
      <c r="AD2811" s="2" t="s">
        <v>0</v>
      </c>
      <c r="AE2811" s="1">
        <v>0</v>
      </c>
      <c r="AF2811" s="2">
        <v>0</v>
      </c>
      <c r="AG2811" s="2" t="s">
        <v>0</v>
      </c>
      <c r="AH2811" s="1">
        <v>0</v>
      </c>
      <c r="AI2811" s="1">
        <v>0</v>
      </c>
      <c r="AJ2811" s="2" t="s">
        <v>0</v>
      </c>
      <c r="AK2811" s="1">
        <v>0</v>
      </c>
      <c r="AL2811" s="1">
        <v>0</v>
      </c>
      <c r="AM2811" s="53" t="s">
        <v>1</v>
      </c>
      <c r="AN2811" s="2" t="s">
        <v>1</v>
      </c>
      <c r="AO2811" s="53" t="s">
        <v>1</v>
      </c>
      <c r="AP2811" s="2" t="s">
        <v>1</v>
      </c>
    </row>
    <row r="2812" spans="1:42" hidden="1" x14ac:dyDescent="0.25">
      <c r="A2812" s="2" t="s">
        <v>190</v>
      </c>
      <c r="B2812" s="52">
        <v>44016</v>
      </c>
      <c r="C2812" s="2" t="s">
        <v>71</v>
      </c>
      <c r="D2812" s="2" t="s">
        <v>88</v>
      </c>
      <c r="E2812" s="2" t="s">
        <v>566</v>
      </c>
      <c r="F2812" s="2" t="s">
        <v>4741</v>
      </c>
      <c r="G2812" s="2" t="s">
        <v>4</v>
      </c>
      <c r="H2812" s="2" t="s">
        <v>4742</v>
      </c>
      <c r="I2812" s="1" t="s">
        <v>1</v>
      </c>
      <c r="J2812" s="1" t="s">
        <v>1</v>
      </c>
      <c r="K2812" s="1" t="s">
        <v>1</v>
      </c>
      <c r="L2812" s="1" t="s">
        <v>1</v>
      </c>
      <c r="M2812" s="1">
        <v>0</v>
      </c>
      <c r="N2812" s="2" t="s">
        <v>1</v>
      </c>
      <c r="O2812" s="2" t="s">
        <v>2</v>
      </c>
      <c r="P2812" s="2" t="s">
        <v>1</v>
      </c>
      <c r="Q2812" s="1">
        <v>54551679.053200006</v>
      </c>
      <c r="R2812" s="1">
        <v>0</v>
      </c>
      <c r="S2812" s="1">
        <v>47685687.170000002</v>
      </c>
      <c r="T2812" s="1">
        <v>0</v>
      </c>
      <c r="U2812" s="2" t="s">
        <v>0</v>
      </c>
      <c r="V2812" s="1">
        <v>0</v>
      </c>
      <c r="W2812" s="1">
        <v>5918958.5200000005</v>
      </c>
      <c r="X2812" s="2" t="s">
        <v>0</v>
      </c>
      <c r="Y2812" s="1">
        <v>947033.36320000002</v>
      </c>
      <c r="Z2812" s="1">
        <v>0</v>
      </c>
      <c r="AA2812" s="2" t="s">
        <v>0</v>
      </c>
      <c r="AB2812" s="1">
        <v>0</v>
      </c>
      <c r="AC2812" s="1">
        <v>0</v>
      </c>
      <c r="AD2812" s="2" t="s">
        <v>0</v>
      </c>
      <c r="AE2812" s="1">
        <v>0</v>
      </c>
      <c r="AF2812" s="2">
        <v>0</v>
      </c>
      <c r="AG2812" s="2" t="s">
        <v>0</v>
      </c>
      <c r="AH2812" s="1">
        <v>0</v>
      </c>
      <c r="AI2812" s="1">
        <v>0</v>
      </c>
      <c r="AJ2812" s="2" t="s">
        <v>0</v>
      </c>
      <c r="AK2812" s="1">
        <v>0</v>
      </c>
      <c r="AL2812" s="1">
        <v>0</v>
      </c>
      <c r="AM2812" s="85" t="s">
        <v>1</v>
      </c>
      <c r="AN2812" s="65" t="s">
        <v>1</v>
      </c>
      <c r="AO2812" s="85" t="s">
        <v>1</v>
      </c>
      <c r="AP2812" s="65" t="s">
        <v>1</v>
      </c>
    </row>
    <row r="2813" spans="1:42" hidden="1" x14ac:dyDescent="0.25">
      <c r="A2813" s="2" t="s">
        <v>186</v>
      </c>
      <c r="B2813" s="52">
        <v>44016</v>
      </c>
      <c r="C2813" s="2" t="s">
        <v>53</v>
      </c>
      <c r="D2813" s="2" t="s">
        <v>88</v>
      </c>
      <c r="E2813" s="2" t="s">
        <v>558</v>
      </c>
      <c r="F2813" s="2" t="s">
        <v>0</v>
      </c>
      <c r="G2813" s="2" t="s">
        <v>4</v>
      </c>
      <c r="H2813" s="2" t="s">
        <v>4743</v>
      </c>
      <c r="I2813" s="1" t="s">
        <v>1</v>
      </c>
      <c r="J2813" s="1" t="s">
        <v>1</v>
      </c>
      <c r="K2813" s="1" t="s">
        <v>1</v>
      </c>
      <c r="L2813" s="1" t="s">
        <v>1</v>
      </c>
      <c r="M2813" s="1">
        <v>0</v>
      </c>
      <c r="N2813" s="2" t="s">
        <v>1</v>
      </c>
      <c r="O2813" s="2" t="s">
        <v>2</v>
      </c>
      <c r="P2813" s="2" t="s">
        <v>1</v>
      </c>
      <c r="Q2813" s="1">
        <v>79230474.870200008</v>
      </c>
      <c r="R2813" s="1">
        <v>0</v>
      </c>
      <c r="S2813" s="1">
        <v>55833743.835000008</v>
      </c>
      <c r="T2813" s="1">
        <v>0</v>
      </c>
      <c r="U2813" s="2" t="s">
        <v>0</v>
      </c>
      <c r="V2813" s="1">
        <v>0</v>
      </c>
      <c r="W2813" s="1">
        <v>20169595.719999999</v>
      </c>
      <c r="X2813" s="2" t="s">
        <v>13</v>
      </c>
      <c r="Y2813" s="1">
        <v>3227135.3152000001</v>
      </c>
      <c r="Z2813" s="1">
        <v>0</v>
      </c>
      <c r="AA2813" s="2" t="s">
        <v>0</v>
      </c>
      <c r="AB2813" s="1">
        <v>0</v>
      </c>
      <c r="AC2813" s="1">
        <v>0</v>
      </c>
      <c r="AD2813" s="2" t="s">
        <v>0</v>
      </c>
      <c r="AE2813" s="1">
        <v>0</v>
      </c>
      <c r="AF2813" s="2">
        <v>0</v>
      </c>
      <c r="AG2813" s="2" t="s">
        <v>0</v>
      </c>
      <c r="AH2813" s="1">
        <v>0</v>
      </c>
      <c r="AI2813" s="1">
        <v>0</v>
      </c>
      <c r="AJ2813" s="2" t="s">
        <v>0</v>
      </c>
      <c r="AK2813" s="1">
        <v>0</v>
      </c>
      <c r="AL2813" s="1">
        <v>0</v>
      </c>
      <c r="AM2813" s="53" t="s">
        <v>1</v>
      </c>
      <c r="AN2813" s="2" t="s">
        <v>1</v>
      </c>
      <c r="AO2813" s="53" t="s">
        <v>1</v>
      </c>
      <c r="AP2813" s="2" t="s">
        <v>1</v>
      </c>
    </row>
    <row r="2814" spans="1:42" hidden="1" x14ac:dyDescent="0.25">
      <c r="A2814" s="2" t="s">
        <v>184</v>
      </c>
      <c r="B2814" s="52">
        <v>44016</v>
      </c>
      <c r="C2814" s="2" t="s">
        <v>53</v>
      </c>
      <c r="D2814" s="2" t="s">
        <v>88</v>
      </c>
      <c r="E2814" s="2" t="s">
        <v>558</v>
      </c>
      <c r="F2814" s="2" t="s">
        <v>1</v>
      </c>
      <c r="G2814" s="2" t="s">
        <v>4</v>
      </c>
      <c r="H2814" s="2" t="s">
        <v>4744</v>
      </c>
      <c r="I2814" s="1" t="s">
        <v>1</v>
      </c>
      <c r="J2814" s="1" t="s">
        <v>1</v>
      </c>
      <c r="K2814" s="1" t="s">
        <v>1</v>
      </c>
      <c r="L2814" s="1" t="s">
        <v>1</v>
      </c>
      <c r="M2814" s="1">
        <v>0</v>
      </c>
      <c r="N2814" s="2" t="s">
        <v>1</v>
      </c>
      <c r="O2814" s="2" t="s">
        <v>4745</v>
      </c>
      <c r="P2814" s="2" t="s">
        <v>4746</v>
      </c>
      <c r="Q2814" s="1">
        <v>9521564.8100000005</v>
      </c>
      <c r="R2814" s="1">
        <v>0</v>
      </c>
      <c r="S2814" s="1">
        <v>4317148.25</v>
      </c>
      <c r="T2814" s="1">
        <v>4486566</v>
      </c>
      <c r="U2814" s="2" t="s">
        <v>13</v>
      </c>
      <c r="V2814" s="1">
        <v>717850.56</v>
      </c>
      <c r="W2814" s="1">
        <v>0</v>
      </c>
      <c r="X2814" s="2" t="s">
        <v>0</v>
      </c>
      <c r="Y2814" s="1">
        <v>0</v>
      </c>
      <c r="Z2814" s="1">
        <v>0</v>
      </c>
      <c r="AA2814" s="2" t="s">
        <v>0</v>
      </c>
      <c r="AB2814" s="1">
        <v>0</v>
      </c>
      <c r="AC2814" s="1">
        <v>0</v>
      </c>
      <c r="AD2814" s="2" t="s">
        <v>0</v>
      </c>
      <c r="AE2814" s="1">
        <v>0</v>
      </c>
      <c r="AF2814" s="2">
        <v>0</v>
      </c>
      <c r="AG2814" s="2" t="s">
        <v>0</v>
      </c>
      <c r="AH2814" s="1">
        <v>0</v>
      </c>
      <c r="AI2814" s="1">
        <v>0</v>
      </c>
      <c r="AJ2814" s="2" t="s">
        <v>0</v>
      </c>
      <c r="AK2814" s="1">
        <v>0</v>
      </c>
      <c r="AL2814" s="1">
        <v>0</v>
      </c>
      <c r="AM2814" s="86" t="s">
        <v>1</v>
      </c>
      <c r="AN2814" s="87" t="s">
        <v>1</v>
      </c>
      <c r="AO2814" s="86" t="s">
        <v>1</v>
      </c>
      <c r="AP2814" s="87" t="s">
        <v>1</v>
      </c>
    </row>
    <row r="2815" spans="1:42" hidden="1" x14ac:dyDescent="0.25">
      <c r="A2815" s="2" t="s">
        <v>182</v>
      </c>
      <c r="B2815" s="52">
        <v>44016</v>
      </c>
      <c r="C2815" s="2" t="s">
        <v>53</v>
      </c>
      <c r="D2815" s="2" t="s">
        <v>88</v>
      </c>
      <c r="E2815" s="2" t="s">
        <v>558</v>
      </c>
      <c r="F2815" s="2" t="s">
        <v>1</v>
      </c>
      <c r="G2815" s="2" t="s">
        <v>4</v>
      </c>
      <c r="H2815" s="2" t="s">
        <v>4747</v>
      </c>
      <c r="I2815" s="1" t="s">
        <v>1</v>
      </c>
      <c r="J2815" s="1" t="s">
        <v>1</v>
      </c>
      <c r="K2815" s="1" t="s">
        <v>1</v>
      </c>
      <c r="L2815" s="1" t="s">
        <v>1</v>
      </c>
      <c r="M2815" s="1">
        <v>0</v>
      </c>
      <c r="N2815" s="2" t="s">
        <v>1</v>
      </c>
      <c r="O2815" s="2" t="s">
        <v>4748</v>
      </c>
      <c r="P2815" s="2" t="s">
        <v>4749</v>
      </c>
      <c r="Q2815" s="1">
        <v>682080</v>
      </c>
      <c r="R2815" s="1">
        <v>0</v>
      </c>
      <c r="S2815" s="1">
        <v>0</v>
      </c>
      <c r="T2815" s="1">
        <v>0</v>
      </c>
      <c r="U2815" s="2" t="s">
        <v>0</v>
      </c>
      <c r="V2815" s="1">
        <v>0</v>
      </c>
      <c r="W2815" s="1">
        <v>588000</v>
      </c>
      <c r="X2815" s="2" t="s">
        <v>13</v>
      </c>
      <c r="Y2815" s="1">
        <v>94080</v>
      </c>
      <c r="Z2815" s="1">
        <v>0</v>
      </c>
      <c r="AA2815" s="2" t="s">
        <v>0</v>
      </c>
      <c r="AB2815" s="1">
        <v>0</v>
      </c>
      <c r="AC2815" s="1">
        <v>0</v>
      </c>
      <c r="AD2815" s="2" t="s">
        <v>0</v>
      </c>
      <c r="AE2815" s="1">
        <v>0</v>
      </c>
      <c r="AF2815" s="2">
        <v>0</v>
      </c>
      <c r="AG2815" s="2" t="s">
        <v>0</v>
      </c>
      <c r="AH2815" s="1">
        <v>0</v>
      </c>
      <c r="AI2815" s="1">
        <v>0</v>
      </c>
      <c r="AJ2815" s="2" t="s">
        <v>0</v>
      </c>
      <c r="AK2815" s="1">
        <v>0</v>
      </c>
      <c r="AL2815" s="1">
        <v>0</v>
      </c>
      <c r="AM2815" s="53" t="s">
        <v>1</v>
      </c>
      <c r="AN2815" s="2" t="s">
        <v>1</v>
      </c>
      <c r="AO2815" s="53" t="s">
        <v>1</v>
      </c>
      <c r="AP2815" s="2" t="s">
        <v>1</v>
      </c>
    </row>
    <row r="2816" spans="1:42" hidden="1" x14ac:dyDescent="0.25">
      <c r="A2816" s="2" t="s">
        <v>179</v>
      </c>
      <c r="B2816" s="52">
        <v>44016</v>
      </c>
      <c r="C2816" s="2" t="s">
        <v>71</v>
      </c>
      <c r="D2816" s="2" t="s">
        <v>78</v>
      </c>
      <c r="E2816" s="2" t="s">
        <v>3587</v>
      </c>
      <c r="F2816" s="2" t="s">
        <v>4750</v>
      </c>
      <c r="G2816" s="2" t="s">
        <v>4</v>
      </c>
      <c r="H2816" s="2" t="s">
        <v>4751</v>
      </c>
      <c r="I2816" s="1"/>
      <c r="J2816" s="1"/>
      <c r="K2816" s="1"/>
      <c r="L2816" s="1"/>
      <c r="M2816" s="1">
        <v>0</v>
      </c>
      <c r="N2816" s="2"/>
      <c r="O2816" s="2" t="s">
        <v>2</v>
      </c>
      <c r="P2816" s="2"/>
      <c r="Q2816" s="1">
        <v>91149999</v>
      </c>
      <c r="R2816" s="1">
        <v>0</v>
      </c>
      <c r="S2816" s="1">
        <v>91149999</v>
      </c>
      <c r="T2816" s="1">
        <v>0</v>
      </c>
      <c r="U2816" s="2"/>
      <c r="V2816" s="1">
        <v>0</v>
      </c>
      <c r="W2816" s="1">
        <v>0</v>
      </c>
      <c r="X2816" s="2"/>
      <c r="Y2816" s="1">
        <v>0</v>
      </c>
      <c r="Z2816" s="1">
        <v>0</v>
      </c>
      <c r="AA2816" s="2"/>
      <c r="AB2816" s="1">
        <v>0</v>
      </c>
      <c r="AC2816" s="1">
        <v>0</v>
      </c>
      <c r="AD2816" s="2"/>
      <c r="AE2816" s="1">
        <v>0</v>
      </c>
      <c r="AF2816" s="2"/>
      <c r="AG2816" s="2"/>
      <c r="AH2816" s="1">
        <v>0</v>
      </c>
      <c r="AI2816" s="1">
        <v>0</v>
      </c>
      <c r="AJ2816" s="2"/>
      <c r="AK2816" s="1">
        <v>0</v>
      </c>
      <c r="AL2816" s="1">
        <v>0</v>
      </c>
      <c r="AM2816" s="53"/>
      <c r="AN2816" s="2"/>
      <c r="AO2816" s="53"/>
      <c r="AP2816" s="2"/>
    </row>
    <row r="2817" spans="1:42" hidden="1" x14ac:dyDescent="0.25">
      <c r="A2817" s="2" t="s">
        <v>176</v>
      </c>
      <c r="B2817" s="52">
        <v>44016</v>
      </c>
      <c r="C2817" s="2" t="s">
        <v>8</v>
      </c>
      <c r="D2817" s="2" t="s">
        <v>78</v>
      </c>
      <c r="E2817" s="2" t="s">
        <v>555</v>
      </c>
      <c r="F2817" s="2" t="s">
        <v>4752</v>
      </c>
      <c r="G2817" s="2" t="s">
        <v>4</v>
      </c>
      <c r="H2817" s="2" t="s">
        <v>4753</v>
      </c>
      <c r="I2817" s="1" t="s">
        <v>1</v>
      </c>
      <c r="J2817" s="1" t="s">
        <v>1</v>
      </c>
      <c r="K2817" s="1" t="s">
        <v>1</v>
      </c>
      <c r="L2817" s="1" t="s">
        <v>1</v>
      </c>
      <c r="M2817" s="1">
        <v>0</v>
      </c>
      <c r="N2817" s="2" t="s">
        <v>1</v>
      </c>
      <c r="O2817" s="2" t="s">
        <v>2</v>
      </c>
      <c r="P2817" s="2" t="s">
        <v>1</v>
      </c>
      <c r="Q2817" s="1">
        <v>139524805.81880003</v>
      </c>
      <c r="R2817" s="1">
        <v>0</v>
      </c>
      <c r="S2817" s="1">
        <v>105994541.09960002</v>
      </c>
      <c r="T2817" s="1">
        <v>0</v>
      </c>
      <c r="U2817" s="2" t="s">
        <v>0</v>
      </c>
      <c r="V2817" s="1">
        <v>0</v>
      </c>
      <c r="W2817" s="1">
        <v>28905400.619999997</v>
      </c>
      <c r="X2817" s="2" t="s">
        <v>0</v>
      </c>
      <c r="Y2817" s="1">
        <v>4624864.0991999991</v>
      </c>
      <c r="Z2817" s="1">
        <v>0</v>
      </c>
      <c r="AA2817" s="2" t="s">
        <v>0</v>
      </c>
      <c r="AB2817" s="1">
        <v>0</v>
      </c>
      <c r="AC2817" s="1">
        <v>0</v>
      </c>
      <c r="AD2817" s="2" t="s">
        <v>0</v>
      </c>
      <c r="AE2817" s="1">
        <v>0</v>
      </c>
      <c r="AF2817" s="2">
        <v>0</v>
      </c>
      <c r="AG2817" s="2" t="s">
        <v>0</v>
      </c>
      <c r="AH2817" s="1">
        <v>0</v>
      </c>
      <c r="AI2817" s="1">
        <v>0</v>
      </c>
      <c r="AJ2817" s="2" t="s">
        <v>0</v>
      </c>
      <c r="AK2817" s="1">
        <v>0</v>
      </c>
      <c r="AL2817" s="1">
        <v>0</v>
      </c>
      <c r="AM2817" s="53" t="s">
        <v>1</v>
      </c>
      <c r="AN2817" s="2" t="s">
        <v>1</v>
      </c>
      <c r="AO2817" s="53" t="s">
        <v>1</v>
      </c>
      <c r="AP2817" s="2" t="s">
        <v>1</v>
      </c>
    </row>
    <row r="2818" spans="1:42" hidden="1" x14ac:dyDescent="0.25">
      <c r="A2818" s="2" t="s">
        <v>173</v>
      </c>
      <c r="B2818" s="52">
        <v>44016</v>
      </c>
      <c r="C2818" s="2" t="s">
        <v>8</v>
      </c>
      <c r="D2818" s="2" t="s">
        <v>78</v>
      </c>
      <c r="E2818" s="2" t="s">
        <v>555</v>
      </c>
      <c r="F2818" s="2" t="s">
        <v>4752</v>
      </c>
      <c r="G2818" s="2" t="s">
        <v>4</v>
      </c>
      <c r="H2818" s="2" t="s">
        <v>4754</v>
      </c>
      <c r="I2818" s="1" t="s">
        <v>1</v>
      </c>
      <c r="J2818" s="1" t="s">
        <v>1</v>
      </c>
      <c r="K2818" s="1" t="s">
        <v>1</v>
      </c>
      <c r="L2818" s="1" t="s">
        <v>1</v>
      </c>
      <c r="M2818" s="1">
        <v>0</v>
      </c>
      <c r="N2818" s="2" t="s">
        <v>1</v>
      </c>
      <c r="O2818" s="2" t="s">
        <v>4755</v>
      </c>
      <c r="P2818" s="2" t="s">
        <v>4756</v>
      </c>
      <c r="Q2818" s="1">
        <v>4415278.8112000003</v>
      </c>
      <c r="R2818" s="1">
        <v>0</v>
      </c>
      <c r="S2818" s="1">
        <v>80000</v>
      </c>
      <c r="T2818" s="1">
        <v>3737309.32</v>
      </c>
      <c r="U2818" s="2" t="s">
        <v>13</v>
      </c>
      <c r="V2818" s="1">
        <v>597969.49120000005</v>
      </c>
      <c r="W2818" s="1">
        <v>0</v>
      </c>
      <c r="X2818" s="2" t="s">
        <v>0</v>
      </c>
      <c r="Y2818" s="1">
        <v>0</v>
      </c>
      <c r="Z2818" s="1">
        <v>0</v>
      </c>
      <c r="AA2818" s="2" t="s">
        <v>0</v>
      </c>
      <c r="AB2818" s="1">
        <v>0</v>
      </c>
      <c r="AC2818" s="1">
        <v>0</v>
      </c>
      <c r="AD2818" s="2" t="s">
        <v>0</v>
      </c>
      <c r="AE2818" s="1">
        <v>0</v>
      </c>
      <c r="AF2818" s="2">
        <v>0</v>
      </c>
      <c r="AG2818" s="2" t="s">
        <v>0</v>
      </c>
      <c r="AH2818" s="1">
        <v>0</v>
      </c>
      <c r="AI2818" s="1">
        <v>0</v>
      </c>
      <c r="AJ2818" s="2" t="s">
        <v>0</v>
      </c>
      <c r="AK2818" s="1">
        <v>0</v>
      </c>
      <c r="AL2818" s="1">
        <v>0</v>
      </c>
      <c r="AM2818" s="53" t="s">
        <v>1</v>
      </c>
      <c r="AN2818" s="2" t="s">
        <v>1</v>
      </c>
      <c r="AO2818" s="53" t="s">
        <v>1</v>
      </c>
      <c r="AP2818" s="2" t="s">
        <v>1</v>
      </c>
    </row>
    <row r="2819" spans="1:42" hidden="1" x14ac:dyDescent="0.25">
      <c r="A2819" s="2" t="s">
        <v>170</v>
      </c>
      <c r="B2819" s="52">
        <v>44016</v>
      </c>
      <c r="C2819" s="2" t="s">
        <v>8</v>
      </c>
      <c r="D2819" s="2" t="s">
        <v>78</v>
      </c>
      <c r="E2819" s="2" t="s">
        <v>555</v>
      </c>
      <c r="F2819" s="2" t="s">
        <v>4752</v>
      </c>
      <c r="G2819" s="2" t="s">
        <v>4</v>
      </c>
      <c r="H2819" s="2" t="s">
        <v>4757</v>
      </c>
      <c r="I2819" s="1" t="s">
        <v>1</v>
      </c>
      <c r="J2819" s="1" t="s">
        <v>1</v>
      </c>
      <c r="K2819" s="1" t="s">
        <v>1</v>
      </c>
      <c r="L2819" s="1" t="s">
        <v>1</v>
      </c>
      <c r="M2819" s="1">
        <v>0</v>
      </c>
      <c r="N2819" s="2" t="s">
        <v>1</v>
      </c>
      <c r="O2819" s="2" t="s">
        <v>2</v>
      </c>
      <c r="P2819" s="2" t="s">
        <v>1</v>
      </c>
      <c r="Q2819" s="1">
        <v>9151944.1178000011</v>
      </c>
      <c r="R2819" s="1">
        <v>0</v>
      </c>
      <c r="S2819" s="1">
        <v>6914552.5550000016</v>
      </c>
      <c r="T2819" s="1">
        <v>0</v>
      </c>
      <c r="U2819" s="2" t="s">
        <v>0</v>
      </c>
      <c r="V2819" s="1">
        <v>0</v>
      </c>
      <c r="W2819" s="1">
        <v>1928785.83</v>
      </c>
      <c r="X2819" s="2" t="s">
        <v>13</v>
      </c>
      <c r="Y2819" s="1">
        <v>308605.7328</v>
      </c>
      <c r="Z2819" s="1">
        <v>0</v>
      </c>
      <c r="AA2819" s="2" t="s">
        <v>0</v>
      </c>
      <c r="AB2819" s="1">
        <v>0</v>
      </c>
      <c r="AC2819" s="1">
        <v>0</v>
      </c>
      <c r="AD2819" s="2" t="s">
        <v>0</v>
      </c>
      <c r="AE2819" s="1">
        <v>0</v>
      </c>
      <c r="AF2819" s="2">
        <v>0</v>
      </c>
      <c r="AG2819" s="2" t="s">
        <v>0</v>
      </c>
      <c r="AH2819" s="1">
        <v>0</v>
      </c>
      <c r="AI2819" s="1">
        <v>0</v>
      </c>
      <c r="AJ2819" s="2" t="s">
        <v>0</v>
      </c>
      <c r="AK2819" s="1">
        <v>0</v>
      </c>
      <c r="AL2819" s="1">
        <v>0</v>
      </c>
      <c r="AM2819" s="53" t="s">
        <v>1</v>
      </c>
      <c r="AN2819" s="2" t="s">
        <v>1</v>
      </c>
      <c r="AO2819" s="53" t="s">
        <v>1</v>
      </c>
      <c r="AP2819" s="2" t="s">
        <v>1</v>
      </c>
    </row>
    <row r="2820" spans="1:42" hidden="1" x14ac:dyDescent="0.25">
      <c r="A2820" s="2" t="s">
        <v>168</v>
      </c>
      <c r="B2820" s="52">
        <v>44016</v>
      </c>
      <c r="C2820" s="2" t="s">
        <v>71</v>
      </c>
      <c r="D2820" s="2" t="s">
        <v>78</v>
      </c>
      <c r="E2820" s="2" t="s">
        <v>551</v>
      </c>
      <c r="F2820" s="2" t="s">
        <v>4429</v>
      </c>
      <c r="G2820" s="2" t="s">
        <v>4</v>
      </c>
      <c r="H2820" s="2" t="s">
        <v>4758</v>
      </c>
      <c r="I2820" s="1" t="s">
        <v>1</v>
      </c>
      <c r="J2820" s="1" t="s">
        <v>1</v>
      </c>
      <c r="K2820" s="1" t="s">
        <v>1</v>
      </c>
      <c r="L2820" s="1" t="s">
        <v>1</v>
      </c>
      <c r="M2820" s="1">
        <v>0</v>
      </c>
      <c r="N2820" s="2" t="s">
        <v>1</v>
      </c>
      <c r="O2820" s="2" t="s">
        <v>2</v>
      </c>
      <c r="P2820" s="2" t="s">
        <v>1</v>
      </c>
      <c r="Q2820" s="1">
        <v>42191170.055</v>
      </c>
      <c r="R2820" s="1">
        <v>0</v>
      </c>
      <c r="S2820" s="1">
        <v>36417119.255000003</v>
      </c>
      <c r="T2820" s="1">
        <v>0</v>
      </c>
      <c r="U2820" s="2" t="s">
        <v>0</v>
      </c>
      <c r="V2820" s="1">
        <v>0</v>
      </c>
      <c r="W2820" s="1">
        <v>4977630</v>
      </c>
      <c r="X2820" s="2" t="s">
        <v>0</v>
      </c>
      <c r="Y2820" s="1">
        <v>796420.79999999993</v>
      </c>
      <c r="Z2820" s="1">
        <v>0</v>
      </c>
      <c r="AA2820" s="2" t="s">
        <v>0</v>
      </c>
      <c r="AB2820" s="1">
        <v>0</v>
      </c>
      <c r="AC2820" s="1">
        <v>0</v>
      </c>
      <c r="AD2820" s="2" t="s">
        <v>0</v>
      </c>
      <c r="AE2820" s="1">
        <v>0</v>
      </c>
      <c r="AF2820" s="2">
        <v>0</v>
      </c>
      <c r="AG2820" s="2" t="s">
        <v>0</v>
      </c>
      <c r="AH2820" s="1">
        <v>0</v>
      </c>
      <c r="AI2820" s="1">
        <v>0</v>
      </c>
      <c r="AJ2820" s="2" t="s">
        <v>0</v>
      </c>
      <c r="AK2820" s="1">
        <v>0</v>
      </c>
      <c r="AL2820" s="1">
        <v>0</v>
      </c>
      <c r="AM2820" s="53" t="s">
        <v>1</v>
      </c>
      <c r="AN2820" s="2" t="s">
        <v>1</v>
      </c>
      <c r="AO2820" s="53" t="s">
        <v>1</v>
      </c>
      <c r="AP2820" s="2" t="s">
        <v>1</v>
      </c>
    </row>
    <row r="2821" spans="1:42" hidden="1" x14ac:dyDescent="0.25">
      <c r="A2821" s="2" t="s">
        <v>4792</v>
      </c>
      <c r="B2821" s="52">
        <v>44016</v>
      </c>
      <c r="C2821" s="2" t="s">
        <v>53</v>
      </c>
      <c r="D2821" s="2" t="s">
        <v>78</v>
      </c>
      <c r="E2821" s="2" t="s">
        <v>6</v>
      </c>
      <c r="F2821" s="2" t="s">
        <v>0</v>
      </c>
      <c r="G2821" s="2" t="s">
        <v>4</v>
      </c>
      <c r="H2821" s="2" t="s">
        <v>4793</v>
      </c>
      <c r="I2821" s="1" t="s">
        <v>1</v>
      </c>
      <c r="J2821" s="1" t="s">
        <v>1</v>
      </c>
      <c r="K2821" s="1" t="s">
        <v>1</v>
      </c>
      <c r="L2821" s="1" t="s">
        <v>1</v>
      </c>
      <c r="M2821" s="1">
        <v>0</v>
      </c>
      <c r="N2821" s="2" t="s">
        <v>1</v>
      </c>
      <c r="O2821" s="2" t="s">
        <v>2</v>
      </c>
      <c r="P2821" s="2" t="s">
        <v>1</v>
      </c>
      <c r="Q2821" s="1">
        <v>119577437.77600001</v>
      </c>
      <c r="R2821" s="1">
        <v>0</v>
      </c>
      <c r="S2821" s="1">
        <v>90681780.24000001</v>
      </c>
      <c r="T2821" s="1">
        <v>0</v>
      </c>
      <c r="U2821" s="2" t="s">
        <v>0</v>
      </c>
      <c r="V2821" s="1">
        <v>0</v>
      </c>
      <c r="W2821" s="1">
        <v>24910049.599999998</v>
      </c>
      <c r="X2821" s="2" t="s">
        <v>0</v>
      </c>
      <c r="Y2821" s="1">
        <v>3985607.9360000007</v>
      </c>
      <c r="Z2821" s="1">
        <v>0</v>
      </c>
      <c r="AA2821" s="2" t="s">
        <v>0</v>
      </c>
      <c r="AB2821" s="1">
        <v>0</v>
      </c>
      <c r="AC2821" s="1">
        <v>0</v>
      </c>
      <c r="AD2821" s="2" t="s">
        <v>0</v>
      </c>
      <c r="AE2821" s="1">
        <v>0</v>
      </c>
      <c r="AF2821" s="2">
        <v>0</v>
      </c>
      <c r="AG2821" s="2" t="s">
        <v>0</v>
      </c>
      <c r="AH2821" s="1">
        <v>0</v>
      </c>
      <c r="AI2821" s="1">
        <v>0</v>
      </c>
      <c r="AJ2821" s="2" t="s">
        <v>0</v>
      </c>
      <c r="AK2821" s="1">
        <v>0</v>
      </c>
      <c r="AL2821" s="1">
        <v>0</v>
      </c>
      <c r="AM2821" s="53" t="s">
        <v>1</v>
      </c>
      <c r="AN2821" s="2" t="s">
        <v>1</v>
      </c>
      <c r="AO2821" s="53" t="s">
        <v>1</v>
      </c>
      <c r="AP2821" s="2" t="s">
        <v>1</v>
      </c>
    </row>
    <row r="2822" spans="1:42" hidden="1" x14ac:dyDescent="0.25">
      <c r="A2822" s="2" t="s">
        <v>4794</v>
      </c>
      <c r="B2822" s="52">
        <v>44016</v>
      </c>
      <c r="C2822" s="2" t="s">
        <v>53</v>
      </c>
      <c r="D2822" s="2" t="s">
        <v>78</v>
      </c>
      <c r="E2822" s="2" t="s">
        <v>6</v>
      </c>
      <c r="F2822" s="2" t="s">
        <v>1</v>
      </c>
      <c r="G2822" s="2" t="s">
        <v>4</v>
      </c>
      <c r="H2822" s="2" t="s">
        <v>4795</v>
      </c>
      <c r="I2822" s="1" t="s">
        <v>1</v>
      </c>
      <c r="J2822" s="1" t="s">
        <v>1</v>
      </c>
      <c r="K2822" s="1" t="s">
        <v>1</v>
      </c>
      <c r="L2822" s="1" t="s">
        <v>1</v>
      </c>
      <c r="M2822" s="1">
        <v>0</v>
      </c>
      <c r="N2822" s="2" t="s">
        <v>1</v>
      </c>
      <c r="O2822" s="2" t="s">
        <v>846</v>
      </c>
      <c r="P2822" s="2" t="s">
        <v>845</v>
      </c>
      <c r="Q2822" s="1">
        <v>4180193.77</v>
      </c>
      <c r="R2822" s="1">
        <v>0</v>
      </c>
      <c r="S2822" s="1">
        <v>3744149.77</v>
      </c>
      <c r="T2822" s="1">
        <v>375900</v>
      </c>
      <c r="U2822" s="2" t="s">
        <v>13</v>
      </c>
      <c r="V2822" s="1">
        <v>60144</v>
      </c>
      <c r="W2822" s="1">
        <v>0</v>
      </c>
      <c r="X2822" s="2" t="s">
        <v>0</v>
      </c>
      <c r="Y2822" s="1">
        <v>0</v>
      </c>
      <c r="Z2822" s="1">
        <v>0</v>
      </c>
      <c r="AA2822" s="2" t="s">
        <v>0</v>
      </c>
      <c r="AB2822" s="1">
        <v>0</v>
      </c>
      <c r="AC2822" s="1">
        <v>0</v>
      </c>
      <c r="AD2822" s="2" t="s">
        <v>0</v>
      </c>
      <c r="AE2822" s="1">
        <v>0</v>
      </c>
      <c r="AF2822" s="2">
        <v>0</v>
      </c>
      <c r="AG2822" s="2" t="s">
        <v>0</v>
      </c>
      <c r="AH2822" s="1">
        <v>0</v>
      </c>
      <c r="AI2822" s="1">
        <v>0</v>
      </c>
      <c r="AJ2822" s="2" t="s">
        <v>0</v>
      </c>
      <c r="AK2822" s="1">
        <v>0</v>
      </c>
      <c r="AL2822" s="1">
        <v>0</v>
      </c>
      <c r="AM2822" s="53" t="s">
        <v>1</v>
      </c>
      <c r="AN2822" s="2" t="s">
        <v>1</v>
      </c>
      <c r="AO2822" s="53" t="s">
        <v>1</v>
      </c>
      <c r="AP2822" s="2" t="s">
        <v>1</v>
      </c>
    </row>
    <row r="2823" spans="1:42" hidden="1" x14ac:dyDescent="0.25">
      <c r="A2823" s="2" t="s">
        <v>4796</v>
      </c>
      <c r="B2823" s="52">
        <v>44016</v>
      </c>
      <c r="C2823" s="2" t="s">
        <v>53</v>
      </c>
      <c r="D2823" s="2" t="s">
        <v>78</v>
      </c>
      <c r="E2823" s="2" t="s">
        <v>6</v>
      </c>
      <c r="F2823" s="2" t="s">
        <v>0</v>
      </c>
      <c r="G2823" s="2" t="s">
        <v>4</v>
      </c>
      <c r="H2823" s="2" t="s">
        <v>4797</v>
      </c>
      <c r="I2823" s="1" t="s">
        <v>1</v>
      </c>
      <c r="J2823" s="1" t="s">
        <v>1</v>
      </c>
      <c r="K2823" s="1" t="s">
        <v>1</v>
      </c>
      <c r="L2823" s="1" t="s">
        <v>1</v>
      </c>
      <c r="M2823" s="1">
        <v>0</v>
      </c>
      <c r="N2823" s="2" t="s">
        <v>1</v>
      </c>
      <c r="O2823" s="2" t="s">
        <v>2</v>
      </c>
      <c r="P2823" s="2" t="s">
        <v>1</v>
      </c>
      <c r="Q2823" s="1">
        <v>94732450.643000036</v>
      </c>
      <c r="R2823" s="1">
        <v>0</v>
      </c>
      <c r="S2823" s="1">
        <v>61698827.743800037</v>
      </c>
      <c r="T2823" s="1">
        <v>0</v>
      </c>
      <c r="U2823" s="2" t="s">
        <v>0</v>
      </c>
      <c r="V2823" s="1">
        <v>0</v>
      </c>
      <c r="W2823" s="1">
        <v>28477261.119999997</v>
      </c>
      <c r="X2823" s="2" t="s">
        <v>13</v>
      </c>
      <c r="Y2823" s="1">
        <v>4556361.7792000007</v>
      </c>
      <c r="Z2823" s="1">
        <v>0</v>
      </c>
      <c r="AA2823" s="2" t="s">
        <v>0</v>
      </c>
      <c r="AB2823" s="1">
        <v>0</v>
      </c>
      <c r="AC2823" s="1">
        <v>0</v>
      </c>
      <c r="AD2823" s="2" t="s">
        <v>0</v>
      </c>
      <c r="AE2823" s="1">
        <v>0</v>
      </c>
      <c r="AF2823" s="2">
        <v>0</v>
      </c>
      <c r="AG2823" s="2" t="s">
        <v>0</v>
      </c>
      <c r="AH2823" s="1">
        <v>0</v>
      </c>
      <c r="AI2823" s="1">
        <v>0</v>
      </c>
      <c r="AJ2823" s="2" t="s">
        <v>0</v>
      </c>
      <c r="AK2823" s="1">
        <v>0</v>
      </c>
      <c r="AL2823" s="1">
        <v>0</v>
      </c>
      <c r="AM2823" s="53" t="s">
        <v>1</v>
      </c>
      <c r="AN2823" s="2" t="s">
        <v>1</v>
      </c>
      <c r="AO2823" s="53" t="s">
        <v>1</v>
      </c>
      <c r="AP2823" s="2" t="s">
        <v>1</v>
      </c>
    </row>
    <row r="2824" spans="1:42" hidden="1" x14ac:dyDescent="0.25">
      <c r="A2824" s="2" t="s">
        <v>164</v>
      </c>
      <c r="B2824" s="52">
        <v>44016</v>
      </c>
      <c r="C2824" s="2" t="s">
        <v>8</v>
      </c>
      <c r="D2824" s="2" t="s">
        <v>67</v>
      </c>
      <c r="E2824" s="2" t="s">
        <v>542</v>
      </c>
      <c r="F2824" s="2" t="s">
        <v>134</v>
      </c>
      <c r="G2824" s="2" t="s">
        <v>4</v>
      </c>
      <c r="H2824" s="2" t="s">
        <v>4759</v>
      </c>
      <c r="I2824" s="1" t="s">
        <v>1</v>
      </c>
      <c r="J2824" s="1" t="s">
        <v>1</v>
      </c>
      <c r="K2824" s="1" t="s">
        <v>1</v>
      </c>
      <c r="L2824" s="1" t="s">
        <v>1</v>
      </c>
      <c r="M2824" s="1">
        <v>0</v>
      </c>
      <c r="N2824" s="2" t="s">
        <v>1</v>
      </c>
      <c r="O2824" s="2" t="s">
        <v>2</v>
      </c>
      <c r="P2824" s="2" t="s">
        <v>1</v>
      </c>
      <c r="Q2824" s="1">
        <v>155699973.15039998</v>
      </c>
      <c r="R2824" s="1">
        <v>0</v>
      </c>
      <c r="S2824" s="1">
        <v>115101650.08119997</v>
      </c>
      <c r="T2824" s="1">
        <v>0</v>
      </c>
      <c r="U2824" s="2" t="s">
        <v>0</v>
      </c>
      <c r="V2824" s="1">
        <v>0</v>
      </c>
      <c r="W2824" s="1">
        <v>34998554.369999997</v>
      </c>
      <c r="X2824" s="2" t="s">
        <v>0</v>
      </c>
      <c r="Y2824" s="1">
        <v>5599768.6991999997</v>
      </c>
      <c r="Z2824" s="1">
        <v>0</v>
      </c>
      <c r="AA2824" s="2" t="s">
        <v>0</v>
      </c>
      <c r="AB2824" s="1">
        <v>0</v>
      </c>
      <c r="AC2824" s="1">
        <v>0</v>
      </c>
      <c r="AD2824" s="2" t="s">
        <v>0</v>
      </c>
      <c r="AE2824" s="1">
        <v>0</v>
      </c>
      <c r="AF2824" s="2">
        <v>0</v>
      </c>
      <c r="AG2824" s="2" t="s">
        <v>0</v>
      </c>
      <c r="AH2824" s="1">
        <v>0</v>
      </c>
      <c r="AI2824" s="1">
        <v>0</v>
      </c>
      <c r="AJ2824" s="2" t="s">
        <v>0</v>
      </c>
      <c r="AK2824" s="1">
        <v>0</v>
      </c>
      <c r="AL2824" s="1">
        <v>0</v>
      </c>
      <c r="AM2824" s="53" t="s">
        <v>1</v>
      </c>
      <c r="AN2824" s="2" t="s">
        <v>1</v>
      </c>
      <c r="AO2824" s="53" t="s">
        <v>1</v>
      </c>
      <c r="AP2824" s="2" t="s">
        <v>1</v>
      </c>
    </row>
    <row r="2825" spans="1:42" hidden="1" x14ac:dyDescent="0.25">
      <c r="A2825" s="2" t="s">
        <v>161</v>
      </c>
      <c r="B2825" s="52">
        <v>44016</v>
      </c>
      <c r="C2825" s="2" t="s">
        <v>53</v>
      </c>
      <c r="D2825" s="2" t="s">
        <v>67</v>
      </c>
      <c r="E2825" s="2" t="s">
        <v>66</v>
      </c>
      <c r="F2825" s="2" t="s">
        <v>0</v>
      </c>
      <c r="G2825" s="2" t="s">
        <v>4</v>
      </c>
      <c r="H2825" s="2" t="s">
        <v>4760</v>
      </c>
      <c r="I2825" s="1" t="s">
        <v>1</v>
      </c>
      <c r="J2825" s="1" t="s">
        <v>1</v>
      </c>
      <c r="K2825" s="1" t="s">
        <v>1</v>
      </c>
      <c r="L2825" s="1" t="s">
        <v>1</v>
      </c>
      <c r="M2825" s="1">
        <v>0</v>
      </c>
      <c r="N2825" s="2" t="s">
        <v>1</v>
      </c>
      <c r="O2825" s="2" t="s">
        <v>2</v>
      </c>
      <c r="P2825" s="2" t="s">
        <v>1</v>
      </c>
      <c r="Q2825" s="1">
        <v>57372343.943999998</v>
      </c>
      <c r="R2825" s="1">
        <v>0</v>
      </c>
      <c r="S2825" s="1">
        <v>39731086.100000001</v>
      </c>
      <c r="T2825" s="1">
        <v>0</v>
      </c>
      <c r="U2825" s="2" t="s">
        <v>0</v>
      </c>
      <c r="V2825" s="1">
        <v>0</v>
      </c>
      <c r="W2825" s="1">
        <v>15207980.9</v>
      </c>
      <c r="X2825" s="2" t="s">
        <v>13</v>
      </c>
      <c r="Y2825" s="1">
        <v>2433276.9439999997</v>
      </c>
      <c r="Z2825" s="1">
        <v>0</v>
      </c>
      <c r="AA2825" s="2" t="s">
        <v>0</v>
      </c>
      <c r="AB2825" s="1">
        <v>0</v>
      </c>
      <c r="AC2825" s="1">
        <v>0</v>
      </c>
      <c r="AD2825" s="2" t="s">
        <v>0</v>
      </c>
      <c r="AE2825" s="1">
        <v>0</v>
      </c>
      <c r="AF2825" s="2">
        <v>0</v>
      </c>
      <c r="AG2825" s="2" t="s">
        <v>0</v>
      </c>
      <c r="AH2825" s="1">
        <v>0</v>
      </c>
      <c r="AI2825" s="1">
        <v>0</v>
      </c>
      <c r="AJ2825" s="2" t="s">
        <v>0</v>
      </c>
      <c r="AK2825" s="1">
        <v>0</v>
      </c>
      <c r="AL2825" s="1">
        <v>0</v>
      </c>
      <c r="AM2825" s="53" t="s">
        <v>1</v>
      </c>
      <c r="AN2825" s="2" t="s">
        <v>1</v>
      </c>
      <c r="AO2825" s="53" t="s">
        <v>1</v>
      </c>
      <c r="AP2825" s="2" t="s">
        <v>1</v>
      </c>
    </row>
    <row r="2826" spans="1:42" hidden="1" x14ac:dyDescent="0.25">
      <c r="A2826" s="2" t="s">
        <v>158</v>
      </c>
      <c r="B2826" s="52">
        <v>44016</v>
      </c>
      <c r="C2826" s="2" t="s">
        <v>8</v>
      </c>
      <c r="D2826" s="2" t="s">
        <v>52</v>
      </c>
      <c r="E2826" s="2" t="s">
        <v>530</v>
      </c>
      <c r="F2826" s="2" t="s">
        <v>4109</v>
      </c>
      <c r="G2826" s="2" t="s">
        <v>4</v>
      </c>
      <c r="H2826" s="2" t="s">
        <v>4761</v>
      </c>
      <c r="I2826" s="1" t="s">
        <v>1</v>
      </c>
      <c r="J2826" s="1" t="s">
        <v>1</v>
      </c>
      <c r="K2826" s="1" t="s">
        <v>1</v>
      </c>
      <c r="L2826" s="1" t="s">
        <v>1</v>
      </c>
      <c r="M2826" s="1">
        <v>0</v>
      </c>
      <c r="N2826" s="2" t="s">
        <v>1</v>
      </c>
      <c r="O2826" s="2" t="s">
        <v>2</v>
      </c>
      <c r="P2826" s="2" t="s">
        <v>1</v>
      </c>
      <c r="Q2826" s="1">
        <v>157401072.83359998</v>
      </c>
      <c r="R2826" s="1">
        <v>0</v>
      </c>
      <c r="S2826" s="1">
        <v>120777341.76000001</v>
      </c>
      <c r="T2826" s="1">
        <v>0</v>
      </c>
      <c r="U2826" s="2" t="s">
        <v>0</v>
      </c>
      <c r="V2826" s="1">
        <v>0</v>
      </c>
      <c r="W2826" s="1">
        <v>31572181.960000001</v>
      </c>
      <c r="X2826" s="2" t="s">
        <v>13</v>
      </c>
      <c r="Y2826" s="1">
        <v>5051549.1136000007</v>
      </c>
      <c r="Z2826" s="1">
        <v>0</v>
      </c>
      <c r="AA2826" s="2" t="s">
        <v>0</v>
      </c>
      <c r="AB2826" s="1">
        <v>0</v>
      </c>
      <c r="AC2826" s="1">
        <v>0</v>
      </c>
      <c r="AD2826" s="2" t="s">
        <v>0</v>
      </c>
      <c r="AE2826" s="1">
        <v>0</v>
      </c>
      <c r="AF2826" s="2">
        <v>0</v>
      </c>
      <c r="AG2826" s="2" t="s">
        <v>0</v>
      </c>
      <c r="AH2826" s="1">
        <v>0</v>
      </c>
      <c r="AI2826" s="1">
        <v>0</v>
      </c>
      <c r="AJ2826" s="2" t="s">
        <v>0</v>
      </c>
      <c r="AK2826" s="1">
        <v>0</v>
      </c>
      <c r="AL2826" s="1">
        <v>0</v>
      </c>
      <c r="AM2826" s="53" t="s">
        <v>1</v>
      </c>
      <c r="AN2826" s="2" t="s">
        <v>1</v>
      </c>
      <c r="AO2826" s="53" t="s">
        <v>1</v>
      </c>
      <c r="AP2826" s="2" t="s">
        <v>1</v>
      </c>
    </row>
    <row r="2827" spans="1:42" hidden="1" x14ac:dyDescent="0.25">
      <c r="A2827" s="2" t="s">
        <v>155</v>
      </c>
      <c r="B2827" s="52">
        <v>44016</v>
      </c>
      <c r="C2827" s="2" t="s">
        <v>8</v>
      </c>
      <c r="D2827" s="2" t="s">
        <v>52</v>
      </c>
      <c r="E2827" s="2" t="s">
        <v>530</v>
      </c>
      <c r="F2827" s="2" t="s">
        <v>4109</v>
      </c>
      <c r="G2827" s="2" t="s">
        <v>24</v>
      </c>
      <c r="H2827" s="2" t="s">
        <v>1</v>
      </c>
      <c r="I2827" s="1" t="s">
        <v>4588</v>
      </c>
      <c r="J2827" s="1" t="s">
        <v>1</v>
      </c>
      <c r="K2827" s="1" t="s">
        <v>4762</v>
      </c>
      <c r="L2827" s="1" t="s">
        <v>4679</v>
      </c>
      <c r="M2827" s="1">
        <v>2366072.04</v>
      </c>
      <c r="N2827" s="2" t="s">
        <v>20</v>
      </c>
      <c r="O2827" s="2" t="s">
        <v>4763</v>
      </c>
      <c r="P2827" s="2" t="s">
        <v>4764</v>
      </c>
      <c r="Q2827" s="1">
        <v>-530358.75</v>
      </c>
      <c r="R2827" s="1">
        <v>0</v>
      </c>
      <c r="S2827" s="1">
        <v>-530358.75</v>
      </c>
      <c r="T2827" s="1">
        <v>0</v>
      </c>
      <c r="U2827" s="2" t="s">
        <v>0</v>
      </c>
      <c r="V2827" s="1">
        <v>0</v>
      </c>
      <c r="W2827" s="1">
        <v>0</v>
      </c>
      <c r="X2827" s="2" t="s">
        <v>0</v>
      </c>
      <c r="Y2827" s="1">
        <v>0</v>
      </c>
      <c r="Z2827" s="1">
        <v>0</v>
      </c>
      <c r="AA2827" s="2" t="s">
        <v>0</v>
      </c>
      <c r="AB2827" s="1">
        <v>0</v>
      </c>
      <c r="AC2827" s="1">
        <v>0</v>
      </c>
      <c r="AD2827" s="2" t="s">
        <v>0</v>
      </c>
      <c r="AE2827" s="1">
        <v>0</v>
      </c>
      <c r="AF2827" s="2">
        <v>0</v>
      </c>
      <c r="AG2827" s="2" t="s">
        <v>0</v>
      </c>
      <c r="AH2827" s="1">
        <v>0</v>
      </c>
      <c r="AI2827" s="1">
        <v>0</v>
      </c>
      <c r="AJ2827" s="2" t="s">
        <v>0</v>
      </c>
      <c r="AK2827" s="1">
        <v>0</v>
      </c>
      <c r="AL2827" s="1">
        <v>0</v>
      </c>
      <c r="AM2827" s="53" t="s">
        <v>1</v>
      </c>
      <c r="AN2827" s="2" t="s">
        <v>1</v>
      </c>
      <c r="AO2827" s="53" t="s">
        <v>1</v>
      </c>
      <c r="AP2827" s="2" t="s">
        <v>1</v>
      </c>
    </row>
    <row r="2828" spans="1:42" hidden="1" x14ac:dyDescent="0.25">
      <c r="A2828" s="2" t="s">
        <v>152</v>
      </c>
      <c r="B2828" s="52">
        <v>44016</v>
      </c>
      <c r="C2828" s="2" t="s">
        <v>53</v>
      </c>
      <c r="D2828" s="2" t="s">
        <v>52</v>
      </c>
      <c r="E2828" s="2" t="s">
        <v>651</v>
      </c>
      <c r="F2828" s="2"/>
      <c r="G2828" s="2" t="s">
        <v>4</v>
      </c>
      <c r="H2828" s="2"/>
      <c r="I2828" s="1"/>
      <c r="J2828" s="1"/>
      <c r="K2828" s="1"/>
      <c r="L2828" s="1"/>
      <c r="M2828" s="1"/>
      <c r="N2828" s="2"/>
      <c r="O2828" s="2"/>
      <c r="P2828" s="2"/>
      <c r="Q2828" s="1">
        <v>0</v>
      </c>
      <c r="R2828" s="1">
        <v>0</v>
      </c>
      <c r="S2828" s="1"/>
      <c r="T2828" s="1">
        <v>0</v>
      </c>
      <c r="U2828" s="2"/>
      <c r="V2828" s="1">
        <v>0</v>
      </c>
      <c r="W2828" s="1"/>
      <c r="X2828" s="2"/>
      <c r="Y2828" s="1"/>
      <c r="Z2828" s="1">
        <v>0</v>
      </c>
      <c r="AA2828" s="2"/>
      <c r="AB2828" s="1">
        <v>0</v>
      </c>
      <c r="AC2828" s="1">
        <v>0</v>
      </c>
      <c r="AD2828" s="2"/>
      <c r="AE2828" s="1">
        <v>0</v>
      </c>
      <c r="AF2828" s="2"/>
      <c r="AG2828" s="2"/>
      <c r="AH2828" s="1"/>
      <c r="AI2828" s="1"/>
      <c r="AJ2828" s="2"/>
      <c r="AK2828" s="1"/>
      <c r="AL2828" s="1"/>
      <c r="AM2828" s="53"/>
      <c r="AN2828" s="2"/>
      <c r="AO2828" s="53"/>
      <c r="AP2828" s="2"/>
    </row>
    <row r="2829" spans="1:42" hidden="1" x14ac:dyDescent="0.25">
      <c r="A2829" s="2" t="s">
        <v>150</v>
      </c>
      <c r="B2829" s="52">
        <v>44016</v>
      </c>
      <c r="C2829" s="2" t="s">
        <v>8</v>
      </c>
      <c r="D2829" s="2" t="s">
        <v>48</v>
      </c>
      <c r="E2829" s="2" t="s">
        <v>520</v>
      </c>
      <c r="F2829" s="2" t="s">
        <v>1991</v>
      </c>
      <c r="G2829" s="2" t="s">
        <v>4</v>
      </c>
      <c r="H2829" s="2" t="s">
        <v>4765</v>
      </c>
      <c r="I2829" s="1" t="s">
        <v>1</v>
      </c>
      <c r="J2829" s="1" t="s">
        <v>1</v>
      </c>
      <c r="K2829" s="1" t="s">
        <v>1</v>
      </c>
      <c r="L2829" s="1" t="s">
        <v>1</v>
      </c>
      <c r="M2829" s="1">
        <v>0</v>
      </c>
      <c r="N2829" s="2" t="s">
        <v>1</v>
      </c>
      <c r="O2829" s="2" t="s">
        <v>2</v>
      </c>
      <c r="P2829" s="2" t="s">
        <v>1</v>
      </c>
      <c r="Q2829" s="1">
        <v>175809196.3836</v>
      </c>
      <c r="R2829" s="1">
        <v>0</v>
      </c>
      <c r="S2829" s="1">
        <v>125725411.11</v>
      </c>
      <c r="T2829" s="1">
        <v>0</v>
      </c>
      <c r="U2829" s="2" t="s">
        <v>0</v>
      </c>
      <c r="V2829" s="1">
        <v>0</v>
      </c>
      <c r="W2829" s="1">
        <v>43175676.959999993</v>
      </c>
      <c r="X2829" s="2" t="s">
        <v>13</v>
      </c>
      <c r="Y2829" s="1">
        <v>6908108.3135999991</v>
      </c>
      <c r="Z2829" s="1">
        <v>0</v>
      </c>
      <c r="AA2829" s="2" t="s">
        <v>0</v>
      </c>
      <c r="AB2829" s="1">
        <v>0</v>
      </c>
      <c r="AC2829" s="1">
        <v>0</v>
      </c>
      <c r="AD2829" s="2" t="s">
        <v>0</v>
      </c>
      <c r="AE2829" s="1">
        <v>0</v>
      </c>
      <c r="AF2829" s="2">
        <v>0</v>
      </c>
      <c r="AG2829" s="2" t="s">
        <v>0</v>
      </c>
      <c r="AH2829" s="1">
        <v>0</v>
      </c>
      <c r="AI2829" s="1">
        <v>0</v>
      </c>
      <c r="AJ2829" s="2" t="s">
        <v>0</v>
      </c>
      <c r="AK2829" s="1">
        <v>0</v>
      </c>
      <c r="AL2829" s="1">
        <v>0</v>
      </c>
      <c r="AM2829" s="53" t="s">
        <v>1</v>
      </c>
      <c r="AN2829" s="2" t="s">
        <v>1</v>
      </c>
      <c r="AO2829" s="53" t="s">
        <v>1</v>
      </c>
      <c r="AP2829" s="2" t="s">
        <v>1</v>
      </c>
    </row>
    <row r="2830" spans="1:42" hidden="1" x14ac:dyDescent="0.25">
      <c r="A2830" s="2" t="s">
        <v>147</v>
      </c>
      <c r="B2830" s="51">
        <v>44016</v>
      </c>
      <c r="C2830" s="2" t="s">
        <v>53</v>
      </c>
      <c r="D2830" s="2" t="s">
        <v>48</v>
      </c>
      <c r="E2830" s="2" t="s">
        <v>1830</v>
      </c>
      <c r="F2830" s="2" t="s">
        <v>0</v>
      </c>
      <c r="G2830" s="2" t="s">
        <v>4</v>
      </c>
      <c r="H2830" s="2" t="s">
        <v>4766</v>
      </c>
      <c r="I2830" s="1" t="s">
        <v>1</v>
      </c>
      <c r="J2830" s="1" t="s">
        <v>1</v>
      </c>
      <c r="K2830" s="1" t="s">
        <v>1</v>
      </c>
      <c r="L2830" s="1" t="s">
        <v>1</v>
      </c>
      <c r="M2830" s="1">
        <v>0</v>
      </c>
      <c r="N2830" s="2" t="s">
        <v>1</v>
      </c>
      <c r="O2830" s="2" t="s">
        <v>2</v>
      </c>
      <c r="P2830" s="2" t="s">
        <v>1</v>
      </c>
      <c r="Q2830" s="1">
        <v>42325978.916399993</v>
      </c>
      <c r="R2830" s="1">
        <v>0</v>
      </c>
      <c r="S2830" s="1">
        <v>39819182.619999997</v>
      </c>
      <c r="T2830" s="1">
        <v>0</v>
      </c>
      <c r="U2830" s="2" t="s">
        <v>0</v>
      </c>
      <c r="V2830" s="1">
        <v>0</v>
      </c>
      <c r="W2830" s="1">
        <v>2161031.29</v>
      </c>
      <c r="X2830" s="2" t="s">
        <v>13</v>
      </c>
      <c r="Y2830" s="1">
        <v>345765.00640000001</v>
      </c>
      <c r="Z2830" s="1">
        <v>0</v>
      </c>
      <c r="AA2830" s="2" t="s">
        <v>0</v>
      </c>
      <c r="AB2830" s="1">
        <v>0</v>
      </c>
      <c r="AC2830" s="1">
        <v>0</v>
      </c>
      <c r="AD2830" s="2" t="s">
        <v>0</v>
      </c>
      <c r="AE2830" s="1">
        <v>0</v>
      </c>
      <c r="AF2830" s="2">
        <v>0</v>
      </c>
      <c r="AG2830" s="2" t="s">
        <v>0</v>
      </c>
      <c r="AH2830" s="1">
        <v>0</v>
      </c>
      <c r="AI2830" s="1">
        <v>0</v>
      </c>
      <c r="AJ2830" s="2" t="s">
        <v>0</v>
      </c>
      <c r="AK2830" s="1">
        <v>0</v>
      </c>
      <c r="AL2830" s="1">
        <v>0</v>
      </c>
      <c r="AM2830" s="53" t="s">
        <v>1</v>
      </c>
      <c r="AN2830" s="2" t="s">
        <v>1</v>
      </c>
      <c r="AO2830" s="53" t="s">
        <v>1</v>
      </c>
      <c r="AP2830" s="2" t="s">
        <v>1</v>
      </c>
    </row>
    <row r="2831" spans="1:42" hidden="1" x14ac:dyDescent="0.25">
      <c r="A2831" s="2" t="s">
        <v>144</v>
      </c>
      <c r="B2831" s="51">
        <v>44016</v>
      </c>
      <c r="C2831" s="2" t="s">
        <v>53</v>
      </c>
      <c r="D2831" s="2" t="s">
        <v>48</v>
      </c>
      <c r="E2831" s="2" t="s">
        <v>1830</v>
      </c>
      <c r="F2831" s="2" t="s">
        <v>1</v>
      </c>
      <c r="G2831" s="2" t="s">
        <v>4</v>
      </c>
      <c r="H2831" s="2" t="s">
        <v>4767</v>
      </c>
      <c r="I2831" s="1" t="s">
        <v>1</v>
      </c>
      <c r="J2831" s="1" t="s">
        <v>1</v>
      </c>
      <c r="K2831" s="1" t="s">
        <v>1</v>
      </c>
      <c r="L2831" s="1" t="s">
        <v>1</v>
      </c>
      <c r="M2831" s="1">
        <v>0</v>
      </c>
      <c r="N2831" s="2" t="s">
        <v>1</v>
      </c>
      <c r="O2831" s="2" t="s">
        <v>575</v>
      </c>
      <c r="P2831" s="2" t="s">
        <v>574</v>
      </c>
      <c r="Q2831" s="1">
        <v>1316068</v>
      </c>
      <c r="R2831" s="1">
        <v>0</v>
      </c>
      <c r="S2831" s="1">
        <v>919000</v>
      </c>
      <c r="T2831" s="1">
        <v>342300</v>
      </c>
      <c r="U2831" s="2" t="s">
        <v>13</v>
      </c>
      <c r="V2831" s="1">
        <v>54768</v>
      </c>
      <c r="W2831" s="1">
        <v>0</v>
      </c>
      <c r="X2831" s="2" t="s">
        <v>0</v>
      </c>
      <c r="Y2831" s="1">
        <v>0</v>
      </c>
      <c r="Z2831" s="1">
        <v>0</v>
      </c>
      <c r="AA2831" s="2" t="s">
        <v>0</v>
      </c>
      <c r="AB2831" s="1">
        <v>0</v>
      </c>
      <c r="AC2831" s="1">
        <v>0</v>
      </c>
      <c r="AD2831" s="2" t="s">
        <v>0</v>
      </c>
      <c r="AE2831" s="1">
        <v>0</v>
      </c>
      <c r="AF2831" s="2">
        <v>0</v>
      </c>
      <c r="AG2831" s="2" t="s">
        <v>0</v>
      </c>
      <c r="AH2831" s="1">
        <v>0</v>
      </c>
      <c r="AI2831" s="1">
        <v>0</v>
      </c>
      <c r="AJ2831" s="2" t="s">
        <v>0</v>
      </c>
      <c r="AK2831" s="1">
        <v>0</v>
      </c>
      <c r="AL2831" s="1">
        <v>0</v>
      </c>
      <c r="AM2831" s="53" t="s">
        <v>1</v>
      </c>
      <c r="AN2831" s="2" t="s">
        <v>1</v>
      </c>
      <c r="AO2831" s="53" t="s">
        <v>1</v>
      </c>
      <c r="AP2831" s="2" t="s">
        <v>1</v>
      </c>
    </row>
    <row r="2832" spans="1:42" hidden="1" x14ac:dyDescent="0.25">
      <c r="A2832" s="2" t="s">
        <v>141</v>
      </c>
      <c r="B2832" s="51">
        <v>44016</v>
      </c>
      <c r="C2832" s="2" t="s">
        <v>53</v>
      </c>
      <c r="D2832" s="2" t="s">
        <v>48</v>
      </c>
      <c r="E2832" s="2" t="s">
        <v>1830</v>
      </c>
      <c r="F2832" s="2" t="s">
        <v>0</v>
      </c>
      <c r="G2832" s="2" t="s">
        <v>4</v>
      </c>
      <c r="H2832" s="2" t="s">
        <v>4768</v>
      </c>
      <c r="I2832" s="1" t="s">
        <v>1</v>
      </c>
      <c r="J2832" s="1" t="s">
        <v>1</v>
      </c>
      <c r="K2832" s="1" t="s">
        <v>1</v>
      </c>
      <c r="L2832" s="1" t="s">
        <v>1</v>
      </c>
      <c r="M2832" s="1">
        <v>0</v>
      </c>
      <c r="N2832" s="2" t="s">
        <v>1</v>
      </c>
      <c r="O2832" s="2" t="s">
        <v>2</v>
      </c>
      <c r="P2832" s="2" t="s">
        <v>1</v>
      </c>
      <c r="Q2832" s="1">
        <v>187034814.13660002</v>
      </c>
      <c r="R2832" s="1">
        <v>0</v>
      </c>
      <c r="S2832" s="1">
        <v>125764284.13999999</v>
      </c>
      <c r="T2832" s="1">
        <v>0</v>
      </c>
      <c r="U2832" s="2" t="s">
        <v>0</v>
      </c>
      <c r="V2832" s="1">
        <v>0</v>
      </c>
      <c r="W2832" s="1">
        <v>52819422.410900019</v>
      </c>
      <c r="X2832" s="2" t="s">
        <v>0</v>
      </c>
      <c r="Y2832" s="1">
        <v>8451107.5857000016</v>
      </c>
      <c r="Z2832" s="1">
        <v>0</v>
      </c>
      <c r="AA2832" s="2" t="s">
        <v>0</v>
      </c>
      <c r="AB2832" s="1">
        <v>0</v>
      </c>
      <c r="AC2832" s="1">
        <v>0</v>
      </c>
      <c r="AD2832" s="2" t="s">
        <v>0</v>
      </c>
      <c r="AE2832" s="1">
        <v>0</v>
      </c>
      <c r="AF2832" s="2">
        <v>0</v>
      </c>
      <c r="AG2832" s="2" t="s">
        <v>0</v>
      </c>
      <c r="AH2832" s="1">
        <v>0</v>
      </c>
      <c r="AI2832" s="1">
        <v>0</v>
      </c>
      <c r="AJ2832" s="2" t="s">
        <v>0</v>
      </c>
      <c r="AK2832" s="1">
        <v>0</v>
      </c>
      <c r="AL2832" s="1">
        <v>0</v>
      </c>
      <c r="AM2832" s="53" t="s">
        <v>1</v>
      </c>
      <c r="AN2832" s="2" t="s">
        <v>1</v>
      </c>
      <c r="AO2832" s="53" t="s">
        <v>1</v>
      </c>
      <c r="AP2832" s="2" t="s">
        <v>1</v>
      </c>
    </row>
    <row r="2833" spans="1:42" hidden="1" x14ac:dyDescent="0.25">
      <c r="A2833" s="2" t="s">
        <v>138</v>
      </c>
      <c r="B2833" s="52">
        <v>44016</v>
      </c>
      <c r="C2833" s="2" t="s">
        <v>8</v>
      </c>
      <c r="D2833" s="2" t="s">
        <v>44</v>
      </c>
      <c r="E2833" s="2" t="s">
        <v>516</v>
      </c>
      <c r="F2833" s="2" t="s">
        <v>2645</v>
      </c>
      <c r="G2833" s="2" t="s">
        <v>4</v>
      </c>
      <c r="H2833" s="2" t="s">
        <v>4769</v>
      </c>
      <c r="I2833" s="1" t="s">
        <v>1</v>
      </c>
      <c r="J2833" s="1" t="s">
        <v>1</v>
      </c>
      <c r="K2833" s="1" t="s">
        <v>1</v>
      </c>
      <c r="L2833" s="1" t="s">
        <v>1</v>
      </c>
      <c r="M2833" s="1">
        <v>0</v>
      </c>
      <c r="N2833" s="2" t="s">
        <v>1</v>
      </c>
      <c r="O2833" s="2" t="s">
        <v>2</v>
      </c>
      <c r="P2833" s="2" t="s">
        <v>1</v>
      </c>
      <c r="Q2833" s="1">
        <v>237278581.04579961</v>
      </c>
      <c r="R2833" s="1">
        <v>0</v>
      </c>
      <c r="S2833" s="1">
        <v>183287971.11579996</v>
      </c>
      <c r="T2833" s="1">
        <v>0</v>
      </c>
      <c r="U2833" s="2" t="s">
        <v>0</v>
      </c>
      <c r="V2833" s="1">
        <v>0</v>
      </c>
      <c r="W2833" s="1">
        <v>46543629.25</v>
      </c>
      <c r="X2833" s="2" t="s">
        <v>13</v>
      </c>
      <c r="Y2833" s="1">
        <v>7446980.6799996607</v>
      </c>
      <c r="Z2833" s="1">
        <v>0</v>
      </c>
      <c r="AA2833" s="2" t="s">
        <v>0</v>
      </c>
      <c r="AB2833" s="1">
        <v>0</v>
      </c>
      <c r="AC2833" s="1">
        <v>0</v>
      </c>
      <c r="AD2833" s="2" t="s">
        <v>0</v>
      </c>
      <c r="AE2833" s="1">
        <v>0</v>
      </c>
      <c r="AF2833" s="2">
        <v>0</v>
      </c>
      <c r="AG2833" s="2" t="s">
        <v>0</v>
      </c>
      <c r="AH2833" s="1">
        <v>0</v>
      </c>
      <c r="AI2833" s="1">
        <v>0</v>
      </c>
      <c r="AJ2833" s="2" t="s">
        <v>0</v>
      </c>
      <c r="AK2833" s="1">
        <v>0</v>
      </c>
      <c r="AL2833" s="1">
        <v>0</v>
      </c>
      <c r="AM2833" s="53" t="s">
        <v>1</v>
      </c>
      <c r="AN2833" s="2" t="s">
        <v>1</v>
      </c>
      <c r="AO2833" s="53" t="s">
        <v>1</v>
      </c>
      <c r="AP2833" s="2" t="s">
        <v>1</v>
      </c>
    </row>
    <row r="2834" spans="1:42" hidden="1" x14ac:dyDescent="0.25">
      <c r="A2834" s="2" t="s">
        <v>135</v>
      </c>
      <c r="B2834" s="52">
        <v>44016</v>
      </c>
      <c r="C2834" s="2" t="s">
        <v>8</v>
      </c>
      <c r="D2834" s="2" t="s">
        <v>40</v>
      </c>
      <c r="E2834" s="2" t="s">
        <v>500</v>
      </c>
      <c r="F2834" s="2" t="s">
        <v>820</v>
      </c>
      <c r="G2834" s="2" t="s">
        <v>4</v>
      </c>
      <c r="H2834" s="2" t="s">
        <v>4770</v>
      </c>
      <c r="I2834" s="1" t="s">
        <v>1</v>
      </c>
      <c r="J2834" s="1" t="s">
        <v>1</v>
      </c>
      <c r="K2834" s="1" t="s">
        <v>1</v>
      </c>
      <c r="L2834" s="1" t="s">
        <v>1</v>
      </c>
      <c r="M2834" s="1">
        <v>0</v>
      </c>
      <c r="N2834" s="2" t="s">
        <v>1</v>
      </c>
      <c r="O2834" s="2" t="s">
        <v>2</v>
      </c>
      <c r="P2834" s="2" t="s">
        <v>1</v>
      </c>
      <c r="Q2834" s="1">
        <v>181230769.31720003</v>
      </c>
      <c r="R2834" s="1">
        <v>0</v>
      </c>
      <c r="S2834" s="1">
        <v>128404490.52560003</v>
      </c>
      <c r="T2834" s="1">
        <v>0</v>
      </c>
      <c r="U2834" s="2" t="s">
        <v>0</v>
      </c>
      <c r="V2834" s="1">
        <v>0</v>
      </c>
      <c r="W2834" s="1">
        <v>45539895.510000005</v>
      </c>
      <c r="X2834" s="2" t="s">
        <v>0</v>
      </c>
      <c r="Y2834" s="1">
        <v>7286383.2816000013</v>
      </c>
      <c r="Z2834" s="1">
        <v>0</v>
      </c>
      <c r="AA2834" s="2" t="s">
        <v>0</v>
      </c>
      <c r="AB2834" s="1">
        <v>0</v>
      </c>
      <c r="AC2834" s="1">
        <v>0</v>
      </c>
      <c r="AD2834" s="2" t="s">
        <v>0</v>
      </c>
      <c r="AE2834" s="1">
        <v>0</v>
      </c>
      <c r="AF2834" s="2">
        <v>0</v>
      </c>
      <c r="AG2834" s="2" t="s">
        <v>0</v>
      </c>
      <c r="AH2834" s="1">
        <v>0</v>
      </c>
      <c r="AI2834" s="1">
        <v>0</v>
      </c>
      <c r="AJ2834" s="2" t="s">
        <v>0</v>
      </c>
      <c r="AK2834" s="1">
        <v>0</v>
      </c>
      <c r="AL2834" s="1">
        <v>0</v>
      </c>
      <c r="AM2834" s="53" t="s">
        <v>1</v>
      </c>
      <c r="AN2834" s="2" t="s">
        <v>1</v>
      </c>
      <c r="AO2834" s="53" t="s">
        <v>1</v>
      </c>
      <c r="AP2834" s="2" t="s">
        <v>1</v>
      </c>
    </row>
    <row r="2835" spans="1:42" hidden="1" x14ac:dyDescent="0.25">
      <c r="A2835" s="2" t="s">
        <v>132</v>
      </c>
      <c r="B2835" s="52">
        <v>44016</v>
      </c>
      <c r="C2835" s="2" t="s">
        <v>8</v>
      </c>
      <c r="D2835" s="2" t="s">
        <v>36</v>
      </c>
      <c r="E2835" s="2" t="s">
        <v>497</v>
      </c>
      <c r="F2835" s="2" t="s">
        <v>977</v>
      </c>
      <c r="G2835" s="2" t="s">
        <v>4</v>
      </c>
      <c r="H2835" s="2" t="s">
        <v>4771</v>
      </c>
      <c r="I2835" s="1" t="s">
        <v>1</v>
      </c>
      <c r="J2835" s="1" t="s">
        <v>1</v>
      </c>
      <c r="K2835" s="1" t="s">
        <v>1</v>
      </c>
      <c r="L2835" s="1" t="s">
        <v>1</v>
      </c>
      <c r="M2835" s="1">
        <v>0</v>
      </c>
      <c r="N2835" s="2" t="s">
        <v>1</v>
      </c>
      <c r="O2835" s="2" t="s">
        <v>2</v>
      </c>
      <c r="P2835" s="2" t="s">
        <v>1</v>
      </c>
      <c r="Q2835" s="1">
        <v>128055725.53600001</v>
      </c>
      <c r="R2835" s="1">
        <v>0</v>
      </c>
      <c r="S2835" s="1">
        <v>90681517.022800013</v>
      </c>
      <c r="T2835" s="1">
        <v>0</v>
      </c>
      <c r="U2835" s="2" t="s">
        <v>0</v>
      </c>
      <c r="V2835" s="1">
        <v>0</v>
      </c>
      <c r="W2835" s="1">
        <v>32219145.27</v>
      </c>
      <c r="X2835" s="2" t="s">
        <v>0</v>
      </c>
      <c r="Y2835" s="1">
        <v>5155063.2431999994</v>
      </c>
      <c r="Z2835" s="1">
        <v>0</v>
      </c>
      <c r="AA2835" s="2" t="s">
        <v>0</v>
      </c>
      <c r="AB2835" s="1">
        <v>0</v>
      </c>
      <c r="AC2835" s="1">
        <v>0</v>
      </c>
      <c r="AD2835" s="2" t="s">
        <v>0</v>
      </c>
      <c r="AE2835" s="1">
        <v>0</v>
      </c>
      <c r="AF2835" s="2">
        <v>0</v>
      </c>
      <c r="AG2835" s="2" t="s">
        <v>0</v>
      </c>
      <c r="AH2835" s="1">
        <v>0</v>
      </c>
      <c r="AI2835" s="1">
        <v>0</v>
      </c>
      <c r="AJ2835" s="2" t="s">
        <v>0</v>
      </c>
      <c r="AK2835" s="1">
        <v>0</v>
      </c>
      <c r="AL2835" s="1">
        <v>0</v>
      </c>
      <c r="AM2835" s="53" t="s">
        <v>1</v>
      </c>
      <c r="AN2835" s="2" t="s">
        <v>1</v>
      </c>
      <c r="AO2835" s="53" t="s">
        <v>1</v>
      </c>
      <c r="AP2835" s="2" t="s">
        <v>1</v>
      </c>
    </row>
    <row r="2836" spans="1:42" hidden="1" x14ac:dyDescent="0.25">
      <c r="A2836" s="2" t="s">
        <v>129</v>
      </c>
      <c r="B2836" s="52">
        <v>44016</v>
      </c>
      <c r="C2836" s="2" t="s">
        <v>8</v>
      </c>
      <c r="D2836" s="2" t="s">
        <v>32</v>
      </c>
      <c r="E2836" s="2" t="s">
        <v>493</v>
      </c>
      <c r="F2836" s="2" t="s">
        <v>4772</v>
      </c>
      <c r="G2836" s="2" t="s">
        <v>4</v>
      </c>
      <c r="H2836" s="2" t="s">
        <v>4773</v>
      </c>
      <c r="I2836" s="1" t="s">
        <v>1</v>
      </c>
      <c r="J2836" s="1" t="s">
        <v>1</v>
      </c>
      <c r="K2836" s="1" t="s">
        <v>1</v>
      </c>
      <c r="L2836" s="1" t="s">
        <v>1</v>
      </c>
      <c r="M2836" s="1">
        <v>0</v>
      </c>
      <c r="N2836" s="2" t="s">
        <v>1</v>
      </c>
      <c r="O2836" s="2" t="s">
        <v>2</v>
      </c>
      <c r="P2836" s="2" t="s">
        <v>1</v>
      </c>
      <c r="Q2836" s="1">
        <v>186515163.59399998</v>
      </c>
      <c r="R2836" s="1">
        <v>0</v>
      </c>
      <c r="S2836" s="1">
        <v>147510723.92039996</v>
      </c>
      <c r="T2836" s="1">
        <v>0</v>
      </c>
      <c r="U2836" s="2" t="s">
        <v>0</v>
      </c>
      <c r="V2836" s="1">
        <v>0</v>
      </c>
      <c r="W2836" s="1">
        <v>33624516.960000001</v>
      </c>
      <c r="X2836" s="2" t="s">
        <v>13</v>
      </c>
      <c r="Y2836" s="1">
        <v>5379922.7135999994</v>
      </c>
      <c r="Z2836" s="1">
        <v>0</v>
      </c>
      <c r="AA2836" s="2" t="s">
        <v>0</v>
      </c>
      <c r="AB2836" s="1">
        <v>0</v>
      </c>
      <c r="AC2836" s="1">
        <v>0</v>
      </c>
      <c r="AD2836" s="2" t="s">
        <v>0</v>
      </c>
      <c r="AE2836" s="1">
        <v>0</v>
      </c>
      <c r="AF2836" s="2">
        <v>0</v>
      </c>
      <c r="AG2836" s="2" t="s">
        <v>0</v>
      </c>
      <c r="AH2836" s="1">
        <v>0</v>
      </c>
      <c r="AI2836" s="1">
        <v>0</v>
      </c>
      <c r="AJ2836" s="2" t="s">
        <v>0</v>
      </c>
      <c r="AK2836" s="1">
        <v>0</v>
      </c>
      <c r="AL2836" s="1">
        <v>0</v>
      </c>
      <c r="AM2836" s="53" t="s">
        <v>1</v>
      </c>
      <c r="AN2836" s="2" t="s">
        <v>1</v>
      </c>
      <c r="AO2836" s="53" t="s">
        <v>1</v>
      </c>
      <c r="AP2836" s="2" t="s">
        <v>1</v>
      </c>
    </row>
    <row r="2837" spans="1:42" hidden="1" x14ac:dyDescent="0.25">
      <c r="A2837" s="2" t="s">
        <v>127</v>
      </c>
      <c r="B2837" s="52">
        <v>44016</v>
      </c>
      <c r="C2837" s="2" t="s">
        <v>8</v>
      </c>
      <c r="D2837" s="2" t="s">
        <v>26</v>
      </c>
      <c r="E2837" s="2" t="s">
        <v>489</v>
      </c>
      <c r="F2837" s="2" t="s">
        <v>4774</v>
      </c>
      <c r="G2837" s="2" t="s">
        <v>4</v>
      </c>
      <c r="H2837" s="2" t="s">
        <v>4775</v>
      </c>
      <c r="I2837" s="1" t="s">
        <v>1</v>
      </c>
      <c r="J2837" s="1" t="s">
        <v>1</v>
      </c>
      <c r="K2837" s="1" t="s">
        <v>1</v>
      </c>
      <c r="L2837" s="1" t="s">
        <v>1</v>
      </c>
      <c r="M2837" s="1">
        <v>0</v>
      </c>
      <c r="N2837" s="2" t="s">
        <v>1</v>
      </c>
      <c r="O2837" s="2" t="s">
        <v>2</v>
      </c>
      <c r="P2837" s="2" t="s">
        <v>1</v>
      </c>
      <c r="Q2837" s="1">
        <v>40167884.447999999</v>
      </c>
      <c r="R2837" s="1">
        <v>0</v>
      </c>
      <c r="S2837" s="1">
        <v>37643034.190000005</v>
      </c>
      <c r="T2837" s="1">
        <v>0</v>
      </c>
      <c r="U2837" s="2" t="s">
        <v>0</v>
      </c>
      <c r="V2837" s="1">
        <v>0</v>
      </c>
      <c r="W2837" s="1">
        <v>2176595.0499999998</v>
      </c>
      <c r="X2837" s="2" t="s">
        <v>13</v>
      </c>
      <c r="Y2837" s="1">
        <v>348255.20799999998</v>
      </c>
      <c r="Z2837" s="1">
        <v>0</v>
      </c>
      <c r="AA2837" s="2" t="s">
        <v>0</v>
      </c>
      <c r="AB2837" s="1">
        <v>0</v>
      </c>
      <c r="AC2837" s="1">
        <v>0</v>
      </c>
      <c r="AD2837" s="2" t="s">
        <v>0</v>
      </c>
      <c r="AE2837" s="1">
        <v>0</v>
      </c>
      <c r="AF2837" s="2">
        <v>0</v>
      </c>
      <c r="AG2837" s="2" t="s">
        <v>0</v>
      </c>
      <c r="AH2837" s="1">
        <v>0</v>
      </c>
      <c r="AI2837" s="1">
        <v>0</v>
      </c>
      <c r="AJ2837" s="2" t="s">
        <v>0</v>
      </c>
      <c r="AK2837" s="1">
        <v>0</v>
      </c>
      <c r="AL2837" s="1">
        <v>0</v>
      </c>
      <c r="AM2837" s="53" t="s">
        <v>1</v>
      </c>
      <c r="AN2837" s="2" t="s">
        <v>1</v>
      </c>
      <c r="AO2837" s="53" t="s">
        <v>1</v>
      </c>
      <c r="AP2837" s="2" t="s">
        <v>1</v>
      </c>
    </row>
    <row r="2838" spans="1:42" hidden="1" x14ac:dyDescent="0.25">
      <c r="A2838" s="2" t="s">
        <v>123</v>
      </c>
      <c r="B2838" s="52">
        <v>44016</v>
      </c>
      <c r="C2838" s="2" t="s">
        <v>8</v>
      </c>
      <c r="D2838" s="2" t="s">
        <v>26</v>
      </c>
      <c r="E2838" s="2" t="s">
        <v>489</v>
      </c>
      <c r="F2838" s="2" t="s">
        <v>4776</v>
      </c>
      <c r="G2838" s="2" t="s">
        <v>4</v>
      </c>
      <c r="H2838" s="2" t="s">
        <v>4777</v>
      </c>
      <c r="I2838" s="1"/>
      <c r="J2838" s="1"/>
      <c r="K2838" s="1"/>
      <c r="L2838" s="1"/>
      <c r="M2838" s="1"/>
      <c r="N2838" s="2"/>
      <c r="O2838" s="2" t="s">
        <v>249</v>
      </c>
      <c r="P2838" s="2"/>
      <c r="Q2838" s="1">
        <v>0</v>
      </c>
      <c r="R2838" s="1">
        <v>0</v>
      </c>
      <c r="S2838" s="1">
        <v>0</v>
      </c>
      <c r="T2838" s="1">
        <v>0</v>
      </c>
      <c r="U2838" s="2"/>
      <c r="V2838" s="1">
        <v>0</v>
      </c>
      <c r="W2838" s="1">
        <v>0</v>
      </c>
      <c r="X2838" s="2"/>
      <c r="Y2838" s="1"/>
      <c r="Z2838" s="1"/>
      <c r="AA2838" s="2"/>
      <c r="AB2838" s="1"/>
      <c r="AC2838" s="1"/>
      <c r="AD2838" s="2"/>
      <c r="AE2838" s="1"/>
      <c r="AF2838" s="2"/>
      <c r="AG2838" s="2"/>
      <c r="AH2838" s="1"/>
      <c r="AI2838" s="1"/>
      <c r="AJ2838" s="2"/>
      <c r="AK2838" s="1"/>
      <c r="AL2838" s="1"/>
      <c r="AM2838" s="53"/>
      <c r="AN2838" s="2"/>
      <c r="AO2838" s="53"/>
      <c r="AP2838" s="2"/>
    </row>
    <row r="2839" spans="1:42" hidden="1" x14ac:dyDescent="0.25">
      <c r="A2839" s="2" t="s">
        <v>120</v>
      </c>
      <c r="B2839" s="52">
        <v>44016</v>
      </c>
      <c r="C2839" s="2" t="s">
        <v>8</v>
      </c>
      <c r="D2839" s="2" t="s">
        <v>16</v>
      </c>
      <c r="E2839" s="2" t="s">
        <v>483</v>
      </c>
      <c r="F2839" s="2" t="s">
        <v>883</v>
      </c>
      <c r="G2839" s="2" t="s">
        <v>4</v>
      </c>
      <c r="H2839" s="2" t="s">
        <v>4778</v>
      </c>
      <c r="I2839" s="1" t="s">
        <v>1</v>
      </c>
      <c r="J2839" s="1" t="s">
        <v>1</v>
      </c>
      <c r="K2839" s="1" t="s">
        <v>1</v>
      </c>
      <c r="L2839" s="1" t="s">
        <v>1</v>
      </c>
      <c r="M2839" s="1">
        <v>0</v>
      </c>
      <c r="N2839" s="2" t="s">
        <v>1</v>
      </c>
      <c r="O2839" s="2" t="s">
        <v>2</v>
      </c>
      <c r="P2839" s="2" t="s">
        <v>1</v>
      </c>
      <c r="Q2839" s="1">
        <v>8644030.2048000004</v>
      </c>
      <c r="R2839" s="1">
        <v>0</v>
      </c>
      <c r="S2839" s="1">
        <v>4138192.0000000005</v>
      </c>
      <c r="T2839" s="1">
        <v>0</v>
      </c>
      <c r="U2839" s="2" t="s">
        <v>0</v>
      </c>
      <c r="V2839" s="1">
        <v>0</v>
      </c>
      <c r="W2839" s="1">
        <v>3884343.28</v>
      </c>
      <c r="X2839" s="2" t="s">
        <v>13</v>
      </c>
      <c r="Y2839" s="1">
        <v>621494.92479999992</v>
      </c>
      <c r="Z2839" s="1">
        <v>0</v>
      </c>
      <c r="AA2839" s="2" t="s">
        <v>0</v>
      </c>
      <c r="AB2839" s="1">
        <v>0</v>
      </c>
      <c r="AC2839" s="1">
        <v>0</v>
      </c>
      <c r="AD2839" s="2" t="s">
        <v>0</v>
      </c>
      <c r="AE2839" s="1">
        <v>0</v>
      </c>
      <c r="AF2839" s="2">
        <v>0</v>
      </c>
      <c r="AG2839" s="2" t="s">
        <v>0</v>
      </c>
      <c r="AH2839" s="1">
        <v>0</v>
      </c>
      <c r="AI2839" s="1">
        <v>0</v>
      </c>
      <c r="AJ2839" s="2" t="s">
        <v>0</v>
      </c>
      <c r="AK2839" s="1">
        <v>0</v>
      </c>
      <c r="AL2839" s="1">
        <v>0</v>
      </c>
      <c r="AM2839" s="53" t="s">
        <v>1</v>
      </c>
      <c r="AN2839" s="2" t="s">
        <v>1</v>
      </c>
      <c r="AO2839" s="53" t="s">
        <v>1</v>
      </c>
      <c r="AP2839" s="2" t="s">
        <v>1</v>
      </c>
    </row>
    <row r="2840" spans="1:42" hidden="1" x14ac:dyDescent="0.25">
      <c r="A2840" s="2" t="s">
        <v>117</v>
      </c>
      <c r="B2840" s="52">
        <v>44016</v>
      </c>
      <c r="C2840" s="2" t="s">
        <v>8</v>
      </c>
      <c r="D2840" s="2" t="s">
        <v>11</v>
      </c>
      <c r="E2840" s="2" t="s">
        <v>476</v>
      </c>
      <c r="F2840" s="2" t="s">
        <v>4779</v>
      </c>
      <c r="G2840" s="2" t="s">
        <v>4</v>
      </c>
      <c r="H2840" s="2" t="s">
        <v>4780</v>
      </c>
      <c r="I2840" s="1" t="s">
        <v>1</v>
      </c>
      <c r="J2840" s="1" t="s">
        <v>1</v>
      </c>
      <c r="K2840" s="1" t="s">
        <v>1</v>
      </c>
      <c r="L2840" s="1" t="s">
        <v>1</v>
      </c>
      <c r="M2840" s="1">
        <v>0</v>
      </c>
      <c r="N2840" s="2" t="s">
        <v>1</v>
      </c>
      <c r="O2840" s="2" t="s">
        <v>2</v>
      </c>
      <c r="P2840" s="2" t="s">
        <v>1</v>
      </c>
      <c r="Q2840" s="1">
        <v>13382126.641199999</v>
      </c>
      <c r="R2840" s="1">
        <v>0</v>
      </c>
      <c r="S2840" s="1">
        <v>8191830.9699999988</v>
      </c>
      <c r="T2840" s="1">
        <v>0</v>
      </c>
      <c r="U2840" s="2" t="s">
        <v>0</v>
      </c>
      <c r="V2840" s="1">
        <v>0</v>
      </c>
      <c r="W2840" s="1">
        <v>4474392.82</v>
      </c>
      <c r="X2840" s="2" t="s">
        <v>0</v>
      </c>
      <c r="Y2840" s="1">
        <v>715902.85120000003</v>
      </c>
      <c r="Z2840" s="1">
        <v>0</v>
      </c>
      <c r="AA2840" s="2" t="s">
        <v>0</v>
      </c>
      <c r="AB2840" s="1">
        <v>0</v>
      </c>
      <c r="AC2840" s="1">
        <v>0</v>
      </c>
      <c r="AD2840" s="2" t="s">
        <v>0</v>
      </c>
      <c r="AE2840" s="1">
        <v>0</v>
      </c>
      <c r="AF2840" s="2">
        <v>0</v>
      </c>
      <c r="AG2840" s="2" t="s">
        <v>0</v>
      </c>
      <c r="AH2840" s="1">
        <v>0</v>
      </c>
      <c r="AI2840" s="1">
        <v>0</v>
      </c>
      <c r="AJ2840" s="2" t="s">
        <v>0</v>
      </c>
      <c r="AK2840" s="1">
        <v>0</v>
      </c>
      <c r="AL2840" s="1">
        <v>0</v>
      </c>
      <c r="AM2840" s="53" t="s">
        <v>1</v>
      </c>
      <c r="AN2840" s="2" t="s">
        <v>1</v>
      </c>
      <c r="AO2840" s="53" t="s">
        <v>1</v>
      </c>
      <c r="AP2840" s="2" t="s">
        <v>1</v>
      </c>
    </row>
    <row r="2841" spans="1:42" hidden="1" x14ac:dyDescent="0.25">
      <c r="A2841" s="2" t="s">
        <v>4798</v>
      </c>
      <c r="B2841" s="52">
        <v>44016</v>
      </c>
      <c r="C2841" s="2" t="s">
        <v>8</v>
      </c>
      <c r="D2841" s="2" t="s">
        <v>11</v>
      </c>
      <c r="E2841" s="2" t="s">
        <v>538</v>
      </c>
      <c r="F2841" s="2" t="s">
        <v>2746</v>
      </c>
      <c r="G2841" s="2" t="s">
        <v>4</v>
      </c>
      <c r="H2841" s="2" t="s">
        <v>4799</v>
      </c>
      <c r="I2841" s="1" t="s">
        <v>1</v>
      </c>
      <c r="J2841" s="1" t="s">
        <v>1</v>
      </c>
      <c r="K2841" s="1" t="s">
        <v>1</v>
      </c>
      <c r="L2841" s="1" t="s">
        <v>1</v>
      </c>
      <c r="M2841" s="1">
        <v>0</v>
      </c>
      <c r="N2841" s="2" t="s">
        <v>1</v>
      </c>
      <c r="O2841" s="2" t="s">
        <v>2</v>
      </c>
      <c r="P2841" s="2" t="s">
        <v>1</v>
      </c>
      <c r="Q2841" s="1">
        <v>33757583.229599997</v>
      </c>
      <c r="R2841" s="1">
        <v>0</v>
      </c>
      <c r="S2841" s="1">
        <v>30639876.099999998</v>
      </c>
      <c r="T2841" s="1">
        <v>0</v>
      </c>
      <c r="U2841" s="2" t="s">
        <v>0</v>
      </c>
      <c r="V2841" s="1">
        <v>0</v>
      </c>
      <c r="W2841" s="1">
        <v>2687678.56</v>
      </c>
      <c r="X2841" s="2" t="s">
        <v>0</v>
      </c>
      <c r="Y2841" s="1">
        <v>430028.56959999999</v>
      </c>
      <c r="Z2841" s="1">
        <v>0</v>
      </c>
      <c r="AA2841" s="2" t="s">
        <v>0</v>
      </c>
      <c r="AB2841" s="1">
        <v>0</v>
      </c>
      <c r="AC2841" s="1">
        <v>0</v>
      </c>
      <c r="AD2841" s="2" t="s">
        <v>0</v>
      </c>
      <c r="AE2841" s="1">
        <v>0</v>
      </c>
      <c r="AF2841" s="2">
        <v>0</v>
      </c>
      <c r="AG2841" s="2" t="s">
        <v>0</v>
      </c>
      <c r="AH2841" s="1">
        <v>0</v>
      </c>
      <c r="AI2841" s="1">
        <v>0</v>
      </c>
      <c r="AJ2841" s="2" t="s">
        <v>0</v>
      </c>
      <c r="AK2841" s="1">
        <v>0</v>
      </c>
      <c r="AL2841" s="1">
        <v>0</v>
      </c>
      <c r="AM2841" s="53" t="s">
        <v>1</v>
      </c>
      <c r="AN2841" s="2" t="s">
        <v>1</v>
      </c>
      <c r="AO2841" s="53" t="s">
        <v>1</v>
      </c>
      <c r="AP2841" s="2" t="s">
        <v>1</v>
      </c>
    </row>
    <row r="2842" spans="1:42" hidden="1" x14ac:dyDescent="0.25">
      <c r="A2842" s="2" t="s">
        <v>114</v>
      </c>
      <c r="B2842" s="52">
        <v>44016</v>
      </c>
      <c r="C2842" s="2" t="s">
        <v>8</v>
      </c>
      <c r="D2842" s="2" t="s">
        <v>7</v>
      </c>
      <c r="E2842" s="2" t="s">
        <v>471</v>
      </c>
      <c r="F2842" s="2" t="s">
        <v>3491</v>
      </c>
      <c r="G2842" s="2" t="s">
        <v>4</v>
      </c>
      <c r="H2842" s="2" t="s">
        <v>4781</v>
      </c>
      <c r="I2842" s="1" t="s">
        <v>1</v>
      </c>
      <c r="J2842" s="1" t="s">
        <v>1</v>
      </c>
      <c r="K2842" s="1" t="s">
        <v>1</v>
      </c>
      <c r="L2842" s="1" t="s">
        <v>1</v>
      </c>
      <c r="M2842" s="1">
        <v>0</v>
      </c>
      <c r="N2842" s="2" t="s">
        <v>1</v>
      </c>
      <c r="O2842" s="2" t="s">
        <v>2</v>
      </c>
      <c r="P2842" s="2" t="s">
        <v>1</v>
      </c>
      <c r="Q2842" s="1">
        <v>26303572.714600004</v>
      </c>
      <c r="R2842" s="1">
        <v>0</v>
      </c>
      <c r="S2842" s="1">
        <v>20049402.195</v>
      </c>
      <c r="T2842" s="1">
        <v>0</v>
      </c>
      <c r="U2842" s="2" t="s">
        <v>0</v>
      </c>
      <c r="V2842" s="1">
        <v>0</v>
      </c>
      <c r="W2842" s="1">
        <v>5391526.3100000005</v>
      </c>
      <c r="X2842" s="2" t="s">
        <v>0</v>
      </c>
      <c r="Y2842" s="1">
        <v>862644.20960000006</v>
      </c>
      <c r="Z2842" s="1">
        <v>0</v>
      </c>
      <c r="AA2842" s="2" t="s">
        <v>0</v>
      </c>
      <c r="AB2842" s="1">
        <v>0</v>
      </c>
      <c r="AC2842" s="1">
        <v>0</v>
      </c>
      <c r="AD2842" s="2" t="s">
        <v>0</v>
      </c>
      <c r="AE2842" s="1">
        <v>0</v>
      </c>
      <c r="AF2842" s="2">
        <v>0</v>
      </c>
      <c r="AG2842" s="2" t="s">
        <v>0</v>
      </c>
      <c r="AH2842" s="1">
        <v>0</v>
      </c>
      <c r="AI2842" s="1">
        <v>0</v>
      </c>
      <c r="AJ2842" s="2" t="s">
        <v>0</v>
      </c>
      <c r="AK2842" s="1">
        <v>0</v>
      </c>
      <c r="AL2842" s="1">
        <v>0</v>
      </c>
      <c r="AM2842" s="53" t="s">
        <v>1</v>
      </c>
      <c r="AN2842" s="2" t="s">
        <v>1</v>
      </c>
      <c r="AO2842" s="53" t="s">
        <v>1</v>
      </c>
      <c r="AP2842" s="2" t="s">
        <v>1</v>
      </c>
    </row>
    <row r="2843" spans="1:42" hidden="1" x14ac:dyDescent="0.25">
      <c r="A2843" s="2" t="s">
        <v>111</v>
      </c>
      <c r="B2843" s="52">
        <v>44016</v>
      </c>
      <c r="C2843" s="2" t="s">
        <v>8</v>
      </c>
      <c r="D2843" s="2" t="s">
        <v>7</v>
      </c>
      <c r="E2843" s="2" t="s">
        <v>471</v>
      </c>
      <c r="F2843" s="2" t="s">
        <v>3491</v>
      </c>
      <c r="G2843" s="2" t="s">
        <v>4</v>
      </c>
      <c r="H2843" s="2" t="s">
        <v>4782</v>
      </c>
      <c r="I2843" s="1" t="s">
        <v>1</v>
      </c>
      <c r="J2843" s="1" t="s">
        <v>1</v>
      </c>
      <c r="K2843" s="1" t="s">
        <v>1</v>
      </c>
      <c r="L2843" s="1" t="s">
        <v>1</v>
      </c>
      <c r="M2843" s="1">
        <v>0</v>
      </c>
      <c r="N2843" s="2" t="s">
        <v>1</v>
      </c>
      <c r="O2843" s="2" t="s">
        <v>4783</v>
      </c>
      <c r="P2843" s="2" t="s">
        <v>4784</v>
      </c>
      <c r="Q2843" s="1">
        <v>2268000</v>
      </c>
      <c r="R2843" s="1">
        <v>0</v>
      </c>
      <c r="S2843" s="1">
        <v>2268000</v>
      </c>
      <c r="T2843" s="1">
        <v>0</v>
      </c>
      <c r="U2843" s="2" t="s">
        <v>0</v>
      </c>
      <c r="V2843" s="1">
        <v>0</v>
      </c>
      <c r="W2843" s="1">
        <v>0</v>
      </c>
      <c r="X2843" s="2" t="s">
        <v>0</v>
      </c>
      <c r="Y2843" s="1">
        <v>0</v>
      </c>
      <c r="Z2843" s="1">
        <v>0</v>
      </c>
      <c r="AA2843" s="2" t="s">
        <v>0</v>
      </c>
      <c r="AB2843" s="1">
        <v>0</v>
      </c>
      <c r="AC2843" s="1">
        <v>0</v>
      </c>
      <c r="AD2843" s="2" t="s">
        <v>0</v>
      </c>
      <c r="AE2843" s="1">
        <v>0</v>
      </c>
      <c r="AF2843" s="2">
        <v>0</v>
      </c>
      <c r="AG2843" s="2" t="s">
        <v>0</v>
      </c>
      <c r="AH2843" s="1">
        <v>0</v>
      </c>
      <c r="AI2843" s="1">
        <v>0</v>
      </c>
      <c r="AJ2843" s="2" t="s">
        <v>0</v>
      </c>
      <c r="AK2843" s="1">
        <v>0</v>
      </c>
      <c r="AL2843" s="1">
        <v>0</v>
      </c>
      <c r="AM2843" s="53" t="s">
        <v>1</v>
      </c>
      <c r="AN2843" s="2" t="s">
        <v>1</v>
      </c>
      <c r="AO2843" s="53" t="s">
        <v>1</v>
      </c>
      <c r="AP2843" s="2" t="s">
        <v>1</v>
      </c>
    </row>
    <row r="2844" spans="1:42" hidden="1" x14ac:dyDescent="0.25">
      <c r="A2844" s="2" t="s">
        <v>108</v>
      </c>
      <c r="B2844" s="52">
        <v>44016</v>
      </c>
      <c r="C2844" s="2" t="s">
        <v>8</v>
      </c>
      <c r="D2844" s="2" t="s">
        <v>7</v>
      </c>
      <c r="E2844" s="2" t="s">
        <v>471</v>
      </c>
      <c r="F2844" s="2" t="s">
        <v>3491</v>
      </c>
      <c r="G2844" s="2" t="s">
        <v>4</v>
      </c>
      <c r="H2844" s="2" t="s">
        <v>4785</v>
      </c>
      <c r="I2844" s="1" t="s">
        <v>1</v>
      </c>
      <c r="J2844" s="1" t="s">
        <v>1</v>
      </c>
      <c r="K2844" s="1" t="s">
        <v>1</v>
      </c>
      <c r="L2844" s="1" t="s">
        <v>1</v>
      </c>
      <c r="M2844" s="1">
        <v>0</v>
      </c>
      <c r="N2844" s="2" t="s">
        <v>1</v>
      </c>
      <c r="O2844" s="2" t="s">
        <v>2</v>
      </c>
      <c r="P2844" s="2" t="s">
        <v>1</v>
      </c>
      <c r="Q2844" s="1">
        <v>14860556.9168</v>
      </c>
      <c r="R2844" s="1">
        <v>0</v>
      </c>
      <c r="S2844" s="1">
        <v>13906200</v>
      </c>
      <c r="T2844" s="1">
        <v>0</v>
      </c>
      <c r="U2844" s="2" t="s">
        <v>0</v>
      </c>
      <c r="V2844" s="1">
        <v>0</v>
      </c>
      <c r="W2844" s="1">
        <v>822721.48</v>
      </c>
      <c r="X2844" s="2" t="s">
        <v>13</v>
      </c>
      <c r="Y2844" s="1">
        <v>131635.43680000002</v>
      </c>
      <c r="Z2844" s="1">
        <v>0</v>
      </c>
      <c r="AA2844" s="2" t="s">
        <v>0</v>
      </c>
      <c r="AB2844" s="1">
        <v>0</v>
      </c>
      <c r="AC2844" s="1">
        <v>0</v>
      </c>
      <c r="AD2844" s="2" t="s">
        <v>0</v>
      </c>
      <c r="AE2844" s="1">
        <v>0</v>
      </c>
      <c r="AF2844" s="2">
        <v>0</v>
      </c>
      <c r="AG2844" s="2" t="s">
        <v>0</v>
      </c>
      <c r="AH2844" s="1">
        <v>0</v>
      </c>
      <c r="AI2844" s="1">
        <v>0</v>
      </c>
      <c r="AJ2844" s="2" t="s">
        <v>0</v>
      </c>
      <c r="AK2844" s="1">
        <v>0</v>
      </c>
      <c r="AL2844" s="1">
        <v>0</v>
      </c>
      <c r="AM2844" s="53" t="s">
        <v>1</v>
      </c>
      <c r="AN2844" s="2" t="s">
        <v>1</v>
      </c>
      <c r="AO2844" s="53" t="s">
        <v>1</v>
      </c>
      <c r="AP2844" s="2" t="s">
        <v>1</v>
      </c>
    </row>
    <row r="2845" spans="1:42" hidden="1" x14ac:dyDescent="0.25">
      <c r="A2845" s="2" t="s">
        <v>105</v>
      </c>
      <c r="B2845" s="52">
        <v>44017</v>
      </c>
      <c r="C2845" s="2" t="s">
        <v>8</v>
      </c>
      <c r="D2845" s="2" t="s">
        <v>107</v>
      </c>
      <c r="E2845" s="2" t="s">
        <v>596</v>
      </c>
      <c r="F2845" s="2" t="s">
        <v>3493</v>
      </c>
      <c r="G2845" s="2" t="s">
        <v>4</v>
      </c>
      <c r="H2845" s="2" t="s">
        <v>4800</v>
      </c>
      <c r="I2845" s="1" t="s">
        <v>1</v>
      </c>
      <c r="J2845" s="1" t="s">
        <v>1</v>
      </c>
      <c r="K2845" s="1" t="s">
        <v>1</v>
      </c>
      <c r="L2845" s="1" t="s">
        <v>1</v>
      </c>
      <c r="M2845" s="1">
        <v>0</v>
      </c>
      <c r="N2845" s="2" t="s">
        <v>1</v>
      </c>
      <c r="O2845" s="2" t="s">
        <v>2</v>
      </c>
      <c r="P2845" s="2" t="s">
        <v>1</v>
      </c>
      <c r="Q2845" s="1">
        <v>83886382.164800003</v>
      </c>
      <c r="R2845" s="1">
        <v>0</v>
      </c>
      <c r="S2845" s="1">
        <v>62157091.609999999</v>
      </c>
      <c r="T2845" s="1">
        <v>0</v>
      </c>
      <c r="U2845" s="2" t="s">
        <v>0</v>
      </c>
      <c r="V2845" s="1">
        <v>0</v>
      </c>
      <c r="W2845" s="1">
        <v>18732147.030000001</v>
      </c>
      <c r="X2845" s="2" t="s">
        <v>13</v>
      </c>
      <c r="Y2845" s="1">
        <v>2997143.5248000002</v>
      </c>
      <c r="Z2845" s="1">
        <v>0</v>
      </c>
      <c r="AA2845" s="2" t="s">
        <v>0</v>
      </c>
      <c r="AB2845" s="1">
        <v>0</v>
      </c>
      <c r="AC2845" s="1">
        <v>0</v>
      </c>
      <c r="AD2845" s="2" t="s">
        <v>0</v>
      </c>
      <c r="AE2845" s="1">
        <v>0</v>
      </c>
      <c r="AF2845" s="2">
        <v>0</v>
      </c>
      <c r="AG2845" s="2" t="s">
        <v>0</v>
      </c>
      <c r="AH2845" s="1">
        <v>0</v>
      </c>
      <c r="AI2845" s="1">
        <v>0</v>
      </c>
      <c r="AJ2845" s="2" t="s">
        <v>0</v>
      </c>
      <c r="AK2845" s="1">
        <v>0</v>
      </c>
      <c r="AL2845" s="1">
        <v>0</v>
      </c>
      <c r="AM2845" s="53" t="s">
        <v>1</v>
      </c>
      <c r="AN2845" s="2" t="s">
        <v>1</v>
      </c>
      <c r="AO2845" s="53" t="s">
        <v>1</v>
      </c>
      <c r="AP2845" s="2" t="s">
        <v>1</v>
      </c>
    </row>
    <row r="2846" spans="1:42" hidden="1" x14ac:dyDescent="0.25">
      <c r="A2846" s="2" t="s">
        <v>4846</v>
      </c>
      <c r="B2846" s="79">
        <v>44017</v>
      </c>
      <c r="C2846" s="80" t="s">
        <v>53</v>
      </c>
      <c r="D2846" s="80" t="s">
        <v>107</v>
      </c>
      <c r="E2846" s="80" t="s">
        <v>572</v>
      </c>
      <c r="F2846" s="80" t="s">
        <v>0</v>
      </c>
      <c r="G2846" s="80" t="s">
        <v>4</v>
      </c>
      <c r="H2846" s="80" t="s">
        <v>4847</v>
      </c>
      <c r="I2846" s="81" t="s">
        <v>1</v>
      </c>
      <c r="J2846" s="81" t="s">
        <v>1</v>
      </c>
      <c r="K2846" s="81" t="s">
        <v>1</v>
      </c>
      <c r="L2846" s="81" t="s">
        <v>1</v>
      </c>
      <c r="M2846" s="81">
        <v>0</v>
      </c>
      <c r="N2846" s="80" t="s">
        <v>1</v>
      </c>
      <c r="O2846" s="80" t="s">
        <v>2</v>
      </c>
      <c r="P2846" s="80" t="s">
        <v>1</v>
      </c>
      <c r="Q2846" s="1">
        <v>160649440.34460002</v>
      </c>
      <c r="R2846" s="81">
        <v>0</v>
      </c>
      <c r="S2846" s="81">
        <v>104784524.50500003</v>
      </c>
      <c r="T2846" s="81">
        <v>0</v>
      </c>
      <c r="U2846" s="80" t="s">
        <v>0</v>
      </c>
      <c r="V2846" s="81">
        <v>0</v>
      </c>
      <c r="W2846" s="81">
        <v>48159410.206499986</v>
      </c>
      <c r="X2846" s="80" t="s">
        <v>0</v>
      </c>
      <c r="Y2846" s="81">
        <v>7705505.6330999983</v>
      </c>
      <c r="Z2846" s="81">
        <v>0</v>
      </c>
      <c r="AA2846" s="80" t="s">
        <v>0</v>
      </c>
      <c r="AB2846" s="81">
        <v>0</v>
      </c>
      <c r="AC2846" s="81">
        <v>0</v>
      </c>
      <c r="AD2846" s="80" t="s">
        <v>0</v>
      </c>
      <c r="AE2846" s="81">
        <v>0</v>
      </c>
      <c r="AF2846" s="80">
        <v>0</v>
      </c>
      <c r="AG2846" s="80" t="s">
        <v>0</v>
      </c>
      <c r="AH2846" s="81">
        <v>0</v>
      </c>
      <c r="AI2846" s="81">
        <v>0</v>
      </c>
      <c r="AJ2846" s="80" t="s">
        <v>0</v>
      </c>
      <c r="AK2846" s="81">
        <v>0</v>
      </c>
      <c r="AL2846" s="81">
        <v>0</v>
      </c>
      <c r="AM2846" s="84" t="s">
        <v>1</v>
      </c>
      <c r="AN2846" s="80" t="s">
        <v>1</v>
      </c>
      <c r="AO2846" s="84" t="s">
        <v>1</v>
      </c>
      <c r="AP2846" s="80" t="s">
        <v>1</v>
      </c>
    </row>
    <row r="2847" spans="1:42" hidden="1" x14ac:dyDescent="0.25">
      <c r="A2847" s="2" t="s">
        <v>4848</v>
      </c>
      <c r="B2847" s="79">
        <v>44017</v>
      </c>
      <c r="C2847" s="80" t="s">
        <v>53</v>
      </c>
      <c r="D2847" s="80" t="s">
        <v>107</v>
      </c>
      <c r="E2847" s="80" t="s">
        <v>572</v>
      </c>
      <c r="F2847" s="80" t="s">
        <v>1</v>
      </c>
      <c r="G2847" s="80" t="s">
        <v>4</v>
      </c>
      <c r="H2847" s="80" t="s">
        <v>4849</v>
      </c>
      <c r="I2847" s="81" t="s">
        <v>1</v>
      </c>
      <c r="J2847" s="81" t="s">
        <v>1</v>
      </c>
      <c r="K2847" s="81" t="s">
        <v>1</v>
      </c>
      <c r="L2847" s="81" t="s">
        <v>1</v>
      </c>
      <c r="M2847" s="81">
        <v>0</v>
      </c>
      <c r="N2847" s="80" t="s">
        <v>1</v>
      </c>
      <c r="O2847" s="80" t="s">
        <v>4017</v>
      </c>
      <c r="P2847" s="80" t="s">
        <v>4018</v>
      </c>
      <c r="Q2847" s="1">
        <v>1276894.5080000001</v>
      </c>
      <c r="R2847" s="81">
        <v>0</v>
      </c>
      <c r="S2847" s="81">
        <v>780964</v>
      </c>
      <c r="T2847" s="81">
        <v>427526.3</v>
      </c>
      <c r="U2847" s="80" t="s">
        <v>13</v>
      </c>
      <c r="V2847" s="81">
        <v>68404.207999999999</v>
      </c>
      <c r="W2847" s="81">
        <v>0</v>
      </c>
      <c r="X2847" s="80" t="s">
        <v>0</v>
      </c>
      <c r="Y2847" s="81">
        <v>0</v>
      </c>
      <c r="Z2847" s="81">
        <v>0</v>
      </c>
      <c r="AA2847" s="80" t="s">
        <v>0</v>
      </c>
      <c r="AB2847" s="81">
        <v>0</v>
      </c>
      <c r="AC2847" s="81">
        <v>0</v>
      </c>
      <c r="AD2847" s="80" t="s">
        <v>0</v>
      </c>
      <c r="AE2847" s="81">
        <v>0</v>
      </c>
      <c r="AF2847" s="80">
        <v>0</v>
      </c>
      <c r="AG2847" s="80" t="s">
        <v>0</v>
      </c>
      <c r="AH2847" s="81">
        <v>0</v>
      </c>
      <c r="AI2847" s="81">
        <v>0</v>
      </c>
      <c r="AJ2847" s="80" t="s">
        <v>0</v>
      </c>
      <c r="AK2847" s="81">
        <v>0</v>
      </c>
      <c r="AL2847" s="81">
        <v>0</v>
      </c>
      <c r="AM2847" s="84" t="s">
        <v>1</v>
      </c>
      <c r="AN2847" s="80" t="s">
        <v>1</v>
      </c>
      <c r="AO2847" s="84" t="s">
        <v>1</v>
      </c>
      <c r="AP2847" s="80" t="s">
        <v>1</v>
      </c>
    </row>
    <row r="2848" spans="1:42" hidden="1" x14ac:dyDescent="0.25">
      <c r="A2848" s="2" t="s">
        <v>4850</v>
      </c>
      <c r="B2848" s="79">
        <v>44017</v>
      </c>
      <c r="C2848" s="80" t="s">
        <v>53</v>
      </c>
      <c r="D2848" s="80" t="s">
        <v>107</v>
      </c>
      <c r="E2848" s="80" t="s">
        <v>572</v>
      </c>
      <c r="F2848" s="80" t="s">
        <v>0</v>
      </c>
      <c r="G2848" s="80" t="s">
        <v>4</v>
      </c>
      <c r="H2848" s="80" t="s">
        <v>4851</v>
      </c>
      <c r="I2848" s="81" t="s">
        <v>1</v>
      </c>
      <c r="J2848" s="81" t="s">
        <v>1</v>
      </c>
      <c r="K2848" s="81" t="s">
        <v>1</v>
      </c>
      <c r="L2848" s="81" t="s">
        <v>1</v>
      </c>
      <c r="M2848" s="81">
        <v>0</v>
      </c>
      <c r="N2848" s="80" t="s">
        <v>1</v>
      </c>
      <c r="O2848" s="80" t="s">
        <v>2</v>
      </c>
      <c r="P2848" s="80" t="s">
        <v>1</v>
      </c>
      <c r="Q2848" s="1">
        <v>3715138</v>
      </c>
      <c r="R2848" s="81">
        <v>0</v>
      </c>
      <c r="S2848" s="81">
        <v>2660350</v>
      </c>
      <c r="T2848" s="81">
        <v>0</v>
      </c>
      <c r="U2848" s="80" t="s">
        <v>0</v>
      </c>
      <c r="V2848" s="81">
        <v>0</v>
      </c>
      <c r="W2848" s="81">
        <v>909300</v>
      </c>
      <c r="X2848" s="80" t="s">
        <v>0</v>
      </c>
      <c r="Y2848" s="81">
        <v>145488</v>
      </c>
      <c r="Z2848" s="81">
        <v>0</v>
      </c>
      <c r="AA2848" s="80" t="s">
        <v>0</v>
      </c>
      <c r="AB2848" s="81">
        <v>0</v>
      </c>
      <c r="AC2848" s="81">
        <v>0</v>
      </c>
      <c r="AD2848" s="80" t="s">
        <v>0</v>
      </c>
      <c r="AE2848" s="81">
        <v>0</v>
      </c>
      <c r="AF2848" s="80">
        <v>0</v>
      </c>
      <c r="AG2848" s="80" t="s">
        <v>0</v>
      </c>
      <c r="AH2848" s="81">
        <v>0</v>
      </c>
      <c r="AI2848" s="81">
        <v>0</v>
      </c>
      <c r="AJ2848" s="80" t="s">
        <v>0</v>
      </c>
      <c r="AK2848" s="81">
        <v>0</v>
      </c>
      <c r="AL2848" s="81">
        <v>0</v>
      </c>
      <c r="AM2848" s="84" t="s">
        <v>1</v>
      </c>
      <c r="AN2848" s="80" t="s">
        <v>1</v>
      </c>
      <c r="AO2848" s="84" t="s">
        <v>1</v>
      </c>
      <c r="AP2848" s="80" t="s">
        <v>1</v>
      </c>
    </row>
    <row r="2849" spans="1:42" hidden="1" x14ac:dyDescent="0.25">
      <c r="A2849" s="2" t="s">
        <v>103</v>
      </c>
      <c r="B2849" s="52">
        <v>44017</v>
      </c>
      <c r="C2849" s="2" t="s">
        <v>8</v>
      </c>
      <c r="D2849" s="2" t="s">
        <v>88</v>
      </c>
      <c r="E2849" s="2" t="s">
        <v>569</v>
      </c>
      <c r="F2849" s="2" t="s">
        <v>778</v>
      </c>
      <c r="G2849" s="2" t="s">
        <v>4</v>
      </c>
      <c r="H2849" s="2" t="s">
        <v>4801</v>
      </c>
      <c r="I2849" s="1" t="s">
        <v>1</v>
      </c>
      <c r="J2849" s="1" t="s">
        <v>1</v>
      </c>
      <c r="K2849" s="1" t="s">
        <v>1</v>
      </c>
      <c r="L2849" s="1" t="s">
        <v>1</v>
      </c>
      <c r="M2849" s="1">
        <v>0</v>
      </c>
      <c r="N2849" s="2" t="s">
        <v>1</v>
      </c>
      <c r="O2849" s="2" t="s">
        <v>2</v>
      </c>
      <c r="P2849" s="2" t="s">
        <v>1</v>
      </c>
      <c r="Q2849" s="1">
        <v>97002391.049399987</v>
      </c>
      <c r="R2849" s="1">
        <v>0</v>
      </c>
      <c r="S2849" s="1">
        <v>69036020.301399991</v>
      </c>
      <c r="T2849" s="1">
        <v>0</v>
      </c>
      <c r="U2849" s="2" t="s">
        <v>0</v>
      </c>
      <c r="V2849" s="1">
        <v>0</v>
      </c>
      <c r="W2849" s="1">
        <v>24108940.300000001</v>
      </c>
      <c r="X2849" s="2" t="s">
        <v>0</v>
      </c>
      <c r="Y2849" s="1">
        <v>3857430.4480000008</v>
      </c>
      <c r="Z2849" s="1">
        <v>0</v>
      </c>
      <c r="AA2849" s="2" t="s">
        <v>0</v>
      </c>
      <c r="AB2849" s="1">
        <v>0</v>
      </c>
      <c r="AC2849" s="1">
        <v>0</v>
      </c>
      <c r="AD2849" s="2" t="s">
        <v>0</v>
      </c>
      <c r="AE2849" s="1">
        <v>0</v>
      </c>
      <c r="AF2849" s="2">
        <v>0</v>
      </c>
      <c r="AG2849" s="2" t="s">
        <v>0</v>
      </c>
      <c r="AH2849" s="1">
        <v>0</v>
      </c>
      <c r="AI2849" s="1">
        <v>0</v>
      </c>
      <c r="AJ2849" s="2" t="s">
        <v>0</v>
      </c>
      <c r="AK2849" s="1">
        <v>0</v>
      </c>
      <c r="AL2849" s="1">
        <v>0</v>
      </c>
      <c r="AM2849" s="53" t="s">
        <v>1</v>
      </c>
      <c r="AN2849" s="2" t="s">
        <v>1</v>
      </c>
      <c r="AO2849" s="53" t="s">
        <v>1</v>
      </c>
      <c r="AP2849" s="2" t="s">
        <v>1</v>
      </c>
    </row>
    <row r="2850" spans="1:42" hidden="1" x14ac:dyDescent="0.25">
      <c r="A2850" s="2" t="s">
        <v>101</v>
      </c>
      <c r="B2850" s="79">
        <v>44017</v>
      </c>
      <c r="C2850" s="80" t="s">
        <v>8</v>
      </c>
      <c r="D2850" s="80" t="s">
        <v>88</v>
      </c>
      <c r="E2850" s="80" t="s">
        <v>563</v>
      </c>
      <c r="F2850" s="80" t="s">
        <v>214</v>
      </c>
      <c r="G2850" s="80" t="s">
        <v>4</v>
      </c>
      <c r="H2850" s="80" t="s">
        <v>4802</v>
      </c>
      <c r="I2850" s="81" t="s">
        <v>1</v>
      </c>
      <c r="J2850" s="81" t="s">
        <v>1</v>
      </c>
      <c r="K2850" s="81" t="s">
        <v>1</v>
      </c>
      <c r="L2850" s="81" t="s">
        <v>1</v>
      </c>
      <c r="M2850" s="81">
        <v>0</v>
      </c>
      <c r="N2850" s="80" t="s">
        <v>1</v>
      </c>
      <c r="O2850" s="80" t="s">
        <v>2</v>
      </c>
      <c r="P2850" s="80" t="s">
        <v>1</v>
      </c>
      <c r="Q2850" s="1">
        <v>27664446.370000001</v>
      </c>
      <c r="R2850" s="81">
        <v>0</v>
      </c>
      <c r="S2850" s="81">
        <v>27664446.370000001</v>
      </c>
      <c r="T2850" s="81">
        <v>0</v>
      </c>
      <c r="U2850" s="80" t="s">
        <v>0</v>
      </c>
      <c r="V2850" s="81">
        <v>0</v>
      </c>
      <c r="W2850" s="81"/>
      <c r="X2850" s="80" t="s">
        <v>13</v>
      </c>
      <c r="Y2850" s="81"/>
      <c r="Z2850" s="81">
        <v>0</v>
      </c>
      <c r="AA2850" s="80" t="s">
        <v>0</v>
      </c>
      <c r="AB2850" s="81">
        <v>0</v>
      </c>
      <c r="AC2850" s="81">
        <v>0</v>
      </c>
      <c r="AD2850" s="80" t="s">
        <v>0</v>
      </c>
      <c r="AE2850" s="81">
        <v>0</v>
      </c>
      <c r="AF2850" s="80">
        <v>0</v>
      </c>
      <c r="AG2850" s="80" t="s">
        <v>0</v>
      </c>
      <c r="AH2850" s="81">
        <v>0</v>
      </c>
      <c r="AI2850" s="81">
        <v>0</v>
      </c>
      <c r="AJ2850" s="80" t="s">
        <v>0</v>
      </c>
      <c r="AK2850" s="81">
        <v>0</v>
      </c>
      <c r="AL2850" s="81">
        <v>0</v>
      </c>
      <c r="AM2850" s="84" t="s">
        <v>1</v>
      </c>
      <c r="AN2850" s="80" t="s">
        <v>1</v>
      </c>
      <c r="AO2850" s="84" t="s">
        <v>1</v>
      </c>
      <c r="AP2850" s="80" t="s">
        <v>1</v>
      </c>
    </row>
    <row r="2851" spans="1:42" hidden="1" x14ac:dyDescent="0.25">
      <c r="A2851" s="2" t="s">
        <v>97</v>
      </c>
      <c r="B2851" s="52">
        <v>44017</v>
      </c>
      <c r="C2851" s="2" t="s">
        <v>71</v>
      </c>
      <c r="D2851" s="2" t="s">
        <v>88</v>
      </c>
      <c r="E2851" s="2" t="s">
        <v>566</v>
      </c>
      <c r="F2851" s="2" t="s">
        <v>4803</v>
      </c>
      <c r="G2851" s="2" t="s">
        <v>4</v>
      </c>
      <c r="H2851" s="2" t="s">
        <v>4804</v>
      </c>
      <c r="I2851" s="1" t="s">
        <v>1</v>
      </c>
      <c r="J2851" s="1" t="s">
        <v>1</v>
      </c>
      <c r="K2851" s="1" t="s">
        <v>1</v>
      </c>
      <c r="L2851" s="1" t="s">
        <v>1</v>
      </c>
      <c r="M2851" s="1">
        <v>0</v>
      </c>
      <c r="N2851" s="2" t="s">
        <v>1</v>
      </c>
      <c r="O2851" s="2" t="s">
        <v>2</v>
      </c>
      <c r="P2851" s="2" t="s">
        <v>1</v>
      </c>
      <c r="Q2851" s="1">
        <v>37261999.602799997</v>
      </c>
      <c r="R2851" s="1">
        <v>0</v>
      </c>
      <c r="S2851" s="1">
        <v>34353291.390000001</v>
      </c>
      <c r="T2851" s="1">
        <v>0</v>
      </c>
      <c r="U2851" s="2" t="s">
        <v>0</v>
      </c>
      <c r="V2851" s="1">
        <v>0</v>
      </c>
      <c r="W2851" s="1">
        <v>2507507.08</v>
      </c>
      <c r="X2851" s="2" t="s">
        <v>13</v>
      </c>
      <c r="Y2851" s="1">
        <v>401201.13279999996</v>
      </c>
      <c r="Z2851" s="1">
        <v>0</v>
      </c>
      <c r="AA2851" s="2" t="s">
        <v>0</v>
      </c>
      <c r="AB2851" s="1">
        <v>0</v>
      </c>
      <c r="AC2851" s="1">
        <v>0</v>
      </c>
      <c r="AD2851" s="2" t="s">
        <v>0</v>
      </c>
      <c r="AE2851" s="1">
        <v>0</v>
      </c>
      <c r="AF2851" s="2">
        <v>0</v>
      </c>
      <c r="AG2851" s="2" t="s">
        <v>0</v>
      </c>
      <c r="AH2851" s="1">
        <v>0</v>
      </c>
      <c r="AI2851" s="1">
        <v>0</v>
      </c>
      <c r="AJ2851" s="2" t="s">
        <v>0</v>
      </c>
      <c r="AK2851" s="1">
        <v>0</v>
      </c>
      <c r="AL2851" s="1">
        <v>0</v>
      </c>
      <c r="AM2851" s="53" t="s">
        <v>1</v>
      </c>
      <c r="AN2851" s="2" t="s">
        <v>1</v>
      </c>
      <c r="AO2851" s="53" t="s">
        <v>1</v>
      </c>
      <c r="AP2851" s="2" t="s">
        <v>1</v>
      </c>
    </row>
    <row r="2852" spans="1:42" hidden="1" x14ac:dyDescent="0.25">
      <c r="A2852" s="2" t="s">
        <v>92</v>
      </c>
      <c r="B2852" s="52">
        <v>44017</v>
      </c>
      <c r="C2852" s="2" t="s">
        <v>53</v>
      </c>
      <c r="D2852" s="2" t="s">
        <v>88</v>
      </c>
      <c r="E2852" s="2" t="s">
        <v>558</v>
      </c>
      <c r="F2852" s="2" t="s">
        <v>0</v>
      </c>
      <c r="G2852" s="2" t="s">
        <v>4</v>
      </c>
      <c r="H2852" s="2" t="s">
        <v>4805</v>
      </c>
      <c r="I2852" s="1" t="s">
        <v>1</v>
      </c>
      <c r="J2852" s="1" t="s">
        <v>1</v>
      </c>
      <c r="K2852" s="1" t="s">
        <v>1</v>
      </c>
      <c r="L2852" s="1" t="s">
        <v>1</v>
      </c>
      <c r="M2852" s="1">
        <v>0</v>
      </c>
      <c r="N2852" s="2" t="s">
        <v>1</v>
      </c>
      <c r="O2852" s="2" t="s">
        <v>2</v>
      </c>
      <c r="P2852" s="2" t="s">
        <v>1</v>
      </c>
      <c r="Q2852" s="1">
        <v>123532860.3977</v>
      </c>
      <c r="R2852" s="1">
        <v>0</v>
      </c>
      <c r="S2852" s="1">
        <v>85278467.469999999</v>
      </c>
      <c r="T2852" s="1">
        <v>0</v>
      </c>
      <c r="U2852" s="2" t="s">
        <v>0</v>
      </c>
      <c r="V2852" s="1">
        <v>0</v>
      </c>
      <c r="W2852" s="1">
        <v>32977924.9377</v>
      </c>
      <c r="X2852" s="2" t="s">
        <v>13</v>
      </c>
      <c r="Y2852" s="1">
        <v>5276467.9899999993</v>
      </c>
      <c r="Z2852" s="1">
        <v>0</v>
      </c>
      <c r="AA2852" s="2" t="s">
        <v>0</v>
      </c>
      <c r="AB2852" s="1">
        <v>0</v>
      </c>
      <c r="AC2852" s="1">
        <v>0</v>
      </c>
      <c r="AD2852" s="2" t="s">
        <v>0</v>
      </c>
      <c r="AE2852" s="1">
        <v>0</v>
      </c>
      <c r="AF2852" s="2">
        <v>0</v>
      </c>
      <c r="AG2852" s="2" t="s">
        <v>0</v>
      </c>
      <c r="AH2852" s="1">
        <v>0</v>
      </c>
      <c r="AI2852" s="1">
        <v>0</v>
      </c>
      <c r="AJ2852" s="2" t="s">
        <v>0</v>
      </c>
      <c r="AK2852" s="1">
        <v>0</v>
      </c>
      <c r="AL2852" s="1">
        <v>0</v>
      </c>
      <c r="AM2852" s="53" t="s">
        <v>1</v>
      </c>
      <c r="AN2852" s="2" t="s">
        <v>1</v>
      </c>
      <c r="AO2852" s="53" t="s">
        <v>1</v>
      </c>
      <c r="AP2852" s="2" t="s">
        <v>1</v>
      </c>
    </row>
    <row r="2853" spans="1:42" hidden="1" x14ac:dyDescent="0.25">
      <c r="A2853" s="2" t="s">
        <v>89</v>
      </c>
      <c r="B2853" s="52">
        <v>44017</v>
      </c>
      <c r="C2853" s="2" t="s">
        <v>71</v>
      </c>
      <c r="D2853" s="2" t="s">
        <v>78</v>
      </c>
      <c r="E2853" s="2" t="s">
        <v>3587</v>
      </c>
      <c r="F2853" s="2" t="s">
        <v>4806</v>
      </c>
      <c r="G2853" s="2" t="s">
        <v>4</v>
      </c>
      <c r="H2853" s="2" t="s">
        <v>4807</v>
      </c>
      <c r="I2853" s="1"/>
      <c r="J2853" s="1"/>
      <c r="K2853" s="1"/>
      <c r="L2853" s="1"/>
      <c r="M2853" s="1">
        <v>0</v>
      </c>
      <c r="N2853" s="2"/>
      <c r="O2853" s="2" t="s">
        <v>2</v>
      </c>
      <c r="P2853" s="2"/>
      <c r="Q2853" s="1">
        <v>71386031</v>
      </c>
      <c r="R2853" s="1">
        <v>0</v>
      </c>
      <c r="S2853" s="1">
        <v>71234999</v>
      </c>
      <c r="T2853" s="1">
        <v>0</v>
      </c>
      <c r="U2853" s="2"/>
      <c r="V2853" s="1">
        <v>0</v>
      </c>
      <c r="W2853" s="1">
        <v>130200</v>
      </c>
      <c r="X2853" s="2"/>
      <c r="Y2853" s="1">
        <v>20832</v>
      </c>
      <c r="Z2853" s="1">
        <v>0</v>
      </c>
      <c r="AA2853" s="2"/>
      <c r="AB2853" s="1">
        <v>0</v>
      </c>
      <c r="AC2853" s="1">
        <v>0</v>
      </c>
      <c r="AD2853" s="2"/>
      <c r="AE2853" s="1">
        <v>0</v>
      </c>
      <c r="AF2853" s="2"/>
      <c r="AG2853" s="2"/>
      <c r="AH2853" s="1">
        <v>0</v>
      </c>
      <c r="AI2853" s="1">
        <v>0</v>
      </c>
      <c r="AJ2853" s="2"/>
      <c r="AK2853" s="1">
        <v>0</v>
      </c>
      <c r="AL2853" s="1">
        <v>0</v>
      </c>
      <c r="AM2853" s="53"/>
      <c r="AN2853" s="2"/>
      <c r="AO2853" s="53"/>
      <c r="AP2853" s="2"/>
    </row>
    <row r="2854" spans="1:42" hidden="1" x14ac:dyDescent="0.25">
      <c r="A2854" s="2" t="s">
        <v>85</v>
      </c>
      <c r="B2854" s="52">
        <v>44017</v>
      </c>
      <c r="C2854" s="2" t="s">
        <v>8</v>
      </c>
      <c r="D2854" s="2" t="s">
        <v>78</v>
      </c>
      <c r="E2854" s="2" t="s">
        <v>555</v>
      </c>
      <c r="F2854" s="2" t="s">
        <v>4808</v>
      </c>
      <c r="G2854" s="2" t="s">
        <v>4</v>
      </c>
      <c r="H2854" s="2" t="s">
        <v>4809</v>
      </c>
      <c r="I2854" s="1" t="s">
        <v>1</v>
      </c>
      <c r="J2854" s="1" t="s">
        <v>1</v>
      </c>
      <c r="K2854" s="1" t="s">
        <v>1</v>
      </c>
      <c r="L2854" s="1" t="s">
        <v>1</v>
      </c>
      <c r="M2854" s="1">
        <v>0</v>
      </c>
      <c r="N2854" s="2" t="s">
        <v>1</v>
      </c>
      <c r="O2854" s="2" t="s">
        <v>2</v>
      </c>
      <c r="P2854" s="2" t="s">
        <v>1</v>
      </c>
      <c r="Q2854" s="1">
        <v>93336301.772</v>
      </c>
      <c r="R2854" s="1">
        <v>0</v>
      </c>
      <c r="S2854" s="1">
        <v>76768930.399999991</v>
      </c>
      <c r="T2854" s="1">
        <v>0</v>
      </c>
      <c r="U2854" s="2" t="s">
        <v>0</v>
      </c>
      <c r="V2854" s="1">
        <v>0</v>
      </c>
      <c r="W2854" s="1">
        <v>14282216.699999999</v>
      </c>
      <c r="X2854" s="2" t="s">
        <v>13</v>
      </c>
      <c r="Y2854" s="1">
        <v>2285154.6719999998</v>
      </c>
      <c r="Z2854" s="1">
        <v>0</v>
      </c>
      <c r="AA2854" s="2" t="s">
        <v>0</v>
      </c>
      <c r="AB2854" s="1">
        <v>0</v>
      </c>
      <c r="AC2854" s="1">
        <v>0</v>
      </c>
      <c r="AD2854" s="2" t="s">
        <v>0</v>
      </c>
      <c r="AE2854" s="1">
        <v>0</v>
      </c>
      <c r="AF2854" s="2">
        <v>0</v>
      </c>
      <c r="AG2854" s="2" t="s">
        <v>0</v>
      </c>
      <c r="AH2854" s="1">
        <v>0</v>
      </c>
      <c r="AI2854" s="1">
        <v>0</v>
      </c>
      <c r="AJ2854" s="2" t="s">
        <v>0</v>
      </c>
      <c r="AK2854" s="1">
        <v>0</v>
      </c>
      <c r="AL2854" s="1">
        <v>0</v>
      </c>
      <c r="AM2854" s="53" t="s">
        <v>1</v>
      </c>
      <c r="AN2854" s="2" t="s">
        <v>1</v>
      </c>
      <c r="AO2854" s="53" t="s">
        <v>1</v>
      </c>
      <c r="AP2854" s="2" t="s">
        <v>1</v>
      </c>
    </row>
    <row r="2855" spans="1:42" hidden="1" x14ac:dyDescent="0.25">
      <c r="A2855" s="2" t="s">
        <v>82</v>
      </c>
      <c r="B2855" s="52">
        <v>44017</v>
      </c>
      <c r="C2855" s="2" t="s">
        <v>71</v>
      </c>
      <c r="D2855" s="2" t="s">
        <v>78</v>
      </c>
      <c r="E2855" s="2" t="s">
        <v>551</v>
      </c>
      <c r="F2855" s="2" t="s">
        <v>4497</v>
      </c>
      <c r="G2855" s="2" t="s">
        <v>4</v>
      </c>
      <c r="H2855" s="2" t="s">
        <v>4810</v>
      </c>
      <c r="I2855" s="1" t="s">
        <v>1</v>
      </c>
      <c r="J2855" s="1" t="s">
        <v>1</v>
      </c>
      <c r="K2855" s="1" t="s">
        <v>1</v>
      </c>
      <c r="L2855" s="1" t="s">
        <v>1</v>
      </c>
      <c r="M2855" s="1">
        <v>0</v>
      </c>
      <c r="N2855" s="2" t="s">
        <v>1</v>
      </c>
      <c r="O2855" s="2" t="s">
        <v>2</v>
      </c>
      <c r="P2855" s="2" t="s">
        <v>1</v>
      </c>
      <c r="Q2855" s="1">
        <v>19688783.8288</v>
      </c>
      <c r="R2855" s="1">
        <v>0</v>
      </c>
      <c r="S2855" s="1">
        <v>16767718.890000001</v>
      </c>
      <c r="T2855" s="1">
        <v>0</v>
      </c>
      <c r="U2855" s="2" t="s">
        <v>0</v>
      </c>
      <c r="V2855" s="1">
        <v>0</v>
      </c>
      <c r="W2855" s="1">
        <v>2518159.4299999997</v>
      </c>
      <c r="X2855" s="2" t="s">
        <v>13</v>
      </c>
      <c r="Y2855" s="1">
        <v>402905.50879999995</v>
      </c>
      <c r="Z2855" s="1">
        <v>0</v>
      </c>
      <c r="AA2855" s="2" t="s">
        <v>0</v>
      </c>
      <c r="AB2855" s="1">
        <v>0</v>
      </c>
      <c r="AC2855" s="1">
        <v>0</v>
      </c>
      <c r="AD2855" s="2" t="s">
        <v>0</v>
      </c>
      <c r="AE2855" s="1">
        <v>0</v>
      </c>
      <c r="AF2855" s="2">
        <v>0</v>
      </c>
      <c r="AG2855" s="2" t="s">
        <v>0</v>
      </c>
      <c r="AH2855" s="1">
        <v>0</v>
      </c>
      <c r="AI2855" s="1">
        <v>0</v>
      </c>
      <c r="AJ2855" s="2" t="s">
        <v>0</v>
      </c>
      <c r="AK2855" s="1">
        <v>0</v>
      </c>
      <c r="AL2855" s="1">
        <v>0</v>
      </c>
      <c r="AM2855" s="53" t="s">
        <v>1</v>
      </c>
      <c r="AN2855" s="2" t="s">
        <v>1</v>
      </c>
      <c r="AO2855" s="53" t="s">
        <v>1</v>
      </c>
      <c r="AP2855" s="2" t="s">
        <v>1</v>
      </c>
    </row>
    <row r="2856" spans="1:42" hidden="1" x14ac:dyDescent="0.25">
      <c r="A2856" s="2" t="s">
        <v>4852</v>
      </c>
      <c r="B2856" s="52">
        <v>44017</v>
      </c>
      <c r="C2856" s="2" t="s">
        <v>53</v>
      </c>
      <c r="D2856" s="2" t="s">
        <v>78</v>
      </c>
      <c r="E2856" s="2" t="s">
        <v>6</v>
      </c>
      <c r="F2856" s="2" t="s">
        <v>0</v>
      </c>
      <c r="G2856" s="2" t="s">
        <v>4</v>
      </c>
      <c r="H2856" s="2" t="s">
        <v>4853</v>
      </c>
      <c r="I2856" s="1" t="s">
        <v>1</v>
      </c>
      <c r="J2856" s="1" t="s">
        <v>1</v>
      </c>
      <c r="K2856" s="1" t="s">
        <v>1</v>
      </c>
      <c r="L2856" s="1" t="s">
        <v>1</v>
      </c>
      <c r="M2856" s="1">
        <v>0</v>
      </c>
      <c r="N2856" s="2" t="s">
        <v>1</v>
      </c>
      <c r="O2856" s="2" t="s">
        <v>2</v>
      </c>
      <c r="P2856" s="2" t="s">
        <v>1</v>
      </c>
      <c r="Q2856" s="1">
        <v>70689806.853599995</v>
      </c>
      <c r="R2856" s="1">
        <v>0</v>
      </c>
      <c r="S2856" s="1">
        <v>53823196.649999999</v>
      </c>
      <c r="T2856" s="1">
        <v>0</v>
      </c>
      <c r="U2856" s="2" t="s">
        <v>0</v>
      </c>
      <c r="V2856" s="1">
        <v>0</v>
      </c>
      <c r="W2856" s="1">
        <v>14540181.210000003</v>
      </c>
      <c r="X2856" s="2" t="s">
        <v>13</v>
      </c>
      <c r="Y2856" s="1">
        <v>2326428.9935999997</v>
      </c>
      <c r="Z2856" s="1">
        <v>0</v>
      </c>
      <c r="AA2856" s="2" t="s">
        <v>0</v>
      </c>
      <c r="AB2856" s="1">
        <v>0</v>
      </c>
      <c r="AC2856" s="1">
        <v>0</v>
      </c>
      <c r="AD2856" s="2" t="s">
        <v>0</v>
      </c>
      <c r="AE2856" s="1">
        <v>0</v>
      </c>
      <c r="AF2856" s="2">
        <v>0</v>
      </c>
      <c r="AG2856" s="2" t="s">
        <v>0</v>
      </c>
      <c r="AH2856" s="1">
        <v>0</v>
      </c>
      <c r="AI2856" s="1">
        <v>0</v>
      </c>
      <c r="AJ2856" s="2" t="s">
        <v>0</v>
      </c>
      <c r="AK2856" s="1">
        <v>0</v>
      </c>
      <c r="AL2856" s="1">
        <v>0</v>
      </c>
      <c r="AM2856" s="53" t="s">
        <v>1</v>
      </c>
      <c r="AN2856" s="2" t="s">
        <v>1</v>
      </c>
      <c r="AO2856" s="53" t="s">
        <v>1</v>
      </c>
      <c r="AP2856" s="2" t="s">
        <v>1</v>
      </c>
    </row>
    <row r="2857" spans="1:42" hidden="1" x14ac:dyDescent="0.25">
      <c r="A2857" s="2" t="s">
        <v>79</v>
      </c>
      <c r="B2857" s="52">
        <v>44017</v>
      </c>
      <c r="C2857" s="2" t="s">
        <v>8</v>
      </c>
      <c r="D2857" s="2" t="s">
        <v>67</v>
      </c>
      <c r="E2857" s="2" t="s">
        <v>542</v>
      </c>
      <c r="F2857" s="2" t="s">
        <v>35</v>
      </c>
      <c r="G2857" s="2" t="s">
        <v>4</v>
      </c>
      <c r="H2857" s="2" t="s">
        <v>4811</v>
      </c>
      <c r="I2857" s="1" t="s">
        <v>1</v>
      </c>
      <c r="J2857" s="1" t="s">
        <v>1</v>
      </c>
      <c r="K2857" s="1" t="s">
        <v>1</v>
      </c>
      <c r="L2857" s="1" t="s">
        <v>1</v>
      </c>
      <c r="M2857" s="1">
        <v>0</v>
      </c>
      <c r="N2857" s="2" t="s">
        <v>1</v>
      </c>
      <c r="O2857" s="2" t="s">
        <v>2</v>
      </c>
      <c r="P2857" s="2" t="s">
        <v>1</v>
      </c>
      <c r="Q2857" s="1">
        <v>66116571.715599991</v>
      </c>
      <c r="R2857" s="1">
        <v>0</v>
      </c>
      <c r="S2857" s="1">
        <v>51936870.439999998</v>
      </c>
      <c r="T2857" s="1">
        <v>0</v>
      </c>
      <c r="U2857" s="2" t="s">
        <v>0</v>
      </c>
      <c r="V2857" s="1">
        <v>0</v>
      </c>
      <c r="W2857" s="1">
        <v>12223880.41</v>
      </c>
      <c r="X2857" s="2" t="s">
        <v>13</v>
      </c>
      <c r="Y2857" s="1">
        <v>1955820.8656000001</v>
      </c>
      <c r="Z2857" s="1">
        <v>0</v>
      </c>
      <c r="AA2857" s="2" t="s">
        <v>0</v>
      </c>
      <c r="AB2857" s="1">
        <v>0</v>
      </c>
      <c r="AC2857" s="1">
        <v>0</v>
      </c>
      <c r="AD2857" s="2" t="s">
        <v>0</v>
      </c>
      <c r="AE2857" s="1">
        <v>0</v>
      </c>
      <c r="AF2857" s="2">
        <v>0</v>
      </c>
      <c r="AG2857" s="2" t="s">
        <v>0</v>
      </c>
      <c r="AH2857" s="1">
        <v>0</v>
      </c>
      <c r="AI2857" s="1">
        <v>0</v>
      </c>
      <c r="AJ2857" s="2" t="s">
        <v>0</v>
      </c>
      <c r="AK2857" s="1">
        <v>0</v>
      </c>
      <c r="AL2857" s="1">
        <v>0</v>
      </c>
      <c r="AM2857" s="53" t="s">
        <v>1</v>
      </c>
      <c r="AN2857" s="2" t="s">
        <v>1</v>
      </c>
      <c r="AO2857" s="53" t="s">
        <v>1</v>
      </c>
      <c r="AP2857" s="2" t="s">
        <v>1</v>
      </c>
    </row>
    <row r="2858" spans="1:42" hidden="1" x14ac:dyDescent="0.25">
      <c r="A2858" s="2" t="s">
        <v>75</v>
      </c>
      <c r="B2858" s="52">
        <v>44017</v>
      </c>
      <c r="C2858" s="2" t="s">
        <v>8</v>
      </c>
      <c r="D2858" s="2" t="s">
        <v>67</v>
      </c>
      <c r="E2858" s="2" t="s">
        <v>542</v>
      </c>
      <c r="F2858" s="2" t="s">
        <v>35</v>
      </c>
      <c r="G2858" s="2" t="s">
        <v>4</v>
      </c>
      <c r="H2858" s="2" t="s">
        <v>4812</v>
      </c>
      <c r="I2858" s="1" t="s">
        <v>1</v>
      </c>
      <c r="J2858" s="1" t="s">
        <v>1</v>
      </c>
      <c r="K2858" s="1" t="s">
        <v>1</v>
      </c>
      <c r="L2858" s="1" t="s">
        <v>1</v>
      </c>
      <c r="M2858" s="1">
        <v>0</v>
      </c>
      <c r="N2858" s="2" t="s">
        <v>1</v>
      </c>
      <c r="O2858" s="2" t="s">
        <v>4813</v>
      </c>
      <c r="P2858" s="2" t="s">
        <v>4814</v>
      </c>
      <c r="Q2858" s="1">
        <v>5503055.7272000005</v>
      </c>
      <c r="R2858" s="1">
        <v>0</v>
      </c>
      <c r="S2858" s="1">
        <v>3481894.4400000004</v>
      </c>
      <c r="T2858" s="1">
        <v>1742380.42</v>
      </c>
      <c r="U2858" s="2" t="s">
        <v>13</v>
      </c>
      <c r="V2858" s="1">
        <v>278780.86719999998</v>
      </c>
      <c r="W2858" s="1">
        <v>0</v>
      </c>
      <c r="X2858" s="2" t="s">
        <v>0</v>
      </c>
      <c r="Y2858" s="1">
        <v>0</v>
      </c>
      <c r="Z2858" s="1">
        <v>0</v>
      </c>
      <c r="AA2858" s="2" t="s">
        <v>0</v>
      </c>
      <c r="AB2858" s="1">
        <v>0</v>
      </c>
      <c r="AC2858" s="1">
        <v>0</v>
      </c>
      <c r="AD2858" s="2" t="s">
        <v>0</v>
      </c>
      <c r="AE2858" s="1">
        <v>0</v>
      </c>
      <c r="AF2858" s="2">
        <v>0</v>
      </c>
      <c r="AG2858" s="2" t="s">
        <v>0</v>
      </c>
      <c r="AH2858" s="1">
        <v>0</v>
      </c>
      <c r="AI2858" s="1">
        <v>0</v>
      </c>
      <c r="AJ2858" s="2" t="s">
        <v>0</v>
      </c>
      <c r="AK2858" s="1">
        <v>0</v>
      </c>
      <c r="AL2858" s="1">
        <v>0</v>
      </c>
      <c r="AM2858" s="53" t="s">
        <v>1</v>
      </c>
      <c r="AN2858" s="2" t="s">
        <v>1</v>
      </c>
      <c r="AO2858" s="53" t="s">
        <v>1</v>
      </c>
      <c r="AP2858" s="2" t="s">
        <v>1</v>
      </c>
    </row>
    <row r="2859" spans="1:42" hidden="1" x14ac:dyDescent="0.25">
      <c r="A2859" s="2" t="s">
        <v>72</v>
      </c>
      <c r="B2859" s="52">
        <v>44017</v>
      </c>
      <c r="C2859" s="2" t="s">
        <v>8</v>
      </c>
      <c r="D2859" s="2" t="s">
        <v>67</v>
      </c>
      <c r="E2859" s="2" t="s">
        <v>542</v>
      </c>
      <c r="F2859" s="2" t="s">
        <v>35</v>
      </c>
      <c r="G2859" s="2" t="s">
        <v>4</v>
      </c>
      <c r="H2859" s="2" t="s">
        <v>4815</v>
      </c>
      <c r="I2859" s="1" t="s">
        <v>1</v>
      </c>
      <c r="J2859" s="1" t="s">
        <v>1</v>
      </c>
      <c r="K2859" s="1" t="s">
        <v>1</v>
      </c>
      <c r="L2859" s="1" t="s">
        <v>1</v>
      </c>
      <c r="M2859" s="1">
        <v>0</v>
      </c>
      <c r="N2859" s="2" t="s">
        <v>1</v>
      </c>
      <c r="O2859" s="2" t="s">
        <v>2</v>
      </c>
      <c r="P2859" s="2" t="s">
        <v>1</v>
      </c>
      <c r="Q2859" s="1">
        <v>54570613.828199998</v>
      </c>
      <c r="R2859" s="1">
        <v>0</v>
      </c>
      <c r="S2859" s="1">
        <v>39146362.054999992</v>
      </c>
      <c r="T2859" s="1">
        <v>0</v>
      </c>
      <c r="U2859" s="2" t="s">
        <v>0</v>
      </c>
      <c r="V2859" s="1">
        <v>0</v>
      </c>
      <c r="W2859" s="1">
        <v>13296768.770000001</v>
      </c>
      <c r="X2859" s="2" t="s">
        <v>13</v>
      </c>
      <c r="Y2859" s="1">
        <v>2127483.0031999997</v>
      </c>
      <c r="Z2859" s="1">
        <v>0</v>
      </c>
      <c r="AA2859" s="2" t="s">
        <v>0</v>
      </c>
      <c r="AB2859" s="1">
        <v>0</v>
      </c>
      <c r="AC2859" s="1">
        <v>0</v>
      </c>
      <c r="AD2859" s="2" t="s">
        <v>0</v>
      </c>
      <c r="AE2859" s="1">
        <v>0</v>
      </c>
      <c r="AF2859" s="2">
        <v>0</v>
      </c>
      <c r="AG2859" s="2" t="s">
        <v>0</v>
      </c>
      <c r="AH2859" s="1">
        <v>0</v>
      </c>
      <c r="AI2859" s="1">
        <v>0</v>
      </c>
      <c r="AJ2859" s="2" t="s">
        <v>0</v>
      </c>
      <c r="AK2859" s="1">
        <v>0</v>
      </c>
      <c r="AL2859" s="1">
        <v>0</v>
      </c>
      <c r="AM2859" s="53" t="s">
        <v>1</v>
      </c>
      <c r="AN2859" s="2" t="s">
        <v>1</v>
      </c>
      <c r="AO2859" s="53" t="s">
        <v>1</v>
      </c>
      <c r="AP2859" s="2" t="s">
        <v>1</v>
      </c>
    </row>
    <row r="2860" spans="1:42" hidden="1" x14ac:dyDescent="0.25">
      <c r="A2860" s="2" t="s">
        <v>68</v>
      </c>
      <c r="B2860" s="52">
        <v>44017</v>
      </c>
      <c r="C2860" s="2" t="s">
        <v>53</v>
      </c>
      <c r="D2860" s="2" t="s">
        <v>67</v>
      </c>
      <c r="E2860" s="2" t="s">
        <v>66</v>
      </c>
      <c r="F2860" s="2"/>
      <c r="G2860" s="2" t="s">
        <v>4</v>
      </c>
      <c r="H2860" s="2"/>
      <c r="I2860" s="1"/>
      <c r="J2860" s="1"/>
      <c r="K2860" s="1"/>
      <c r="L2860" s="1"/>
      <c r="M2860" s="1"/>
      <c r="N2860" s="2"/>
      <c r="O2860" s="2" t="s">
        <v>249</v>
      </c>
      <c r="P2860" s="2"/>
      <c r="Q2860" s="1">
        <v>0</v>
      </c>
      <c r="R2860" s="1">
        <v>0</v>
      </c>
      <c r="S2860" s="1">
        <v>0</v>
      </c>
      <c r="T2860" s="1">
        <v>0</v>
      </c>
      <c r="U2860" s="1">
        <v>0</v>
      </c>
      <c r="V2860" s="1">
        <v>0</v>
      </c>
      <c r="W2860" s="1">
        <v>0</v>
      </c>
      <c r="X2860" s="1">
        <v>0</v>
      </c>
      <c r="Y2860" s="1">
        <v>0</v>
      </c>
      <c r="Z2860" s="1">
        <v>0</v>
      </c>
      <c r="AA2860" s="1">
        <v>0</v>
      </c>
      <c r="AB2860" s="1">
        <v>0</v>
      </c>
      <c r="AC2860" s="1">
        <v>0</v>
      </c>
      <c r="AD2860" s="1">
        <v>0</v>
      </c>
      <c r="AE2860" s="1">
        <v>0</v>
      </c>
      <c r="AF2860" s="2"/>
      <c r="AG2860" s="2"/>
      <c r="AH2860" s="1"/>
      <c r="AI2860" s="1"/>
      <c r="AJ2860" s="2"/>
      <c r="AK2860" s="1"/>
      <c r="AL2860" s="1"/>
      <c r="AM2860" s="53"/>
      <c r="AN2860" s="2"/>
      <c r="AO2860" s="53"/>
      <c r="AP2860" s="2"/>
    </row>
    <row r="2861" spans="1:42" hidden="1" x14ac:dyDescent="0.25">
      <c r="A2861" s="2" t="s">
        <v>63</v>
      </c>
      <c r="B2861" s="52">
        <v>44017</v>
      </c>
      <c r="C2861" s="2" t="s">
        <v>8</v>
      </c>
      <c r="D2861" s="2" t="s">
        <v>52</v>
      </c>
      <c r="E2861" s="2" t="s">
        <v>530</v>
      </c>
      <c r="F2861" s="2" t="s">
        <v>4022</v>
      </c>
      <c r="G2861" s="2" t="s">
        <v>4</v>
      </c>
      <c r="H2861" s="2" t="s">
        <v>4816</v>
      </c>
      <c r="I2861" s="1" t="s">
        <v>1</v>
      </c>
      <c r="J2861" s="1" t="s">
        <v>1</v>
      </c>
      <c r="K2861" s="1" t="s">
        <v>1</v>
      </c>
      <c r="L2861" s="1" t="s">
        <v>1</v>
      </c>
      <c r="M2861" s="1">
        <v>0</v>
      </c>
      <c r="N2861" s="2" t="s">
        <v>1</v>
      </c>
      <c r="O2861" s="2" t="s">
        <v>2</v>
      </c>
      <c r="P2861" s="2" t="s">
        <v>1</v>
      </c>
      <c r="Q2861" s="1">
        <v>157062548.3118</v>
      </c>
      <c r="R2861" s="1">
        <v>0</v>
      </c>
      <c r="S2861" s="1">
        <v>99825485.555000007</v>
      </c>
      <c r="T2861" s="1">
        <v>0</v>
      </c>
      <c r="U2861" s="2" t="s">
        <v>0</v>
      </c>
      <c r="V2861" s="1">
        <v>0</v>
      </c>
      <c r="W2861" s="1">
        <v>49342295.479999997</v>
      </c>
      <c r="X2861" s="2" t="s">
        <v>13</v>
      </c>
      <c r="Y2861" s="1">
        <v>7894767.276800001</v>
      </c>
      <c r="Z2861" s="1">
        <v>0</v>
      </c>
      <c r="AA2861" s="2" t="s">
        <v>0</v>
      </c>
      <c r="AB2861" s="1">
        <v>0</v>
      </c>
      <c r="AC2861" s="1">
        <v>0</v>
      </c>
      <c r="AD2861" s="2" t="s">
        <v>0</v>
      </c>
      <c r="AE2861" s="1">
        <v>0</v>
      </c>
      <c r="AF2861" s="2">
        <v>0</v>
      </c>
      <c r="AG2861" s="2" t="s">
        <v>0</v>
      </c>
      <c r="AH2861" s="1">
        <v>0</v>
      </c>
      <c r="AI2861" s="1">
        <v>0</v>
      </c>
      <c r="AJ2861" s="2" t="s">
        <v>0</v>
      </c>
      <c r="AK2861" s="1">
        <v>0</v>
      </c>
      <c r="AL2861" s="1">
        <v>0</v>
      </c>
      <c r="AM2861" s="53" t="s">
        <v>1</v>
      </c>
      <c r="AN2861" s="2" t="s">
        <v>1</v>
      </c>
      <c r="AO2861" s="53" t="s">
        <v>1</v>
      </c>
      <c r="AP2861" s="2" t="s">
        <v>1</v>
      </c>
    </row>
    <row r="2862" spans="1:42" hidden="1" x14ac:dyDescent="0.25">
      <c r="A2862" s="2" t="s">
        <v>60</v>
      </c>
      <c r="B2862" s="52">
        <v>44017</v>
      </c>
      <c r="C2862" s="2" t="s">
        <v>8</v>
      </c>
      <c r="D2862" s="2" t="s">
        <v>52</v>
      </c>
      <c r="E2862" s="2" t="s">
        <v>530</v>
      </c>
      <c r="F2862" s="2" t="s">
        <v>4022</v>
      </c>
      <c r="G2862" s="2" t="s">
        <v>24</v>
      </c>
      <c r="H2862" s="2" t="s">
        <v>1</v>
      </c>
      <c r="I2862" s="1" t="s">
        <v>4817</v>
      </c>
      <c r="J2862" s="1" t="s">
        <v>1</v>
      </c>
      <c r="K2862" s="1" t="s">
        <v>4818</v>
      </c>
      <c r="L2862" s="1" t="s">
        <v>4819</v>
      </c>
      <c r="M2862" s="1">
        <v>2977887.03</v>
      </c>
      <c r="N2862" s="2" t="s">
        <v>20</v>
      </c>
      <c r="O2862" s="2" t="s">
        <v>4820</v>
      </c>
      <c r="P2862" s="2" t="s">
        <v>4821</v>
      </c>
      <c r="Q2862" s="1">
        <v>-294000</v>
      </c>
      <c r="R2862" s="1">
        <v>0</v>
      </c>
      <c r="S2862" s="1">
        <v>-294000</v>
      </c>
      <c r="T2862" s="1">
        <v>0</v>
      </c>
      <c r="U2862" s="2" t="s">
        <v>0</v>
      </c>
      <c r="V2862" s="1">
        <v>0</v>
      </c>
      <c r="W2862" s="1">
        <v>0</v>
      </c>
      <c r="X2862" s="2" t="s">
        <v>0</v>
      </c>
      <c r="Y2862" s="1">
        <v>0</v>
      </c>
      <c r="Z2862" s="1">
        <v>0</v>
      </c>
      <c r="AA2862" s="2" t="s">
        <v>0</v>
      </c>
      <c r="AB2862" s="1">
        <v>0</v>
      </c>
      <c r="AC2862" s="1">
        <v>0</v>
      </c>
      <c r="AD2862" s="2" t="s">
        <v>0</v>
      </c>
      <c r="AE2862" s="1">
        <v>0</v>
      </c>
      <c r="AF2862" s="2">
        <v>0</v>
      </c>
      <c r="AG2862" s="2" t="s">
        <v>0</v>
      </c>
      <c r="AH2862" s="1">
        <v>0</v>
      </c>
      <c r="AI2862" s="1">
        <v>0</v>
      </c>
      <c r="AJ2862" s="2" t="s">
        <v>0</v>
      </c>
      <c r="AK2862" s="1">
        <v>0</v>
      </c>
      <c r="AL2862" s="1">
        <v>0</v>
      </c>
      <c r="AM2862" s="53" t="s">
        <v>1</v>
      </c>
      <c r="AN2862" s="2" t="s">
        <v>1</v>
      </c>
      <c r="AO2862" s="53" t="s">
        <v>1</v>
      </c>
      <c r="AP2862" s="2" t="s">
        <v>1</v>
      </c>
    </row>
    <row r="2863" spans="1:42" hidden="1" x14ac:dyDescent="0.25">
      <c r="A2863" s="2" t="s">
        <v>58</v>
      </c>
      <c r="B2863" s="52">
        <v>44017</v>
      </c>
      <c r="C2863" s="2" t="s">
        <v>53</v>
      </c>
      <c r="D2863" s="2" t="s">
        <v>52</v>
      </c>
      <c r="E2863" s="2" t="s">
        <v>651</v>
      </c>
      <c r="F2863" s="2" t="s">
        <v>0</v>
      </c>
      <c r="G2863" s="2" t="s">
        <v>4</v>
      </c>
      <c r="H2863" s="2" t="s">
        <v>4822</v>
      </c>
      <c r="I2863" s="1" t="s">
        <v>1</v>
      </c>
      <c r="J2863" s="1" t="s">
        <v>1</v>
      </c>
      <c r="K2863" s="1" t="s">
        <v>1</v>
      </c>
      <c r="L2863" s="1" t="s">
        <v>1</v>
      </c>
      <c r="M2863" s="1">
        <v>0</v>
      </c>
      <c r="N2863" s="2" t="s">
        <v>1</v>
      </c>
      <c r="O2863" s="2" t="s">
        <v>2</v>
      </c>
      <c r="P2863" s="2" t="s">
        <v>1</v>
      </c>
      <c r="Q2863" s="1">
        <v>110322313.258</v>
      </c>
      <c r="R2863" s="1">
        <v>0</v>
      </c>
      <c r="S2863" s="1">
        <v>69391351.976000011</v>
      </c>
      <c r="T2863" s="1">
        <v>0</v>
      </c>
      <c r="U2863" s="2" t="s">
        <v>0</v>
      </c>
      <c r="V2863" s="1">
        <v>0</v>
      </c>
      <c r="W2863" s="1">
        <v>35285311.449999996</v>
      </c>
      <c r="X2863" s="2" t="s">
        <v>13</v>
      </c>
      <c r="Y2863" s="1">
        <v>5645649.8320000004</v>
      </c>
      <c r="Z2863" s="1">
        <v>0</v>
      </c>
      <c r="AA2863" s="2" t="s">
        <v>0</v>
      </c>
      <c r="AB2863" s="1">
        <v>0</v>
      </c>
      <c r="AC2863" s="1">
        <v>0</v>
      </c>
      <c r="AD2863" s="2" t="s">
        <v>0</v>
      </c>
      <c r="AE2863" s="1">
        <v>0</v>
      </c>
      <c r="AF2863" s="2">
        <v>0</v>
      </c>
      <c r="AG2863" s="2" t="s">
        <v>0</v>
      </c>
      <c r="AH2863" s="1">
        <v>0</v>
      </c>
      <c r="AI2863" s="1">
        <v>0</v>
      </c>
      <c r="AJ2863" s="2" t="s">
        <v>0</v>
      </c>
      <c r="AK2863" s="1">
        <v>0</v>
      </c>
      <c r="AL2863" s="1">
        <v>0</v>
      </c>
      <c r="AM2863" s="53" t="s">
        <v>1</v>
      </c>
      <c r="AN2863" s="2" t="s">
        <v>1</v>
      </c>
      <c r="AO2863" s="53" t="s">
        <v>1</v>
      </c>
      <c r="AP2863" s="2" t="s">
        <v>1</v>
      </c>
    </row>
    <row r="2864" spans="1:42" hidden="1" x14ac:dyDescent="0.25">
      <c r="A2864" s="2" t="s">
        <v>54</v>
      </c>
      <c r="B2864" s="52">
        <v>44017</v>
      </c>
      <c r="C2864" s="2" t="s">
        <v>8</v>
      </c>
      <c r="D2864" s="2" t="s">
        <v>48</v>
      </c>
      <c r="E2864" s="2" t="s">
        <v>520</v>
      </c>
      <c r="F2864" s="2" t="s">
        <v>2067</v>
      </c>
      <c r="G2864" s="2" t="s">
        <v>4</v>
      </c>
      <c r="H2864" s="2" t="s">
        <v>4823</v>
      </c>
      <c r="I2864" s="1" t="s">
        <v>1</v>
      </c>
      <c r="J2864" s="1" t="s">
        <v>1</v>
      </c>
      <c r="K2864" s="1" t="s">
        <v>1</v>
      </c>
      <c r="L2864" s="1" t="s">
        <v>1</v>
      </c>
      <c r="M2864" s="1">
        <v>0</v>
      </c>
      <c r="N2864" s="2" t="s">
        <v>1</v>
      </c>
      <c r="O2864" s="2" t="s">
        <v>2</v>
      </c>
      <c r="P2864" s="2" t="s">
        <v>1</v>
      </c>
      <c r="Q2864" s="1">
        <v>105090771.72319999</v>
      </c>
      <c r="R2864" s="1">
        <v>0</v>
      </c>
      <c r="S2864" s="1">
        <v>74995153.149999991</v>
      </c>
      <c r="T2864" s="1">
        <v>0</v>
      </c>
      <c r="U2864" s="2" t="s">
        <v>0</v>
      </c>
      <c r="V2864" s="1">
        <v>0</v>
      </c>
      <c r="W2864" s="1">
        <v>25944498.769999996</v>
      </c>
      <c r="X2864" s="2" t="s">
        <v>0</v>
      </c>
      <c r="Y2864" s="1">
        <v>4151119.8032</v>
      </c>
      <c r="Z2864" s="1">
        <v>0</v>
      </c>
      <c r="AA2864" s="2" t="s">
        <v>0</v>
      </c>
      <c r="AB2864" s="1">
        <v>0</v>
      </c>
      <c r="AC2864" s="1">
        <v>0</v>
      </c>
      <c r="AD2864" s="2" t="s">
        <v>0</v>
      </c>
      <c r="AE2864" s="1">
        <v>0</v>
      </c>
      <c r="AF2864" s="2">
        <v>0</v>
      </c>
      <c r="AG2864" s="2" t="s">
        <v>0</v>
      </c>
      <c r="AH2864" s="1">
        <v>0</v>
      </c>
      <c r="AI2864" s="1">
        <v>0</v>
      </c>
      <c r="AJ2864" s="2" t="s">
        <v>0</v>
      </c>
      <c r="AK2864" s="1">
        <v>0</v>
      </c>
      <c r="AL2864" s="1">
        <v>0</v>
      </c>
      <c r="AM2864" s="53" t="s">
        <v>1</v>
      </c>
      <c r="AN2864" s="2" t="s">
        <v>1</v>
      </c>
      <c r="AO2864" s="53" t="s">
        <v>1</v>
      </c>
      <c r="AP2864" s="2" t="s">
        <v>1</v>
      </c>
    </row>
    <row r="2865" spans="1:42" hidden="1" x14ac:dyDescent="0.25">
      <c r="A2865" s="2" t="s">
        <v>49</v>
      </c>
      <c r="B2865" s="51">
        <v>44017</v>
      </c>
      <c r="C2865" s="2" t="s">
        <v>53</v>
      </c>
      <c r="D2865" s="2" t="s">
        <v>48</v>
      </c>
      <c r="E2865" s="2" t="s">
        <v>1830</v>
      </c>
      <c r="F2865" s="2"/>
      <c r="G2865" s="2" t="s">
        <v>4</v>
      </c>
      <c r="H2865" s="2" t="s">
        <v>4824</v>
      </c>
      <c r="I2865" s="1"/>
      <c r="J2865" s="1"/>
      <c r="K2865" s="1"/>
      <c r="L2865" s="1"/>
      <c r="M2865" s="1">
        <v>0</v>
      </c>
      <c r="N2865" s="2"/>
      <c r="O2865" s="2" t="s">
        <v>249</v>
      </c>
      <c r="P2865" s="2"/>
      <c r="Q2865" s="1">
        <v>0</v>
      </c>
      <c r="R2865" s="1">
        <v>0</v>
      </c>
      <c r="S2865" s="1">
        <v>0</v>
      </c>
      <c r="T2865" s="1">
        <v>0</v>
      </c>
      <c r="U2865" s="1">
        <v>0</v>
      </c>
      <c r="V2865" s="1">
        <v>0</v>
      </c>
      <c r="W2865" s="1">
        <v>0</v>
      </c>
      <c r="X2865" s="1">
        <v>0</v>
      </c>
      <c r="Y2865" s="1">
        <v>0</v>
      </c>
      <c r="Z2865" s="1">
        <v>0</v>
      </c>
      <c r="AA2865" s="1">
        <v>0</v>
      </c>
      <c r="AB2865" s="1">
        <v>0</v>
      </c>
      <c r="AC2865" s="1">
        <v>0</v>
      </c>
      <c r="AD2865" s="1">
        <v>0</v>
      </c>
      <c r="AE2865" s="1">
        <v>0</v>
      </c>
      <c r="AF2865" s="2"/>
      <c r="AG2865" s="2"/>
      <c r="AH2865" s="1"/>
      <c r="AI2865" s="1"/>
      <c r="AJ2865" s="2"/>
      <c r="AK2865" s="1"/>
      <c r="AL2865" s="1"/>
      <c r="AM2865" s="53"/>
      <c r="AN2865" s="2"/>
      <c r="AO2865" s="53"/>
      <c r="AP2865" s="2"/>
    </row>
    <row r="2866" spans="1:42" hidden="1" x14ac:dyDescent="0.25">
      <c r="A2866" s="2" t="s">
        <v>45</v>
      </c>
      <c r="B2866" s="52">
        <v>44017</v>
      </c>
      <c r="C2866" s="2" t="s">
        <v>8</v>
      </c>
      <c r="D2866" s="2" t="s">
        <v>44</v>
      </c>
      <c r="E2866" s="2" t="s">
        <v>516</v>
      </c>
      <c r="F2866" s="2" t="s">
        <v>2697</v>
      </c>
      <c r="G2866" s="2" t="s">
        <v>4</v>
      </c>
      <c r="H2866" s="2" t="s">
        <v>4825</v>
      </c>
      <c r="I2866" s="1" t="s">
        <v>1</v>
      </c>
      <c r="J2866" s="1" t="s">
        <v>1</v>
      </c>
      <c r="K2866" s="1" t="s">
        <v>1</v>
      </c>
      <c r="L2866" s="1" t="s">
        <v>1</v>
      </c>
      <c r="M2866" s="1">
        <v>0</v>
      </c>
      <c r="N2866" s="2" t="s">
        <v>1</v>
      </c>
      <c r="O2866" s="2" t="s">
        <v>2</v>
      </c>
      <c r="P2866" s="2" t="s">
        <v>1</v>
      </c>
      <c r="Q2866" s="1">
        <v>78345065.020199984</v>
      </c>
      <c r="R2866" s="1">
        <v>0</v>
      </c>
      <c r="S2866" s="1">
        <v>57088039.24499999</v>
      </c>
      <c r="T2866" s="1">
        <v>0</v>
      </c>
      <c r="U2866" s="2" t="s">
        <v>0</v>
      </c>
      <c r="V2866" s="1">
        <v>0</v>
      </c>
      <c r="W2866" s="1">
        <v>18325022.219999999</v>
      </c>
      <c r="X2866" s="2" t="s">
        <v>13</v>
      </c>
      <c r="Y2866" s="1">
        <v>2932003.5552000003</v>
      </c>
      <c r="Z2866" s="1">
        <v>0</v>
      </c>
      <c r="AA2866" s="2" t="s">
        <v>0</v>
      </c>
      <c r="AB2866" s="1">
        <v>0</v>
      </c>
      <c r="AC2866" s="1">
        <v>0</v>
      </c>
      <c r="AD2866" s="2" t="s">
        <v>0</v>
      </c>
      <c r="AE2866" s="1">
        <v>0</v>
      </c>
      <c r="AF2866" s="2">
        <v>0</v>
      </c>
      <c r="AG2866" s="2" t="s">
        <v>0</v>
      </c>
      <c r="AH2866" s="1">
        <v>0</v>
      </c>
      <c r="AI2866" s="1">
        <v>0</v>
      </c>
      <c r="AJ2866" s="2" t="s">
        <v>0</v>
      </c>
      <c r="AK2866" s="1">
        <v>0</v>
      </c>
      <c r="AL2866" s="1">
        <v>0</v>
      </c>
      <c r="AM2866" s="53" t="s">
        <v>1</v>
      </c>
      <c r="AN2866" s="2" t="s">
        <v>1</v>
      </c>
      <c r="AO2866" s="53" t="s">
        <v>1</v>
      </c>
      <c r="AP2866" s="2" t="s">
        <v>1</v>
      </c>
    </row>
    <row r="2867" spans="1:42" hidden="1" x14ac:dyDescent="0.25">
      <c r="A2867" s="2" t="s">
        <v>41</v>
      </c>
      <c r="B2867" s="52">
        <v>44017</v>
      </c>
      <c r="C2867" s="2" t="s">
        <v>8</v>
      </c>
      <c r="D2867" s="2" t="s">
        <v>44</v>
      </c>
      <c r="E2867" s="2" t="s">
        <v>516</v>
      </c>
      <c r="F2867" s="2" t="s">
        <v>2697</v>
      </c>
      <c r="G2867" s="2" t="s">
        <v>24</v>
      </c>
      <c r="H2867" s="2" t="s">
        <v>1</v>
      </c>
      <c r="I2867" s="1" t="s">
        <v>4826</v>
      </c>
      <c r="J2867" s="1" t="s">
        <v>1</v>
      </c>
      <c r="K2867" s="1" t="s">
        <v>4827</v>
      </c>
      <c r="L2867" s="1" t="s">
        <v>4819</v>
      </c>
      <c r="M2867" s="1">
        <v>9221499.3599999994</v>
      </c>
      <c r="N2867" s="2" t="s">
        <v>20</v>
      </c>
      <c r="O2867" s="2" t="s">
        <v>4828</v>
      </c>
      <c r="P2867" s="2" t="s">
        <v>4829</v>
      </c>
      <c r="Q2867" s="1">
        <v>-294756</v>
      </c>
      <c r="R2867" s="1">
        <v>0</v>
      </c>
      <c r="S2867" s="1">
        <v>0</v>
      </c>
      <c r="T2867" s="1">
        <v>0</v>
      </c>
      <c r="U2867" s="2" t="s">
        <v>0</v>
      </c>
      <c r="V2867" s="1">
        <v>0</v>
      </c>
      <c r="W2867" s="1">
        <v>-254100</v>
      </c>
      <c r="X2867" s="2" t="s">
        <v>13</v>
      </c>
      <c r="Y2867" s="1">
        <v>-40656</v>
      </c>
      <c r="Z2867" s="1">
        <v>0</v>
      </c>
      <c r="AA2867" s="2" t="s">
        <v>0</v>
      </c>
      <c r="AB2867" s="1">
        <v>0</v>
      </c>
      <c r="AC2867" s="1">
        <v>0</v>
      </c>
      <c r="AD2867" s="2" t="s">
        <v>0</v>
      </c>
      <c r="AE2867" s="1">
        <v>0</v>
      </c>
      <c r="AF2867" s="2">
        <v>0</v>
      </c>
      <c r="AG2867" s="2" t="s">
        <v>0</v>
      </c>
      <c r="AH2867" s="1">
        <v>0</v>
      </c>
      <c r="AI2867" s="1">
        <v>0</v>
      </c>
      <c r="AJ2867" s="2" t="s">
        <v>0</v>
      </c>
      <c r="AK2867" s="1">
        <v>0</v>
      </c>
      <c r="AL2867" s="1">
        <v>0</v>
      </c>
      <c r="AM2867" s="53" t="s">
        <v>1</v>
      </c>
      <c r="AN2867" s="2" t="s">
        <v>1</v>
      </c>
      <c r="AO2867" s="53" t="s">
        <v>1</v>
      </c>
      <c r="AP2867" s="2" t="s">
        <v>1</v>
      </c>
    </row>
    <row r="2868" spans="1:42" hidden="1" x14ac:dyDescent="0.25">
      <c r="A2868" s="2" t="s">
        <v>37</v>
      </c>
      <c r="B2868" s="52">
        <v>44017</v>
      </c>
      <c r="C2868" s="2" t="s">
        <v>8</v>
      </c>
      <c r="D2868" s="2" t="s">
        <v>40</v>
      </c>
      <c r="E2868" s="2" t="s">
        <v>500</v>
      </c>
      <c r="F2868" s="2" t="s">
        <v>778</v>
      </c>
      <c r="G2868" s="2" t="s">
        <v>4</v>
      </c>
      <c r="H2868" s="2" t="s">
        <v>4830</v>
      </c>
      <c r="I2868" s="1" t="s">
        <v>1</v>
      </c>
      <c r="J2868" s="1" t="s">
        <v>1</v>
      </c>
      <c r="K2868" s="1" t="s">
        <v>1</v>
      </c>
      <c r="L2868" s="1" t="s">
        <v>1</v>
      </c>
      <c r="M2868" s="1">
        <v>0</v>
      </c>
      <c r="N2868" s="2" t="s">
        <v>1</v>
      </c>
      <c r="O2868" s="2" t="s">
        <v>2</v>
      </c>
      <c r="P2868" s="2" t="s">
        <v>1</v>
      </c>
      <c r="Q2868" s="1">
        <v>82260521.381599993</v>
      </c>
      <c r="R2868" s="1">
        <v>0</v>
      </c>
      <c r="S2868" s="1">
        <v>60366652.613600001</v>
      </c>
      <c r="T2868" s="1">
        <v>0</v>
      </c>
      <c r="U2868" s="2" t="s">
        <v>0</v>
      </c>
      <c r="V2868" s="1">
        <v>0</v>
      </c>
      <c r="W2868" s="1">
        <v>18874024.800000001</v>
      </c>
      <c r="X2868" s="2" t="s">
        <v>0</v>
      </c>
      <c r="Y2868" s="1">
        <v>3019843.9680000003</v>
      </c>
      <c r="Z2868" s="1">
        <v>0</v>
      </c>
      <c r="AA2868" s="2" t="s">
        <v>0</v>
      </c>
      <c r="AB2868" s="1">
        <v>0</v>
      </c>
      <c r="AC2868" s="1">
        <v>0</v>
      </c>
      <c r="AD2868" s="2" t="s">
        <v>0</v>
      </c>
      <c r="AE2868" s="1">
        <v>0</v>
      </c>
      <c r="AF2868" s="2">
        <v>0</v>
      </c>
      <c r="AG2868" s="2" t="s">
        <v>0</v>
      </c>
      <c r="AH2868" s="1">
        <v>0</v>
      </c>
      <c r="AI2868" s="1">
        <v>0</v>
      </c>
      <c r="AJ2868" s="2" t="s">
        <v>0</v>
      </c>
      <c r="AK2868" s="1">
        <v>0</v>
      </c>
      <c r="AL2868" s="1">
        <v>0</v>
      </c>
      <c r="AM2868" s="53" t="s">
        <v>1</v>
      </c>
      <c r="AN2868" s="2" t="s">
        <v>1</v>
      </c>
      <c r="AO2868" s="53" t="s">
        <v>1</v>
      </c>
      <c r="AP2868" s="2" t="s">
        <v>1</v>
      </c>
    </row>
    <row r="2869" spans="1:42" hidden="1" x14ac:dyDescent="0.25">
      <c r="A2869" s="2" t="s">
        <v>33</v>
      </c>
      <c r="B2869" s="52">
        <v>44017</v>
      </c>
      <c r="C2869" s="2" t="s">
        <v>8</v>
      </c>
      <c r="D2869" s="2" t="s">
        <v>36</v>
      </c>
      <c r="E2869" s="2" t="s">
        <v>497</v>
      </c>
      <c r="F2869" s="2" t="s">
        <v>918</v>
      </c>
      <c r="G2869" s="2" t="s">
        <v>4</v>
      </c>
      <c r="H2869" s="2" t="s">
        <v>4831</v>
      </c>
      <c r="I2869" s="1" t="s">
        <v>1</v>
      </c>
      <c r="J2869" s="1" t="s">
        <v>1</v>
      </c>
      <c r="K2869" s="1" t="s">
        <v>1</v>
      </c>
      <c r="L2869" s="1" t="s">
        <v>1</v>
      </c>
      <c r="M2869" s="1">
        <v>0</v>
      </c>
      <c r="N2869" s="2" t="s">
        <v>1</v>
      </c>
      <c r="O2869" s="2" t="s">
        <v>2</v>
      </c>
      <c r="P2869" s="2" t="s">
        <v>1</v>
      </c>
      <c r="Q2869" s="1">
        <v>2009199</v>
      </c>
      <c r="R2869" s="1">
        <v>0</v>
      </c>
      <c r="S2869" s="1">
        <v>1283271</v>
      </c>
      <c r="T2869" s="1">
        <v>0</v>
      </c>
      <c r="U2869" s="2" t="s">
        <v>0</v>
      </c>
      <c r="V2869" s="1">
        <v>0</v>
      </c>
      <c r="W2869" s="1">
        <v>625800</v>
      </c>
      <c r="X2869" s="2" t="s">
        <v>13</v>
      </c>
      <c r="Y2869" s="1">
        <v>100128</v>
      </c>
      <c r="Z2869" s="1">
        <v>0</v>
      </c>
      <c r="AA2869" s="2" t="s">
        <v>0</v>
      </c>
      <c r="AB2869" s="1">
        <v>0</v>
      </c>
      <c r="AC2869" s="1">
        <v>0</v>
      </c>
      <c r="AD2869" s="2" t="s">
        <v>0</v>
      </c>
      <c r="AE2869" s="1">
        <v>0</v>
      </c>
      <c r="AF2869" s="2">
        <v>0</v>
      </c>
      <c r="AG2869" s="2" t="s">
        <v>0</v>
      </c>
      <c r="AH2869" s="1">
        <v>0</v>
      </c>
      <c r="AI2869" s="1">
        <v>0</v>
      </c>
      <c r="AJ2869" s="2" t="s">
        <v>0</v>
      </c>
      <c r="AK2869" s="1">
        <v>0</v>
      </c>
      <c r="AL2869" s="1">
        <v>0</v>
      </c>
      <c r="AM2869" s="53" t="s">
        <v>1</v>
      </c>
      <c r="AN2869" s="2" t="s">
        <v>1</v>
      </c>
      <c r="AO2869" s="53" t="s">
        <v>1</v>
      </c>
      <c r="AP2869" s="2" t="s">
        <v>1</v>
      </c>
    </row>
    <row r="2870" spans="1:42" hidden="1" x14ac:dyDescent="0.25">
      <c r="A2870" s="2" t="s">
        <v>29</v>
      </c>
      <c r="B2870" s="52">
        <v>44017</v>
      </c>
      <c r="C2870" s="2" t="s">
        <v>8</v>
      </c>
      <c r="D2870" s="2" t="s">
        <v>36</v>
      </c>
      <c r="E2870" s="2" t="s">
        <v>497</v>
      </c>
      <c r="F2870" s="2" t="s">
        <v>918</v>
      </c>
      <c r="G2870" s="2" t="s">
        <v>4</v>
      </c>
      <c r="H2870" s="2" t="s">
        <v>4832</v>
      </c>
      <c r="I2870" s="1" t="s">
        <v>1</v>
      </c>
      <c r="J2870" s="1" t="s">
        <v>1</v>
      </c>
      <c r="K2870" s="1" t="s">
        <v>1</v>
      </c>
      <c r="L2870" s="1" t="s">
        <v>1</v>
      </c>
      <c r="M2870" s="1">
        <v>0</v>
      </c>
      <c r="N2870" s="2" t="s">
        <v>1</v>
      </c>
      <c r="O2870" s="2" t="s">
        <v>4633</v>
      </c>
      <c r="P2870" s="2" t="s">
        <v>4634</v>
      </c>
      <c r="Q2870" s="1">
        <v>1037565.13</v>
      </c>
      <c r="R2870" s="1">
        <v>0</v>
      </c>
      <c r="S2870" s="1">
        <v>1037565.13</v>
      </c>
      <c r="T2870" s="1">
        <v>0</v>
      </c>
      <c r="U2870" s="2" t="s">
        <v>0</v>
      </c>
      <c r="V2870" s="1">
        <v>0</v>
      </c>
      <c r="W2870" s="1">
        <v>0</v>
      </c>
      <c r="X2870" s="2" t="s">
        <v>0</v>
      </c>
      <c r="Y2870" s="1">
        <v>0</v>
      </c>
      <c r="Z2870" s="1">
        <v>0</v>
      </c>
      <c r="AA2870" s="2" t="s">
        <v>0</v>
      </c>
      <c r="AB2870" s="1">
        <v>0</v>
      </c>
      <c r="AC2870" s="1">
        <v>0</v>
      </c>
      <c r="AD2870" s="2" t="s">
        <v>0</v>
      </c>
      <c r="AE2870" s="1">
        <v>0</v>
      </c>
      <c r="AF2870" s="2">
        <v>0</v>
      </c>
      <c r="AG2870" s="2" t="s">
        <v>0</v>
      </c>
      <c r="AH2870" s="1">
        <v>0</v>
      </c>
      <c r="AI2870" s="1">
        <v>0</v>
      </c>
      <c r="AJ2870" s="2" t="s">
        <v>0</v>
      </c>
      <c r="AK2870" s="1">
        <v>0</v>
      </c>
      <c r="AL2870" s="1">
        <v>0</v>
      </c>
      <c r="AM2870" s="53" t="s">
        <v>1</v>
      </c>
      <c r="AN2870" s="2" t="s">
        <v>1</v>
      </c>
      <c r="AO2870" s="53" t="s">
        <v>1</v>
      </c>
      <c r="AP2870" s="2" t="s">
        <v>1</v>
      </c>
    </row>
    <row r="2871" spans="1:42" hidden="1" x14ac:dyDescent="0.25">
      <c r="A2871" s="2" t="s">
        <v>27</v>
      </c>
      <c r="B2871" s="52">
        <v>44017</v>
      </c>
      <c r="C2871" s="2" t="s">
        <v>8</v>
      </c>
      <c r="D2871" s="2" t="s">
        <v>36</v>
      </c>
      <c r="E2871" s="2" t="s">
        <v>497</v>
      </c>
      <c r="F2871" s="2" t="s">
        <v>918</v>
      </c>
      <c r="G2871" s="2" t="s">
        <v>4</v>
      </c>
      <c r="H2871" s="2" t="s">
        <v>4833</v>
      </c>
      <c r="I2871" s="1" t="s">
        <v>1</v>
      </c>
      <c r="J2871" s="1" t="s">
        <v>1</v>
      </c>
      <c r="K2871" s="1" t="s">
        <v>1</v>
      </c>
      <c r="L2871" s="1" t="s">
        <v>1</v>
      </c>
      <c r="M2871" s="1">
        <v>0</v>
      </c>
      <c r="N2871" s="2" t="s">
        <v>1</v>
      </c>
      <c r="O2871" s="2" t="s">
        <v>2</v>
      </c>
      <c r="P2871" s="2" t="s">
        <v>1</v>
      </c>
      <c r="Q2871" s="1">
        <v>84925275.551799998</v>
      </c>
      <c r="R2871" s="1">
        <v>0</v>
      </c>
      <c r="S2871" s="1">
        <v>62021944.414999992</v>
      </c>
      <c r="T2871" s="1">
        <v>0</v>
      </c>
      <c r="U2871" s="2" t="s">
        <v>0</v>
      </c>
      <c r="V2871" s="1">
        <v>0</v>
      </c>
      <c r="W2871" s="1">
        <v>19744250.98</v>
      </c>
      <c r="X2871" s="2" t="s">
        <v>0</v>
      </c>
      <c r="Y2871" s="1">
        <v>3159080.1567999995</v>
      </c>
      <c r="Z2871" s="1">
        <v>0</v>
      </c>
      <c r="AA2871" s="2" t="s">
        <v>0</v>
      </c>
      <c r="AB2871" s="1">
        <v>0</v>
      </c>
      <c r="AC2871" s="1">
        <v>0</v>
      </c>
      <c r="AD2871" s="2" t="s">
        <v>0</v>
      </c>
      <c r="AE2871" s="1">
        <v>0</v>
      </c>
      <c r="AF2871" s="2">
        <v>0</v>
      </c>
      <c r="AG2871" s="2" t="s">
        <v>0</v>
      </c>
      <c r="AH2871" s="1">
        <v>0</v>
      </c>
      <c r="AI2871" s="1">
        <v>0</v>
      </c>
      <c r="AJ2871" s="2" t="s">
        <v>0</v>
      </c>
      <c r="AK2871" s="1">
        <v>0</v>
      </c>
      <c r="AL2871" s="1">
        <v>0</v>
      </c>
      <c r="AM2871" s="53" t="s">
        <v>1</v>
      </c>
      <c r="AN2871" s="2" t="s">
        <v>1</v>
      </c>
      <c r="AO2871" s="53" t="s">
        <v>1</v>
      </c>
      <c r="AP2871" s="2" t="s">
        <v>1</v>
      </c>
    </row>
    <row r="2872" spans="1:42" hidden="1" x14ac:dyDescent="0.25">
      <c r="A2872" s="2" t="s">
        <v>17</v>
      </c>
      <c r="B2872" s="52">
        <v>44017</v>
      </c>
      <c r="C2872" s="2" t="s">
        <v>8</v>
      </c>
      <c r="D2872" s="2" t="s">
        <v>32</v>
      </c>
      <c r="E2872" s="2" t="s">
        <v>493</v>
      </c>
      <c r="F2872" s="2" t="s">
        <v>4834</v>
      </c>
      <c r="G2872" s="2" t="s">
        <v>4</v>
      </c>
      <c r="H2872" s="2" t="s">
        <v>4835</v>
      </c>
      <c r="I2872" s="1" t="s">
        <v>1</v>
      </c>
      <c r="J2872" s="1" t="s">
        <v>1</v>
      </c>
      <c r="K2872" s="1" t="s">
        <v>1</v>
      </c>
      <c r="L2872" s="1" t="s">
        <v>1</v>
      </c>
      <c r="M2872" s="1">
        <v>0</v>
      </c>
      <c r="N2872" s="2" t="s">
        <v>1</v>
      </c>
      <c r="O2872" s="2" t="s">
        <v>2</v>
      </c>
      <c r="P2872" s="2" t="s">
        <v>1</v>
      </c>
      <c r="Q2872" s="1">
        <v>162977904.57460004</v>
      </c>
      <c r="R2872" s="1">
        <v>0</v>
      </c>
      <c r="S2872" s="1">
        <v>107421134.05740003</v>
      </c>
      <c r="T2872" s="1">
        <v>0</v>
      </c>
      <c r="U2872" s="2" t="s">
        <v>0</v>
      </c>
      <c r="V2872" s="1">
        <v>0</v>
      </c>
      <c r="W2872" s="1">
        <v>32514102.170000002</v>
      </c>
      <c r="X2872" s="2" t="s">
        <v>13</v>
      </c>
      <c r="Y2872" s="1">
        <v>5202256.3472000007</v>
      </c>
      <c r="Z2872" s="1">
        <v>0</v>
      </c>
      <c r="AA2872" s="2" t="s">
        <v>0</v>
      </c>
      <c r="AB2872" s="1">
        <v>16518900</v>
      </c>
      <c r="AC2872" s="1">
        <v>1321512</v>
      </c>
      <c r="AD2872" s="2" t="s">
        <v>0</v>
      </c>
      <c r="AE2872" s="1">
        <v>0</v>
      </c>
      <c r="AF2872" s="2">
        <v>0</v>
      </c>
      <c r="AG2872" s="2" t="s">
        <v>0</v>
      </c>
      <c r="AH2872" s="1">
        <v>0</v>
      </c>
      <c r="AI2872" s="1">
        <v>0</v>
      </c>
      <c r="AJ2872" s="2" t="s">
        <v>0</v>
      </c>
      <c r="AK2872" s="1">
        <v>0</v>
      </c>
      <c r="AL2872" s="1">
        <v>0</v>
      </c>
      <c r="AM2872" s="53" t="s">
        <v>1</v>
      </c>
      <c r="AN2872" s="2" t="s">
        <v>1</v>
      </c>
      <c r="AO2872" s="53" t="s">
        <v>1</v>
      </c>
      <c r="AP2872" s="2" t="s">
        <v>1</v>
      </c>
    </row>
    <row r="2873" spans="1:42" hidden="1" x14ac:dyDescent="0.25">
      <c r="A2873" s="2" t="s">
        <v>12</v>
      </c>
      <c r="B2873" s="52">
        <v>44017</v>
      </c>
      <c r="C2873" s="2" t="s">
        <v>8</v>
      </c>
      <c r="D2873" s="2" t="s">
        <v>26</v>
      </c>
      <c r="E2873" s="2" t="s">
        <v>489</v>
      </c>
      <c r="F2873" s="2" t="s">
        <v>4836</v>
      </c>
      <c r="G2873" s="2" t="s">
        <v>4</v>
      </c>
      <c r="H2873" s="2" t="s">
        <v>4837</v>
      </c>
      <c r="I2873" s="1" t="s">
        <v>1</v>
      </c>
      <c r="J2873" s="1" t="s">
        <v>1</v>
      </c>
      <c r="K2873" s="1" t="s">
        <v>1</v>
      </c>
      <c r="L2873" s="1" t="s">
        <v>1</v>
      </c>
      <c r="M2873" s="1">
        <v>0</v>
      </c>
      <c r="N2873" s="2" t="s">
        <v>1</v>
      </c>
      <c r="O2873" s="2" t="s">
        <v>4838</v>
      </c>
      <c r="P2873" s="2" t="s">
        <v>4839</v>
      </c>
      <c r="Q2873" s="1">
        <v>459500</v>
      </c>
      <c r="R2873" s="1">
        <v>0</v>
      </c>
      <c r="S2873" s="1">
        <v>459500</v>
      </c>
      <c r="T2873" s="1">
        <v>0</v>
      </c>
      <c r="U2873" s="2" t="s">
        <v>0</v>
      </c>
      <c r="V2873" s="1">
        <v>0</v>
      </c>
      <c r="W2873" s="1">
        <v>0</v>
      </c>
      <c r="X2873" s="2" t="s">
        <v>0</v>
      </c>
      <c r="Y2873" s="1">
        <v>0</v>
      </c>
      <c r="Z2873" s="1">
        <v>0</v>
      </c>
      <c r="AA2873" s="2" t="s">
        <v>0</v>
      </c>
      <c r="AB2873" s="1">
        <v>0</v>
      </c>
      <c r="AC2873" s="1">
        <v>0</v>
      </c>
      <c r="AD2873" s="2" t="s">
        <v>0</v>
      </c>
      <c r="AE2873" s="1">
        <v>0</v>
      </c>
      <c r="AF2873" s="2">
        <v>0</v>
      </c>
      <c r="AG2873" s="2" t="s">
        <v>0</v>
      </c>
      <c r="AH2873" s="1">
        <v>0</v>
      </c>
      <c r="AI2873" s="1">
        <v>0</v>
      </c>
      <c r="AJ2873" s="2" t="s">
        <v>0</v>
      </c>
      <c r="AK2873" s="1">
        <v>0</v>
      </c>
      <c r="AL2873" s="1">
        <v>0</v>
      </c>
      <c r="AM2873" s="53" t="s">
        <v>1</v>
      </c>
      <c r="AN2873" s="2" t="s">
        <v>1</v>
      </c>
      <c r="AO2873" s="53" t="s">
        <v>1</v>
      </c>
      <c r="AP2873" s="2" t="s">
        <v>1</v>
      </c>
    </row>
    <row r="2874" spans="1:42" hidden="1" x14ac:dyDescent="0.25">
      <c r="A2874" s="2" t="s">
        <v>2171</v>
      </c>
      <c r="B2874" s="52">
        <v>44017</v>
      </c>
      <c r="C2874" s="2" t="s">
        <v>8</v>
      </c>
      <c r="D2874" s="2" t="s">
        <v>26</v>
      </c>
      <c r="E2874" s="2" t="s">
        <v>489</v>
      </c>
      <c r="F2874" s="2" t="s">
        <v>4836</v>
      </c>
      <c r="G2874" s="2" t="s">
        <v>4</v>
      </c>
      <c r="H2874" s="2" t="s">
        <v>4840</v>
      </c>
      <c r="I2874" s="1" t="s">
        <v>1</v>
      </c>
      <c r="J2874" s="1" t="s">
        <v>1</v>
      </c>
      <c r="K2874" s="1" t="s">
        <v>1</v>
      </c>
      <c r="L2874" s="1" t="s">
        <v>1</v>
      </c>
      <c r="M2874" s="1">
        <v>0</v>
      </c>
      <c r="N2874" s="2" t="s">
        <v>1</v>
      </c>
      <c r="O2874" s="2" t="s">
        <v>2</v>
      </c>
      <c r="P2874" s="2" t="s">
        <v>1</v>
      </c>
      <c r="Q2874" s="1">
        <v>18292511.797200002</v>
      </c>
      <c r="R2874" s="1">
        <v>0</v>
      </c>
      <c r="S2874" s="1">
        <v>16629196.590000002</v>
      </c>
      <c r="T2874" s="1">
        <v>0</v>
      </c>
      <c r="U2874" s="2" t="s">
        <v>0</v>
      </c>
      <c r="V2874" s="1">
        <v>0</v>
      </c>
      <c r="W2874" s="1">
        <v>1433892.42</v>
      </c>
      <c r="X2874" s="2" t="s">
        <v>0</v>
      </c>
      <c r="Y2874" s="1">
        <v>229422.78719999999</v>
      </c>
      <c r="Z2874" s="1">
        <v>0</v>
      </c>
      <c r="AA2874" s="2" t="s">
        <v>0</v>
      </c>
      <c r="AB2874" s="1">
        <v>0</v>
      </c>
      <c r="AC2874" s="1">
        <v>0</v>
      </c>
      <c r="AD2874" s="2" t="s">
        <v>0</v>
      </c>
      <c r="AE2874" s="1">
        <v>0</v>
      </c>
      <c r="AF2874" s="2">
        <v>0</v>
      </c>
      <c r="AG2874" s="2" t="s">
        <v>0</v>
      </c>
      <c r="AH2874" s="1">
        <v>0</v>
      </c>
      <c r="AI2874" s="1">
        <v>0</v>
      </c>
      <c r="AJ2874" s="2" t="s">
        <v>0</v>
      </c>
      <c r="AK2874" s="1">
        <v>0</v>
      </c>
      <c r="AL2874" s="1">
        <v>0</v>
      </c>
      <c r="AM2874" s="53" t="s">
        <v>1</v>
      </c>
      <c r="AN2874" s="2" t="s">
        <v>1</v>
      </c>
      <c r="AO2874" s="53" t="s">
        <v>1</v>
      </c>
      <c r="AP2874" s="2" t="s">
        <v>1</v>
      </c>
    </row>
    <row r="2875" spans="1:42" hidden="1" x14ac:dyDescent="0.25">
      <c r="A2875" s="2" t="s">
        <v>2173</v>
      </c>
      <c r="B2875" s="52">
        <v>44017</v>
      </c>
      <c r="C2875" s="2" t="s">
        <v>8</v>
      </c>
      <c r="D2875" s="2" t="s">
        <v>26</v>
      </c>
      <c r="E2875" s="2" t="s">
        <v>489</v>
      </c>
      <c r="F2875" s="2" t="s">
        <v>4836</v>
      </c>
      <c r="G2875" s="2" t="s">
        <v>4</v>
      </c>
      <c r="H2875" s="2" t="s">
        <v>4841</v>
      </c>
      <c r="I2875" s="1" t="s">
        <v>1</v>
      </c>
      <c r="J2875" s="1" t="s">
        <v>1</v>
      </c>
      <c r="K2875" s="1" t="s">
        <v>1</v>
      </c>
      <c r="L2875" s="1" t="s">
        <v>1</v>
      </c>
      <c r="M2875" s="1">
        <v>0</v>
      </c>
      <c r="N2875" s="2" t="s">
        <v>1</v>
      </c>
      <c r="O2875" s="2" t="s">
        <v>2</v>
      </c>
      <c r="P2875" s="2" t="s">
        <v>1</v>
      </c>
      <c r="Q2875" s="1">
        <v>392813.6</v>
      </c>
      <c r="R2875" s="1">
        <v>0</v>
      </c>
      <c r="S2875" s="1">
        <v>392813.6</v>
      </c>
      <c r="T2875" s="1">
        <v>0</v>
      </c>
      <c r="U2875" s="2" t="s">
        <v>0</v>
      </c>
      <c r="V2875" s="1">
        <v>0</v>
      </c>
      <c r="W2875" s="1">
        <v>0</v>
      </c>
      <c r="X2875" s="2" t="s">
        <v>0</v>
      </c>
      <c r="Y2875" s="1">
        <v>0</v>
      </c>
      <c r="Z2875" s="1">
        <v>0</v>
      </c>
      <c r="AA2875" s="2" t="s">
        <v>0</v>
      </c>
      <c r="AB2875" s="1">
        <v>0</v>
      </c>
      <c r="AC2875" s="1">
        <v>0</v>
      </c>
      <c r="AD2875" s="2" t="s">
        <v>0</v>
      </c>
      <c r="AE2875" s="1">
        <v>0</v>
      </c>
      <c r="AF2875" s="2">
        <v>0</v>
      </c>
      <c r="AG2875" s="2" t="s">
        <v>0</v>
      </c>
      <c r="AH2875" s="1">
        <v>0</v>
      </c>
      <c r="AI2875" s="1">
        <v>0</v>
      </c>
      <c r="AJ2875" s="2" t="s">
        <v>0</v>
      </c>
      <c r="AK2875" s="1">
        <v>0</v>
      </c>
      <c r="AL2875" s="1">
        <v>0</v>
      </c>
      <c r="AM2875" s="53" t="s">
        <v>1</v>
      </c>
      <c r="AN2875" s="2" t="s">
        <v>1</v>
      </c>
      <c r="AO2875" s="53" t="s">
        <v>1</v>
      </c>
      <c r="AP2875" s="2" t="s">
        <v>1</v>
      </c>
    </row>
    <row r="2876" spans="1:42" hidden="1" x14ac:dyDescent="0.25">
      <c r="A2876" s="2" t="s">
        <v>2175</v>
      </c>
      <c r="B2876" s="52">
        <v>44017</v>
      </c>
      <c r="C2876" s="2" t="s">
        <v>8</v>
      </c>
      <c r="D2876" s="2" t="s">
        <v>16</v>
      </c>
      <c r="E2876" s="2" t="s">
        <v>483</v>
      </c>
      <c r="F2876" s="2" t="s">
        <v>833</v>
      </c>
      <c r="G2876" s="2" t="s">
        <v>4</v>
      </c>
      <c r="H2876" s="2" t="s">
        <v>4842</v>
      </c>
      <c r="I2876" s="1" t="s">
        <v>1</v>
      </c>
      <c r="J2876" s="1" t="s">
        <v>1</v>
      </c>
      <c r="K2876" s="1" t="s">
        <v>1</v>
      </c>
      <c r="L2876" s="1" t="s">
        <v>1</v>
      </c>
      <c r="M2876" s="1">
        <v>0</v>
      </c>
      <c r="N2876" s="2" t="s">
        <v>1</v>
      </c>
      <c r="O2876" s="2" t="s">
        <v>2</v>
      </c>
      <c r="P2876" s="2" t="s">
        <v>1</v>
      </c>
      <c r="Q2876" s="1">
        <v>6749493.6459999997</v>
      </c>
      <c r="R2876" s="1">
        <v>0</v>
      </c>
      <c r="S2876" s="1">
        <v>3159143.5999999992</v>
      </c>
      <c r="T2876" s="1">
        <v>0</v>
      </c>
      <c r="U2876" s="2" t="s">
        <v>0</v>
      </c>
      <c r="V2876" s="1">
        <v>0</v>
      </c>
      <c r="W2876" s="1">
        <v>3095129.35</v>
      </c>
      <c r="X2876" s="2" t="s">
        <v>0</v>
      </c>
      <c r="Y2876" s="1">
        <v>495220.696</v>
      </c>
      <c r="Z2876" s="1">
        <v>0</v>
      </c>
      <c r="AA2876" s="2" t="s">
        <v>0</v>
      </c>
      <c r="AB2876" s="1">
        <v>0</v>
      </c>
      <c r="AC2876" s="1">
        <v>0</v>
      </c>
      <c r="AD2876" s="2" t="s">
        <v>0</v>
      </c>
      <c r="AE2876" s="1">
        <v>0</v>
      </c>
      <c r="AF2876" s="2">
        <v>0</v>
      </c>
      <c r="AG2876" s="2" t="s">
        <v>0</v>
      </c>
      <c r="AH2876" s="1">
        <v>0</v>
      </c>
      <c r="AI2876" s="1">
        <v>0</v>
      </c>
      <c r="AJ2876" s="2" t="s">
        <v>0</v>
      </c>
      <c r="AK2876" s="1">
        <v>0</v>
      </c>
      <c r="AL2876" s="1">
        <v>0</v>
      </c>
      <c r="AM2876" s="53" t="s">
        <v>1</v>
      </c>
      <c r="AN2876" s="2" t="s">
        <v>1</v>
      </c>
      <c r="AO2876" s="53" t="s">
        <v>1</v>
      </c>
      <c r="AP2876" s="2" t="s">
        <v>1</v>
      </c>
    </row>
    <row r="2877" spans="1:42" hidden="1" x14ac:dyDescent="0.25">
      <c r="A2877" s="2" t="s">
        <v>2177</v>
      </c>
      <c r="B2877" s="52">
        <v>44017</v>
      </c>
      <c r="C2877" s="2" t="s">
        <v>8</v>
      </c>
      <c r="D2877" s="2" t="s">
        <v>11</v>
      </c>
      <c r="E2877" s="2" t="s">
        <v>476</v>
      </c>
      <c r="F2877" s="2" t="s">
        <v>4843</v>
      </c>
      <c r="G2877" s="2" t="s">
        <v>4</v>
      </c>
      <c r="H2877" s="2" t="s">
        <v>4844</v>
      </c>
      <c r="I2877" s="1" t="s">
        <v>1</v>
      </c>
      <c r="J2877" s="1" t="s">
        <v>1</v>
      </c>
      <c r="K2877" s="1" t="s">
        <v>1</v>
      </c>
      <c r="L2877" s="1" t="s">
        <v>1</v>
      </c>
      <c r="M2877" s="1">
        <v>0</v>
      </c>
      <c r="N2877" s="2" t="s">
        <v>1</v>
      </c>
      <c r="O2877" s="2" t="s">
        <v>2</v>
      </c>
      <c r="P2877" s="2" t="s">
        <v>1</v>
      </c>
      <c r="Q2877" s="1">
        <v>16442827.6908</v>
      </c>
      <c r="R2877" s="1">
        <v>0</v>
      </c>
      <c r="S2877" s="1">
        <v>3603824</v>
      </c>
      <c r="T2877" s="1">
        <v>0</v>
      </c>
      <c r="U2877" s="2" t="s">
        <v>0</v>
      </c>
      <c r="V2877" s="1">
        <v>0</v>
      </c>
      <c r="W2877" s="1">
        <v>11068106.630000001</v>
      </c>
      <c r="X2877" s="2" t="s">
        <v>13</v>
      </c>
      <c r="Y2877" s="1">
        <v>1770897.0608000001</v>
      </c>
      <c r="Z2877" s="1">
        <v>0</v>
      </c>
      <c r="AA2877" s="2" t="s">
        <v>0</v>
      </c>
      <c r="AB2877" s="1">
        <v>0</v>
      </c>
      <c r="AC2877" s="1">
        <v>0</v>
      </c>
      <c r="AD2877" s="2" t="s">
        <v>0</v>
      </c>
      <c r="AE2877" s="1">
        <v>0</v>
      </c>
      <c r="AF2877" s="2">
        <v>0</v>
      </c>
      <c r="AG2877" s="2" t="s">
        <v>0</v>
      </c>
      <c r="AH2877" s="1">
        <v>0</v>
      </c>
      <c r="AI2877" s="1">
        <v>0</v>
      </c>
      <c r="AJ2877" s="2" t="s">
        <v>0</v>
      </c>
      <c r="AK2877" s="1">
        <v>0</v>
      </c>
      <c r="AL2877" s="1">
        <v>0</v>
      </c>
      <c r="AM2877" s="53" t="s">
        <v>1</v>
      </c>
      <c r="AN2877" s="2" t="s">
        <v>1</v>
      </c>
      <c r="AO2877" s="53" t="s">
        <v>1</v>
      </c>
      <c r="AP2877" s="2" t="s">
        <v>1</v>
      </c>
    </row>
    <row r="2878" spans="1:42" hidden="1" x14ac:dyDescent="0.25">
      <c r="A2878" s="2" t="s">
        <v>4854</v>
      </c>
      <c r="B2878" s="52">
        <v>44017</v>
      </c>
      <c r="C2878" s="2" t="s">
        <v>8</v>
      </c>
      <c r="D2878" s="2" t="s">
        <v>11</v>
      </c>
      <c r="E2878" s="2" t="s">
        <v>538</v>
      </c>
      <c r="F2878" s="2" t="s">
        <v>2773</v>
      </c>
      <c r="G2878" s="2" t="s">
        <v>4</v>
      </c>
      <c r="H2878" s="2" t="s">
        <v>4855</v>
      </c>
      <c r="I2878" s="1" t="s">
        <v>1</v>
      </c>
      <c r="J2878" s="1" t="s">
        <v>1</v>
      </c>
      <c r="K2878" s="1" t="s">
        <v>1</v>
      </c>
      <c r="L2878" s="1" t="s">
        <v>1</v>
      </c>
      <c r="M2878" s="1">
        <v>0</v>
      </c>
      <c r="N2878" s="2" t="s">
        <v>1</v>
      </c>
      <c r="O2878" s="2" t="s">
        <v>2</v>
      </c>
      <c r="P2878" s="2" t="s">
        <v>1</v>
      </c>
      <c r="Q2878" s="1">
        <v>28099704.588999994</v>
      </c>
      <c r="R2878" s="1">
        <v>0</v>
      </c>
      <c r="S2878" s="1">
        <v>23562447.644999996</v>
      </c>
      <c r="T2878" s="1">
        <v>0</v>
      </c>
      <c r="U2878" s="2" t="s">
        <v>0</v>
      </c>
      <c r="V2878" s="1">
        <v>0</v>
      </c>
      <c r="W2878" s="1">
        <v>3911428.4</v>
      </c>
      <c r="X2878" s="2" t="s">
        <v>0</v>
      </c>
      <c r="Y2878" s="1">
        <v>625828.54399999999</v>
      </c>
      <c r="Z2878" s="1">
        <v>0</v>
      </c>
      <c r="AA2878" s="2" t="s">
        <v>0</v>
      </c>
      <c r="AB2878" s="1">
        <v>0</v>
      </c>
      <c r="AC2878" s="1">
        <v>0</v>
      </c>
      <c r="AD2878" s="2" t="s">
        <v>0</v>
      </c>
      <c r="AE2878" s="1">
        <v>0</v>
      </c>
      <c r="AF2878" s="2">
        <v>0</v>
      </c>
      <c r="AG2878" s="2" t="s">
        <v>0</v>
      </c>
      <c r="AH2878" s="1">
        <v>0</v>
      </c>
      <c r="AI2878" s="1">
        <v>0</v>
      </c>
      <c r="AJ2878" s="2" t="s">
        <v>0</v>
      </c>
      <c r="AK2878" s="1">
        <v>0</v>
      </c>
      <c r="AL2878" s="1">
        <v>0</v>
      </c>
      <c r="AM2878" s="53" t="s">
        <v>1</v>
      </c>
      <c r="AN2878" s="2" t="s">
        <v>1</v>
      </c>
      <c r="AO2878" s="53" t="s">
        <v>1</v>
      </c>
      <c r="AP2878" s="2" t="s">
        <v>1</v>
      </c>
    </row>
    <row r="2879" spans="1:42" hidden="1" x14ac:dyDescent="0.25">
      <c r="A2879" s="2" t="s">
        <v>2180</v>
      </c>
      <c r="B2879" s="52">
        <v>44017</v>
      </c>
      <c r="C2879" s="2" t="s">
        <v>8</v>
      </c>
      <c r="D2879" s="2" t="s">
        <v>7</v>
      </c>
      <c r="E2879" s="2" t="s">
        <v>471</v>
      </c>
      <c r="F2879" s="2" t="s">
        <v>3532</v>
      </c>
      <c r="G2879" s="2" t="s">
        <v>4</v>
      </c>
      <c r="H2879" s="2" t="s">
        <v>4845</v>
      </c>
      <c r="I2879" s="1" t="s">
        <v>1</v>
      </c>
      <c r="J2879" s="1" t="s">
        <v>1</v>
      </c>
      <c r="K2879" s="1" t="s">
        <v>1</v>
      </c>
      <c r="L2879" s="1" t="s">
        <v>1</v>
      </c>
      <c r="M2879" s="1">
        <v>0</v>
      </c>
      <c r="N2879" s="2" t="s">
        <v>1</v>
      </c>
      <c r="O2879" s="2" t="s">
        <v>2</v>
      </c>
      <c r="P2879" s="2" t="s">
        <v>1</v>
      </c>
      <c r="Q2879" s="1">
        <v>80995980.731799975</v>
      </c>
      <c r="R2879" s="1">
        <v>0</v>
      </c>
      <c r="S2879" s="1">
        <v>59307333.444999978</v>
      </c>
      <c r="T2879" s="1">
        <v>0</v>
      </c>
      <c r="U2879" s="2" t="s">
        <v>0</v>
      </c>
      <c r="V2879" s="1">
        <v>0</v>
      </c>
      <c r="W2879" s="1">
        <v>18697109.73</v>
      </c>
      <c r="X2879" s="2" t="s">
        <v>13</v>
      </c>
      <c r="Y2879" s="1">
        <v>2991537.5567999999</v>
      </c>
      <c r="Z2879" s="1">
        <v>0</v>
      </c>
      <c r="AA2879" s="2" t="s">
        <v>0</v>
      </c>
      <c r="AB2879" s="1">
        <v>0</v>
      </c>
      <c r="AC2879" s="1">
        <v>0</v>
      </c>
      <c r="AD2879" s="2" t="s">
        <v>0</v>
      </c>
      <c r="AE2879" s="1">
        <v>0</v>
      </c>
      <c r="AF2879" s="2">
        <v>0</v>
      </c>
      <c r="AG2879" s="2" t="s">
        <v>0</v>
      </c>
      <c r="AH2879" s="1">
        <v>0</v>
      </c>
      <c r="AI2879" s="1">
        <v>0</v>
      </c>
      <c r="AJ2879" s="2" t="s">
        <v>0</v>
      </c>
      <c r="AK2879" s="1">
        <v>0</v>
      </c>
      <c r="AL2879" s="1">
        <v>0</v>
      </c>
      <c r="AM2879" s="53" t="s">
        <v>1</v>
      </c>
      <c r="AN2879" s="2" t="s">
        <v>1</v>
      </c>
      <c r="AO2879" s="53" t="s">
        <v>1</v>
      </c>
      <c r="AP2879" s="2" t="s">
        <v>1</v>
      </c>
    </row>
    <row r="2880" spans="1:42" x14ac:dyDescent="0.25">
      <c r="A2880" s="48"/>
      <c r="B2880" s="73"/>
      <c r="C2880" s="48"/>
      <c r="D2880" s="48"/>
      <c r="E2880" s="48"/>
      <c r="F2880" s="48"/>
      <c r="G2880" s="48"/>
      <c r="H2880" s="48"/>
      <c r="I2880" s="55"/>
      <c r="J2880" s="55"/>
      <c r="K2880" s="55"/>
      <c r="L2880" s="55"/>
      <c r="M2880" s="55"/>
      <c r="N2880" s="48"/>
      <c r="O2880" s="48"/>
      <c r="P2880" s="48"/>
      <c r="Q2880" s="55"/>
      <c r="R2880" s="55"/>
      <c r="S2880" s="55"/>
      <c r="T2880" s="55"/>
      <c r="U2880" s="48"/>
      <c r="V2880" s="55"/>
      <c r="W2880" s="55"/>
      <c r="X2880" s="48"/>
      <c r="Y2880" s="55"/>
    </row>
    <row r="2881" spans="1:32" ht="15.75" thickBot="1" x14ac:dyDescent="0.3">
      <c r="A2881" s="48"/>
      <c r="B2881" s="73"/>
      <c r="C2881" s="48"/>
      <c r="D2881" s="48"/>
      <c r="E2881" s="48"/>
      <c r="F2881" s="48"/>
      <c r="G2881" s="48"/>
      <c r="H2881" s="48"/>
      <c r="I2881" s="55"/>
      <c r="J2881" s="55"/>
      <c r="K2881" s="55"/>
      <c r="L2881" s="55"/>
      <c r="M2881" s="55"/>
      <c r="N2881" s="48"/>
      <c r="O2881" s="48"/>
      <c r="P2881" s="48"/>
      <c r="Q2881" s="55"/>
      <c r="R2881" s="55"/>
      <c r="S2881" s="55"/>
      <c r="T2881" s="55"/>
      <c r="U2881" s="48"/>
      <c r="V2881" s="55"/>
      <c r="W2881" s="55"/>
      <c r="X2881" s="48"/>
      <c r="Y2881" s="55"/>
    </row>
    <row r="2882" spans="1:32" x14ac:dyDescent="0.25">
      <c r="A2882" s="24"/>
      <c r="B2882" s="57"/>
      <c r="C2882" s="24"/>
      <c r="D2882" s="24"/>
      <c r="E2882" s="24"/>
      <c r="F2882" s="24"/>
      <c r="G2882" s="24"/>
      <c r="H2882" s="24"/>
      <c r="I2882" s="24"/>
      <c r="J2882" s="24"/>
      <c r="K2882" s="24"/>
      <c r="L2882" s="24"/>
      <c r="M2882" s="24"/>
      <c r="N2882" s="24"/>
      <c r="O2882" s="24"/>
      <c r="P2882" s="25" t="s">
        <v>1453</v>
      </c>
      <c r="Q2882" s="24">
        <f>SUM(Q1:Q2881)</f>
        <v>113795165850.33661</v>
      </c>
      <c r="R2882" s="24">
        <f t="shared" ref="R2882:AE2882" si="35">SUM(R1:R2881)</f>
        <v>28450159.478</v>
      </c>
      <c r="S2882" s="24">
        <f t="shared" si="35"/>
        <v>87208850073.146149</v>
      </c>
      <c r="T2882" s="24">
        <f t="shared" si="35"/>
        <v>270875884.59780127</v>
      </c>
      <c r="U2882" s="24">
        <f t="shared" si="35"/>
        <v>0</v>
      </c>
      <c r="V2882" s="24">
        <f t="shared" si="35"/>
        <v>43340141.53570006</v>
      </c>
      <c r="W2882" s="24">
        <f t="shared" si="35"/>
        <v>22625574697.902649</v>
      </c>
      <c r="X2882" s="24">
        <f t="shared" si="35"/>
        <v>0</v>
      </c>
      <c r="Y2882" s="24">
        <f t="shared" si="35"/>
        <v>3620091951.9846497</v>
      </c>
      <c r="Z2882" s="24">
        <f t="shared" si="35"/>
        <v>327600</v>
      </c>
      <c r="AA2882" s="24">
        <f t="shared" si="35"/>
        <v>0</v>
      </c>
      <c r="AB2882" s="24">
        <f t="shared" si="35"/>
        <v>16545108</v>
      </c>
      <c r="AC2882" s="24">
        <f t="shared" si="35"/>
        <v>8950105.679999996</v>
      </c>
      <c r="AD2882" s="24">
        <f t="shared" si="35"/>
        <v>0</v>
      </c>
      <c r="AE2882" s="24">
        <f t="shared" si="35"/>
        <v>610287.48960000009</v>
      </c>
      <c r="AF2882" s="61">
        <f>SUM(S2882:AE2882)-Q2882</f>
        <v>0</v>
      </c>
    </row>
    <row r="2883" spans="1:32" s="71" customFormat="1" ht="16.5" customHeight="1" thickBot="1" x14ac:dyDescent="0.3">
      <c r="A2883" s="67"/>
      <c r="B2883" s="68"/>
      <c r="C2883" s="67"/>
      <c r="D2883" s="67"/>
      <c r="E2883" s="67"/>
      <c r="F2883" s="67"/>
      <c r="G2883" s="67"/>
      <c r="H2883" s="67"/>
      <c r="I2883" s="67"/>
      <c r="J2883" s="67"/>
      <c r="K2883" s="67"/>
      <c r="L2883" s="67"/>
      <c r="M2883" s="67"/>
      <c r="N2883" s="67"/>
      <c r="O2883" s="67"/>
      <c r="P2883" s="69" t="s">
        <v>1454</v>
      </c>
      <c r="Q2883" s="67">
        <f>SUBTOTAL(9,Q1:Q2881)</f>
        <v>8898853593.468502</v>
      </c>
      <c r="R2883" s="67">
        <f t="shared" ref="R2883:AE2883" si="36">SUBTOTAL(9,R1:R2881)</f>
        <v>0</v>
      </c>
      <c r="S2883" s="67">
        <f t="shared" si="36"/>
        <v>6798493801.4841022</v>
      </c>
      <c r="T2883" s="67">
        <f t="shared" si="36"/>
        <v>0</v>
      </c>
      <c r="U2883" s="67">
        <f t="shared" si="36"/>
        <v>0</v>
      </c>
      <c r="V2883" s="67">
        <f t="shared" si="36"/>
        <v>0</v>
      </c>
      <c r="W2883" s="67">
        <f t="shared" si="36"/>
        <v>1810654993.0899997</v>
      </c>
      <c r="X2883" s="67">
        <f t="shared" si="36"/>
        <v>0</v>
      </c>
      <c r="Y2883" s="67">
        <f t="shared" si="36"/>
        <v>289704798.89439994</v>
      </c>
      <c r="Z2883" s="67">
        <f t="shared" si="36"/>
        <v>0</v>
      </c>
      <c r="AA2883" s="67">
        <f t="shared" si="36"/>
        <v>0</v>
      </c>
      <c r="AB2883" s="67">
        <f t="shared" si="36"/>
        <v>0</v>
      </c>
      <c r="AC2883" s="67">
        <f t="shared" si="36"/>
        <v>0</v>
      </c>
      <c r="AD2883" s="67">
        <f t="shared" si="36"/>
        <v>0</v>
      </c>
      <c r="AE2883" s="67">
        <f t="shared" si="36"/>
        <v>0</v>
      </c>
      <c r="AF2883" s="70">
        <f>SUM(S2883:AE2883)-Q2883</f>
        <v>0</v>
      </c>
    </row>
    <row r="2884" spans="1:32" x14ac:dyDescent="0.25">
      <c r="P2884" s="22"/>
      <c r="Q2884" s="7"/>
      <c r="R2884" s="7"/>
      <c r="S2884" s="7"/>
      <c r="T2884" s="7"/>
      <c r="U2884" s="7"/>
      <c r="V2884" s="7"/>
      <c r="W2884" s="7"/>
      <c r="X2884" s="7"/>
      <c r="Y2884" s="7"/>
      <c r="Z2884" s="7"/>
    </row>
    <row r="2885" spans="1:32" x14ac:dyDescent="0.25">
      <c r="P2885" s="23"/>
      <c r="Q2885" s="7">
        <f>+Q2882-Q2883</f>
        <v>104896312256.8681</v>
      </c>
      <c r="R2885" s="7">
        <f t="shared" ref="R2885:AD2885" si="37">+R2882-R2883</f>
        <v>28450159.478</v>
      </c>
      <c r="S2885" s="7">
        <f t="shared" si="37"/>
        <v>80410356271.662048</v>
      </c>
      <c r="T2885" s="7">
        <f t="shared" si="37"/>
        <v>270875884.59780127</v>
      </c>
      <c r="U2885" s="7">
        <f t="shared" si="37"/>
        <v>0</v>
      </c>
      <c r="V2885" s="7">
        <f t="shared" si="37"/>
        <v>43340141.53570006</v>
      </c>
      <c r="W2885" s="7">
        <f>+W2882-W2883</f>
        <v>20814919704.812649</v>
      </c>
      <c r="X2885" s="7">
        <f t="shared" si="37"/>
        <v>0</v>
      </c>
      <c r="Y2885" s="7">
        <f t="shared" si="37"/>
        <v>3330387153.0902495</v>
      </c>
      <c r="Z2885" s="7">
        <f t="shared" si="37"/>
        <v>327600</v>
      </c>
      <c r="AA2885" s="7">
        <f t="shared" si="37"/>
        <v>0</v>
      </c>
      <c r="AB2885" s="7">
        <f t="shared" si="37"/>
        <v>16545108</v>
      </c>
      <c r="AC2885" s="7">
        <f t="shared" si="37"/>
        <v>8950105.679999996</v>
      </c>
      <c r="AD2885" s="7">
        <f t="shared" si="37"/>
        <v>0</v>
      </c>
      <c r="AE2885" s="7">
        <f>+AE2882-AE2883</f>
        <v>610287.48960000009</v>
      </c>
    </row>
    <row r="2886" spans="1:32" x14ac:dyDescent="0.25">
      <c r="Q2886" s="7"/>
      <c r="R2886" s="7"/>
      <c r="S2886" s="7"/>
      <c r="T2886" s="7"/>
      <c r="U2886" s="7"/>
      <c r="V2886" s="7"/>
      <c r="W2886" s="7"/>
      <c r="X2886" s="7"/>
      <c r="Y2886" s="7"/>
      <c r="Z2886" s="7"/>
    </row>
    <row r="2887" spans="1:32" x14ac:dyDescent="0.25">
      <c r="Q2887" s="9"/>
      <c r="W2887" s="8"/>
    </row>
    <row r="2888" spans="1:32" x14ac:dyDescent="0.25">
      <c r="Q2888" s="7"/>
      <c r="S2888" s="15"/>
    </row>
    <row r="2889" spans="1:32" x14ac:dyDescent="0.25">
      <c r="Q2889" s="7"/>
      <c r="T2889" s="7"/>
    </row>
    <row r="2890" spans="1:32" x14ac:dyDescent="0.25">
      <c r="Q2890" s="9"/>
    </row>
  </sheetData>
  <autoFilter ref="A1:AP2879">
    <filterColumn colId="1">
      <filters>
        <dateGroupItem year="2020" month="5" day="1" dateTimeGrouping="day"/>
        <dateGroupItem year="2020" month="5" day="2" dateTimeGrouping="day"/>
        <dateGroupItem year="2020" month="5" day="3" dateTimeGrouping="day"/>
        <dateGroupItem year="2020" month="6" day="1" dateTimeGrouping="day"/>
        <dateGroupItem year="2020" month="6" day="2" dateTimeGrouping="day"/>
        <dateGroupItem year="2020" month="6" day="3" dateTimeGrouping="day"/>
        <dateGroupItem year="2020" month="6" day="4" dateTimeGrouping="day"/>
        <dateGroupItem year="2020" month="6" day="5" dateTimeGrouping="day"/>
        <dateGroupItem year="2020" month="6" day="6" dateTimeGrouping="day"/>
        <dateGroupItem year="2020" month="6" day="7" dateTimeGrouping="day"/>
      </filters>
    </filterColumn>
    <filterColumn colId="2">
      <filters>
        <filter val="0201"/>
      </filters>
    </filterColumn>
  </autoFilter>
  <sortState ref="A2585:AP2879">
    <sortCondition ref="B2585:B2879"/>
    <sortCondition ref="D2585:D2879"/>
  </sortState>
  <conditionalFormatting sqref="B135:B2583">
    <cfRule type="containsText" dxfId="21" priority="1" operator="containsText" text="10/4/2020">
      <formula>NOT(ISERROR(SEARCH("10/4/2020",B135)))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6:K1750"/>
  <sheetViews>
    <sheetView topLeftCell="A10" workbookViewId="0">
      <selection activeCell="K22" activeCellId="3" sqref="E22 G22 I22 K22"/>
    </sheetView>
  </sheetViews>
  <sheetFormatPr baseColWidth="10" defaultRowHeight="15" x14ac:dyDescent="0.25"/>
  <cols>
    <col min="1" max="1" width="19.85546875" style="6" customWidth="1"/>
    <col min="2" max="2" width="20.42578125" style="7" customWidth="1"/>
    <col min="3" max="3" width="17.28515625" style="6" customWidth="1"/>
    <col min="4" max="4" width="17.85546875" style="6" customWidth="1"/>
    <col min="5" max="5" width="15" style="6" customWidth="1"/>
    <col min="6" max="6" width="20.85546875" style="6" customWidth="1"/>
    <col min="7" max="7" width="16.28515625" style="6" customWidth="1"/>
    <col min="8" max="8" width="14.7109375" style="6" customWidth="1"/>
    <col min="9" max="9" width="15" style="6" customWidth="1"/>
    <col min="10" max="10" width="20.85546875" style="6" customWidth="1"/>
    <col min="11" max="11" width="17.42578125" style="6" customWidth="1"/>
    <col min="12" max="12" width="11.7109375" style="6" bestFit="1" customWidth="1"/>
    <col min="13" max="18" width="10.7109375" style="6" customWidth="1"/>
    <col min="19" max="19" width="12.5703125" style="6" bestFit="1" customWidth="1"/>
    <col min="20" max="22" width="10" style="6" customWidth="1"/>
    <col min="23" max="27" width="11" style="6" customWidth="1"/>
    <col min="28" max="29" width="12.5703125" style="6" bestFit="1" customWidth="1"/>
    <col min="30" max="37" width="11" style="6" customWidth="1"/>
    <col min="38" max="38" width="12.5703125" style="6" bestFit="1" customWidth="1"/>
    <col min="39" max="40" width="11" style="6" customWidth="1"/>
    <col min="41" max="41" width="12.5703125" style="6" bestFit="1" customWidth="1"/>
    <col min="42" max="44" width="11" style="6" customWidth="1"/>
    <col min="45" max="47" width="12.5703125" style="6" bestFit="1" customWidth="1"/>
    <col min="48" max="50" width="11" style="6" customWidth="1"/>
    <col min="51" max="51" width="12.5703125" style="6" bestFit="1" customWidth="1"/>
    <col min="52" max="52" width="11" style="6" customWidth="1"/>
    <col min="53" max="53" width="12.5703125" style="6" bestFit="1" customWidth="1"/>
    <col min="54" max="55" width="11" style="6" customWidth="1"/>
    <col min="56" max="58" width="12.5703125" style="6" bestFit="1" customWidth="1"/>
    <col min="59" max="63" width="11" style="6" customWidth="1"/>
    <col min="64" max="66" width="12.5703125" style="6" bestFit="1" customWidth="1"/>
    <col min="67" max="71" width="11" style="6" customWidth="1"/>
    <col min="72" max="72" width="12.5703125" style="6" bestFit="1" customWidth="1"/>
    <col min="73" max="73" width="11" style="6" customWidth="1"/>
    <col min="74" max="88" width="12.5703125" style="6" bestFit="1" customWidth="1"/>
    <col min="89" max="89" width="13.5703125" style="6" bestFit="1" customWidth="1"/>
    <col min="90" max="114" width="12.5703125" style="6" bestFit="1" customWidth="1"/>
    <col min="115" max="115" width="13.5703125" style="6" bestFit="1" customWidth="1"/>
    <col min="116" max="117" width="12.5703125" style="6" bestFit="1" customWidth="1"/>
    <col min="118" max="118" width="13.5703125" style="6" bestFit="1" customWidth="1"/>
    <col min="119" max="128" width="12.5703125" style="6" bestFit="1" customWidth="1"/>
    <col min="129" max="129" width="13.5703125" style="6" bestFit="1" customWidth="1"/>
    <col min="130" max="148" width="12.5703125" style="6" bestFit="1" customWidth="1"/>
    <col min="149" max="151" width="13.5703125" style="6" bestFit="1" customWidth="1"/>
    <col min="152" max="152" width="12.5703125" style="6" bestFit="1" customWidth="1"/>
    <col min="153" max="153" width="13.5703125" style="6" bestFit="1" customWidth="1"/>
    <col min="154" max="159" width="12.5703125" style="6" bestFit="1" customWidth="1"/>
    <col min="160" max="160" width="13.5703125" style="6" bestFit="1" customWidth="1"/>
    <col min="161" max="162" width="12.5703125" style="6" bestFit="1" customWidth="1"/>
    <col min="163" max="165" width="13.5703125" style="6" bestFit="1" customWidth="1"/>
    <col min="166" max="170" width="12.5703125" style="6" bestFit="1" customWidth="1"/>
    <col min="171" max="171" width="13.5703125" style="6" bestFit="1" customWidth="1"/>
    <col min="172" max="172" width="12.5703125" style="6" bestFit="1" customWidth="1"/>
    <col min="173" max="174" width="13.5703125" style="6" bestFit="1" customWidth="1"/>
    <col min="175" max="175" width="12.5703125" style="6" bestFit="1" customWidth="1"/>
    <col min="176" max="560" width="13.5703125" style="6" bestFit="1" customWidth="1"/>
    <col min="561" max="561" width="14.5703125" style="6" bestFit="1" customWidth="1"/>
    <col min="562" max="567" width="13.5703125" style="6" bestFit="1" customWidth="1"/>
    <col min="568" max="568" width="14.5703125" style="6" bestFit="1" customWidth="1"/>
    <col min="569" max="581" width="13.5703125" style="6" bestFit="1" customWidth="1"/>
    <col min="582" max="582" width="14.5703125" style="6" bestFit="1" customWidth="1"/>
    <col min="583" max="583" width="13.5703125" style="6" bestFit="1" customWidth="1"/>
    <col min="584" max="609" width="14.5703125" style="6" bestFit="1" customWidth="1"/>
    <col min="610" max="610" width="12.5703125" style="6" bestFit="1" customWidth="1"/>
    <col min="611" max="611" width="17.28515625" style="6" bestFit="1" customWidth="1"/>
    <col min="612" max="16384" width="11.42578125" style="6"/>
  </cols>
  <sheetData>
    <row r="16" spans="1:11" x14ac:dyDescent="0.25">
      <c r="A16" s="6" t="s">
        <v>1417</v>
      </c>
      <c r="B16" s="6" t="s">
        <v>4857</v>
      </c>
      <c r="C16" s="7"/>
      <c r="D16" s="7"/>
      <c r="E16" s="7"/>
      <c r="F16" s="7"/>
      <c r="G16" s="7"/>
      <c r="H16" s="7"/>
      <c r="I16" s="7"/>
      <c r="J16" s="7"/>
      <c r="K16" s="7"/>
    </row>
    <row r="17" spans="1:11" x14ac:dyDescent="0.25">
      <c r="A17" s="7"/>
      <c r="C17" s="7"/>
      <c r="D17" s="7"/>
      <c r="E17" s="7"/>
      <c r="F17" s="7"/>
      <c r="G17" s="7"/>
      <c r="H17" s="7"/>
      <c r="I17" s="7"/>
      <c r="J17" s="7"/>
      <c r="K17" s="7"/>
    </row>
    <row r="18" spans="1:11" s="16" customFormat="1" ht="60" x14ac:dyDescent="0.25">
      <c r="A18" s="16" t="s">
        <v>1419</v>
      </c>
      <c r="B18" s="14" t="s">
        <v>1420</v>
      </c>
      <c r="C18" s="131" t="s">
        <v>1422</v>
      </c>
      <c r="D18" s="131" t="s">
        <v>1425</v>
      </c>
      <c r="E18" s="16" t="s">
        <v>1426</v>
      </c>
      <c r="F18" s="131" t="s">
        <v>1423</v>
      </c>
      <c r="G18" s="16" t="s">
        <v>1424</v>
      </c>
      <c r="H18" s="143" t="s">
        <v>1431</v>
      </c>
      <c r="I18" s="16" t="s">
        <v>1432</v>
      </c>
      <c r="J18" s="143" t="s">
        <v>1433</v>
      </c>
      <c r="K18" s="16" t="s">
        <v>1434</v>
      </c>
    </row>
    <row r="19" spans="1:11" x14ac:dyDescent="0.25">
      <c r="A19" s="14" t="s">
        <v>8</v>
      </c>
      <c r="B19" s="15">
        <v>20739060018.024029</v>
      </c>
      <c r="C19" s="15">
        <v>15420335178.551153</v>
      </c>
      <c r="D19" s="15">
        <v>12882802.220000001</v>
      </c>
      <c r="E19" s="15">
        <v>2061248.3551999999</v>
      </c>
      <c r="F19" s="15">
        <v>4569457889.59128</v>
      </c>
      <c r="G19" s="15">
        <v>731113262.34479833</v>
      </c>
      <c r="H19" s="15">
        <v>0</v>
      </c>
      <c r="I19" s="15">
        <v>0</v>
      </c>
      <c r="J19" s="15">
        <v>2971886.08</v>
      </c>
      <c r="K19" s="15">
        <v>237750.88159999999</v>
      </c>
    </row>
    <row r="20" spans="1:11" x14ac:dyDescent="0.25">
      <c r="A20" s="14" t="s">
        <v>71</v>
      </c>
      <c r="B20" s="15">
        <v>1959951335.0488</v>
      </c>
      <c r="C20" s="15">
        <v>1727634529.9108</v>
      </c>
      <c r="D20" s="15">
        <v>0</v>
      </c>
      <c r="E20" s="15">
        <v>0</v>
      </c>
      <c r="F20" s="15">
        <v>199161991.28999999</v>
      </c>
      <c r="G20" s="15">
        <v>31865918.606400006</v>
      </c>
      <c r="H20" s="15">
        <v>327600</v>
      </c>
      <c r="I20" s="15">
        <v>26208</v>
      </c>
      <c r="J20" s="15">
        <v>865821.52</v>
      </c>
      <c r="K20" s="15">
        <v>69265.72159999999</v>
      </c>
    </row>
    <row r="21" spans="1:11" x14ac:dyDescent="0.25">
      <c r="A21" s="14" t="s">
        <v>53</v>
      </c>
      <c r="B21" s="15">
        <v>8175856474.9972668</v>
      </c>
      <c r="C21" s="15">
        <v>5703841804.824295</v>
      </c>
      <c r="D21" s="15">
        <v>38255830.364601232</v>
      </c>
      <c r="E21" s="15">
        <v>6120932.858300061</v>
      </c>
      <c r="F21" s="15">
        <v>2089261853.4340487</v>
      </c>
      <c r="G21" s="15">
        <v>334281896.54961962</v>
      </c>
      <c r="H21" s="15">
        <v>0</v>
      </c>
      <c r="I21" s="15">
        <v>0</v>
      </c>
      <c r="J21" s="15">
        <v>3790886.08</v>
      </c>
      <c r="K21" s="15">
        <v>303270.88639999996</v>
      </c>
    </row>
    <row r="22" spans="1:11" s="26" customFormat="1" x14ac:dyDescent="0.25">
      <c r="A22" s="27" t="s">
        <v>1421</v>
      </c>
      <c r="B22" s="15">
        <v>30874867828.070099</v>
      </c>
      <c r="C22" s="15">
        <v>22851811513.286247</v>
      </c>
      <c r="D22" s="15">
        <v>51138632.584601231</v>
      </c>
      <c r="E22" s="15">
        <v>8182181.2135000611</v>
      </c>
      <c r="F22" s="15">
        <v>6857881734.3153286</v>
      </c>
      <c r="G22" s="15">
        <v>1097261077.500818</v>
      </c>
      <c r="H22" s="15">
        <v>327600</v>
      </c>
      <c r="I22" s="15">
        <v>26208</v>
      </c>
      <c r="J22" s="15">
        <v>7628593.6799999997</v>
      </c>
      <c r="K22" s="15">
        <v>610287.48959999997</v>
      </c>
    </row>
    <row r="23" spans="1:11" x14ac:dyDescent="0.25">
      <c r="A23"/>
      <c r="B23"/>
      <c r="C23" s="130"/>
      <c r="D23" s="130"/>
      <c r="E23" s="130"/>
      <c r="F23" s="130"/>
      <c r="G23" s="130"/>
      <c r="H23"/>
      <c r="I23"/>
      <c r="J23"/>
      <c r="K23"/>
    </row>
    <row r="24" spans="1:11" x14ac:dyDescent="0.25">
      <c r="C24" s="7"/>
      <c r="D24" s="7"/>
      <c r="E24" s="7"/>
      <c r="F24" s="7"/>
      <c r="G24" s="7"/>
    </row>
    <row r="25" spans="1:11" x14ac:dyDescent="0.25">
      <c r="B25" s="9"/>
      <c r="C25" s="7"/>
      <c r="D25" s="7"/>
      <c r="E25" s="7"/>
      <c r="F25" s="7"/>
      <c r="G25" s="7"/>
    </row>
    <row r="26" spans="1:11" x14ac:dyDescent="0.25">
      <c r="B26" s="6"/>
      <c r="C26" s="7">
        <f>+GETPIVOTDATA("Suma de Exento",$A$18)</f>
        <v>22851811513.286247</v>
      </c>
      <c r="D26" s="7"/>
      <c r="E26" s="7"/>
      <c r="F26" s="7"/>
      <c r="G26" s="7"/>
    </row>
    <row r="27" spans="1:11" x14ac:dyDescent="0.25">
      <c r="B27" s="6"/>
      <c r="D27" s="7"/>
      <c r="F27" s="15"/>
      <c r="G27" s="7"/>
      <c r="H27" s="15"/>
    </row>
    <row r="28" spans="1:11" x14ac:dyDescent="0.25">
      <c r="B28" s="6"/>
      <c r="F28" s="7"/>
      <c r="G28" s="7"/>
      <c r="H28" s="15"/>
    </row>
    <row r="29" spans="1:11" x14ac:dyDescent="0.25">
      <c r="B29" s="6"/>
      <c r="G29" s="15"/>
      <c r="H29" s="15"/>
    </row>
    <row r="30" spans="1:11" x14ac:dyDescent="0.25">
      <c r="B30" s="6"/>
    </row>
    <row r="31" spans="1:11" x14ac:dyDescent="0.25">
      <c r="B31" s="6"/>
    </row>
    <row r="32" spans="1:11" x14ac:dyDescent="0.25">
      <c r="B32" s="6"/>
    </row>
    <row r="33" spans="2:2" x14ac:dyDescent="0.25">
      <c r="B33" s="6"/>
    </row>
    <row r="34" spans="2:2" x14ac:dyDescent="0.25">
      <c r="B34" s="6"/>
    </row>
    <row r="35" spans="2:2" x14ac:dyDescent="0.25">
      <c r="B35" s="6"/>
    </row>
    <row r="36" spans="2:2" x14ac:dyDescent="0.25">
      <c r="B36" s="6"/>
    </row>
    <row r="37" spans="2:2" x14ac:dyDescent="0.25">
      <c r="B37" s="6"/>
    </row>
    <row r="38" spans="2:2" x14ac:dyDescent="0.25">
      <c r="B38" s="6"/>
    </row>
    <row r="39" spans="2:2" x14ac:dyDescent="0.25">
      <c r="B39" s="6"/>
    </row>
    <row r="40" spans="2:2" x14ac:dyDescent="0.25">
      <c r="B40" s="6"/>
    </row>
    <row r="41" spans="2:2" x14ac:dyDescent="0.25">
      <c r="B41" s="6"/>
    </row>
    <row r="42" spans="2:2" x14ac:dyDescent="0.25">
      <c r="B42" s="6"/>
    </row>
    <row r="43" spans="2:2" x14ac:dyDescent="0.25">
      <c r="B43" s="6"/>
    </row>
    <row r="44" spans="2:2" x14ac:dyDescent="0.25">
      <c r="B44" s="6"/>
    </row>
    <row r="45" spans="2:2" x14ac:dyDescent="0.25">
      <c r="B45" s="6"/>
    </row>
    <row r="46" spans="2:2" x14ac:dyDescent="0.25">
      <c r="B46" s="6"/>
    </row>
    <row r="47" spans="2:2" x14ac:dyDescent="0.25">
      <c r="B47" s="6"/>
    </row>
    <row r="48" spans="2:2" x14ac:dyDescent="0.25">
      <c r="B48" s="6"/>
    </row>
    <row r="49" spans="2:2" x14ac:dyDescent="0.25">
      <c r="B49" s="6"/>
    </row>
    <row r="50" spans="2:2" x14ac:dyDescent="0.25">
      <c r="B50" s="6"/>
    </row>
    <row r="51" spans="2:2" x14ac:dyDescent="0.25">
      <c r="B51" s="6"/>
    </row>
    <row r="52" spans="2:2" x14ac:dyDescent="0.25">
      <c r="B52" s="6"/>
    </row>
    <row r="53" spans="2:2" x14ac:dyDescent="0.25">
      <c r="B53" s="6"/>
    </row>
    <row r="54" spans="2:2" x14ac:dyDescent="0.25">
      <c r="B54" s="6"/>
    </row>
    <row r="55" spans="2:2" x14ac:dyDescent="0.25">
      <c r="B55" s="6"/>
    </row>
    <row r="56" spans="2:2" x14ac:dyDescent="0.25">
      <c r="B56" s="6"/>
    </row>
    <row r="57" spans="2:2" x14ac:dyDescent="0.25">
      <c r="B57" s="6"/>
    </row>
    <row r="58" spans="2:2" x14ac:dyDescent="0.25">
      <c r="B58" s="6"/>
    </row>
    <row r="59" spans="2:2" x14ac:dyDescent="0.25">
      <c r="B59" s="6"/>
    </row>
    <row r="60" spans="2:2" x14ac:dyDescent="0.25">
      <c r="B60" s="6"/>
    </row>
    <row r="61" spans="2:2" x14ac:dyDescent="0.25">
      <c r="B61" s="6"/>
    </row>
    <row r="62" spans="2:2" x14ac:dyDescent="0.25">
      <c r="B62" s="6"/>
    </row>
    <row r="63" spans="2:2" x14ac:dyDescent="0.25">
      <c r="B63" s="6"/>
    </row>
    <row r="64" spans="2:2" x14ac:dyDescent="0.25">
      <c r="B64" s="6"/>
    </row>
    <row r="65" spans="2:2" x14ac:dyDescent="0.25">
      <c r="B65" s="6"/>
    </row>
    <row r="66" spans="2:2" x14ac:dyDescent="0.25">
      <c r="B66" s="6"/>
    </row>
    <row r="67" spans="2:2" x14ac:dyDescent="0.25">
      <c r="B67" s="6"/>
    </row>
    <row r="68" spans="2:2" x14ac:dyDescent="0.25">
      <c r="B68" s="6"/>
    </row>
    <row r="69" spans="2:2" x14ac:dyDescent="0.25">
      <c r="B69" s="6"/>
    </row>
    <row r="70" spans="2:2" x14ac:dyDescent="0.25">
      <c r="B70" s="6"/>
    </row>
    <row r="71" spans="2:2" x14ac:dyDescent="0.25">
      <c r="B71" s="6"/>
    </row>
    <row r="72" spans="2:2" x14ac:dyDescent="0.25">
      <c r="B72" s="6"/>
    </row>
    <row r="73" spans="2:2" x14ac:dyDescent="0.25">
      <c r="B73" s="6"/>
    </row>
    <row r="74" spans="2:2" x14ac:dyDescent="0.25">
      <c r="B74" s="6"/>
    </row>
    <row r="75" spans="2:2" x14ac:dyDescent="0.25">
      <c r="B75" s="6"/>
    </row>
    <row r="76" spans="2:2" x14ac:dyDescent="0.25">
      <c r="B76" s="6"/>
    </row>
    <row r="77" spans="2:2" x14ac:dyDescent="0.25">
      <c r="B77" s="6"/>
    </row>
    <row r="78" spans="2:2" x14ac:dyDescent="0.25">
      <c r="B78" s="6"/>
    </row>
    <row r="79" spans="2:2" x14ac:dyDescent="0.25">
      <c r="B79" s="6"/>
    </row>
    <row r="80" spans="2:2" x14ac:dyDescent="0.25">
      <c r="B80" s="6"/>
    </row>
    <row r="81" spans="2:2" x14ac:dyDescent="0.25">
      <c r="B81" s="6"/>
    </row>
    <row r="82" spans="2:2" x14ac:dyDescent="0.25">
      <c r="B82" s="6"/>
    </row>
    <row r="83" spans="2:2" x14ac:dyDescent="0.25">
      <c r="B83" s="6"/>
    </row>
    <row r="84" spans="2:2" x14ac:dyDescent="0.25">
      <c r="B84" s="6"/>
    </row>
    <row r="85" spans="2:2" x14ac:dyDescent="0.25">
      <c r="B85" s="6"/>
    </row>
    <row r="86" spans="2:2" x14ac:dyDescent="0.25">
      <c r="B86" s="6"/>
    </row>
    <row r="87" spans="2:2" x14ac:dyDescent="0.25">
      <c r="B87" s="6"/>
    </row>
    <row r="88" spans="2:2" x14ac:dyDescent="0.25">
      <c r="B88" s="6"/>
    </row>
    <row r="89" spans="2:2" x14ac:dyDescent="0.25">
      <c r="B89" s="6"/>
    </row>
    <row r="90" spans="2:2" x14ac:dyDescent="0.25">
      <c r="B90" s="6"/>
    </row>
    <row r="91" spans="2:2" x14ac:dyDescent="0.25">
      <c r="B91" s="6"/>
    </row>
    <row r="92" spans="2:2" x14ac:dyDescent="0.25">
      <c r="B92" s="6"/>
    </row>
    <row r="93" spans="2:2" x14ac:dyDescent="0.25">
      <c r="B93" s="6"/>
    </row>
    <row r="94" spans="2:2" x14ac:dyDescent="0.25">
      <c r="B94" s="6"/>
    </row>
    <row r="95" spans="2:2" x14ac:dyDescent="0.25">
      <c r="B95" s="6"/>
    </row>
    <row r="96" spans="2:2" x14ac:dyDescent="0.25">
      <c r="B96" s="6"/>
    </row>
    <row r="97" spans="2:2" x14ac:dyDescent="0.25">
      <c r="B97" s="6"/>
    </row>
    <row r="98" spans="2:2" x14ac:dyDescent="0.25">
      <c r="B98" s="6"/>
    </row>
    <row r="99" spans="2:2" x14ac:dyDescent="0.25">
      <c r="B99" s="6"/>
    </row>
    <row r="100" spans="2:2" x14ac:dyDescent="0.25">
      <c r="B100" s="6"/>
    </row>
    <row r="101" spans="2:2" x14ac:dyDescent="0.25">
      <c r="B101" s="6"/>
    </row>
    <row r="102" spans="2:2" x14ac:dyDescent="0.25">
      <c r="B102" s="6"/>
    </row>
    <row r="103" spans="2:2" x14ac:dyDescent="0.25">
      <c r="B103" s="6"/>
    </row>
    <row r="104" spans="2:2" x14ac:dyDescent="0.25">
      <c r="B104" s="6"/>
    </row>
    <row r="105" spans="2:2" x14ac:dyDescent="0.25">
      <c r="B105" s="6"/>
    </row>
    <row r="106" spans="2:2" x14ac:dyDescent="0.25">
      <c r="B106" s="6"/>
    </row>
    <row r="107" spans="2:2" x14ac:dyDescent="0.25">
      <c r="B107" s="6"/>
    </row>
    <row r="108" spans="2:2" x14ac:dyDescent="0.25">
      <c r="B108" s="6"/>
    </row>
    <row r="109" spans="2:2" x14ac:dyDescent="0.25">
      <c r="B109" s="6"/>
    </row>
    <row r="110" spans="2:2" x14ac:dyDescent="0.25">
      <c r="B110" s="6"/>
    </row>
    <row r="111" spans="2:2" x14ac:dyDescent="0.25">
      <c r="B111" s="6"/>
    </row>
    <row r="112" spans="2:2" x14ac:dyDescent="0.25">
      <c r="B112" s="6"/>
    </row>
    <row r="113" spans="2:2" x14ac:dyDescent="0.25">
      <c r="B113" s="6"/>
    </row>
    <row r="114" spans="2:2" x14ac:dyDescent="0.25">
      <c r="B114" s="6"/>
    </row>
    <row r="115" spans="2:2" x14ac:dyDescent="0.25">
      <c r="B115" s="6"/>
    </row>
    <row r="116" spans="2:2" x14ac:dyDescent="0.25">
      <c r="B116" s="6"/>
    </row>
    <row r="117" spans="2:2" x14ac:dyDescent="0.25">
      <c r="B117" s="6"/>
    </row>
    <row r="118" spans="2:2" x14ac:dyDescent="0.25">
      <c r="B118" s="6"/>
    </row>
    <row r="119" spans="2:2" x14ac:dyDescent="0.25">
      <c r="B119" s="6"/>
    </row>
    <row r="120" spans="2:2" x14ac:dyDescent="0.25">
      <c r="B120" s="6"/>
    </row>
    <row r="121" spans="2:2" x14ac:dyDescent="0.25">
      <c r="B121" s="6"/>
    </row>
    <row r="122" spans="2:2" x14ac:dyDescent="0.25">
      <c r="B122" s="6"/>
    </row>
    <row r="123" spans="2:2" x14ac:dyDescent="0.25">
      <c r="B123" s="6"/>
    </row>
    <row r="124" spans="2:2" x14ac:dyDescent="0.25">
      <c r="B124" s="6"/>
    </row>
    <row r="125" spans="2:2" x14ac:dyDescent="0.25">
      <c r="B125" s="6"/>
    </row>
    <row r="126" spans="2:2" x14ac:dyDescent="0.25">
      <c r="B126" s="6"/>
    </row>
    <row r="127" spans="2:2" x14ac:dyDescent="0.25">
      <c r="B127" s="6"/>
    </row>
    <row r="128" spans="2:2" x14ac:dyDescent="0.25">
      <c r="B128" s="6"/>
    </row>
    <row r="129" spans="2:2" x14ac:dyDescent="0.25">
      <c r="B129" s="6"/>
    </row>
    <row r="130" spans="2:2" x14ac:dyDescent="0.25">
      <c r="B130" s="6"/>
    </row>
    <row r="131" spans="2:2" x14ac:dyDescent="0.25">
      <c r="B131" s="6"/>
    </row>
    <row r="132" spans="2:2" x14ac:dyDescent="0.25">
      <c r="B132" s="6"/>
    </row>
    <row r="133" spans="2:2" x14ac:dyDescent="0.25">
      <c r="B133" s="6"/>
    </row>
    <row r="134" spans="2:2" x14ac:dyDescent="0.25">
      <c r="B134" s="6"/>
    </row>
    <row r="135" spans="2:2" x14ac:dyDescent="0.25">
      <c r="B135" s="6"/>
    </row>
    <row r="136" spans="2:2" x14ac:dyDescent="0.25">
      <c r="B136" s="6"/>
    </row>
    <row r="137" spans="2:2" x14ac:dyDescent="0.25">
      <c r="B137" s="6"/>
    </row>
    <row r="138" spans="2:2" x14ac:dyDescent="0.25">
      <c r="B138" s="6"/>
    </row>
    <row r="139" spans="2:2" x14ac:dyDescent="0.25">
      <c r="B139" s="6"/>
    </row>
    <row r="140" spans="2:2" x14ac:dyDescent="0.25">
      <c r="B140" s="6"/>
    </row>
    <row r="141" spans="2:2" x14ac:dyDescent="0.25">
      <c r="B141" s="6"/>
    </row>
    <row r="142" spans="2:2" x14ac:dyDescent="0.25">
      <c r="B142" s="6"/>
    </row>
    <row r="143" spans="2:2" x14ac:dyDescent="0.25">
      <c r="B143" s="6"/>
    </row>
    <row r="144" spans="2:2" x14ac:dyDescent="0.25">
      <c r="B144" s="6"/>
    </row>
    <row r="145" spans="2:2" x14ac:dyDescent="0.25">
      <c r="B145" s="6"/>
    </row>
    <row r="146" spans="2:2" x14ac:dyDescent="0.25">
      <c r="B146" s="6"/>
    </row>
    <row r="147" spans="2:2" x14ac:dyDescent="0.25">
      <c r="B147" s="6"/>
    </row>
    <row r="148" spans="2:2" x14ac:dyDescent="0.25">
      <c r="B148" s="6"/>
    </row>
    <row r="149" spans="2:2" x14ac:dyDescent="0.25">
      <c r="B149" s="6"/>
    </row>
    <row r="150" spans="2:2" x14ac:dyDescent="0.25">
      <c r="B150" s="6"/>
    </row>
    <row r="151" spans="2:2" x14ac:dyDescent="0.25">
      <c r="B151" s="6"/>
    </row>
    <row r="152" spans="2:2" x14ac:dyDescent="0.25">
      <c r="B152" s="6"/>
    </row>
    <row r="153" spans="2:2" x14ac:dyDescent="0.25">
      <c r="B153" s="6"/>
    </row>
    <row r="154" spans="2:2" x14ac:dyDescent="0.25">
      <c r="B154" s="6"/>
    </row>
    <row r="155" spans="2:2" x14ac:dyDescent="0.25">
      <c r="B155" s="6"/>
    </row>
    <row r="156" spans="2:2" x14ac:dyDescent="0.25">
      <c r="B156" s="6"/>
    </row>
    <row r="157" spans="2:2" x14ac:dyDescent="0.25">
      <c r="B157" s="6"/>
    </row>
    <row r="158" spans="2:2" x14ac:dyDescent="0.25">
      <c r="B158" s="6"/>
    </row>
    <row r="159" spans="2:2" x14ac:dyDescent="0.25">
      <c r="B159" s="6"/>
    </row>
    <row r="160" spans="2:2" x14ac:dyDescent="0.25">
      <c r="B160" s="6"/>
    </row>
    <row r="161" spans="2:2" x14ac:dyDescent="0.25">
      <c r="B161" s="6"/>
    </row>
    <row r="162" spans="2:2" x14ac:dyDescent="0.25">
      <c r="B162" s="6"/>
    </row>
    <row r="163" spans="2:2" x14ac:dyDescent="0.25">
      <c r="B163" s="6"/>
    </row>
    <row r="164" spans="2:2" x14ac:dyDescent="0.25">
      <c r="B164" s="6"/>
    </row>
    <row r="165" spans="2:2" x14ac:dyDescent="0.25">
      <c r="B165" s="6"/>
    </row>
    <row r="166" spans="2:2" x14ac:dyDescent="0.25">
      <c r="B166" s="6"/>
    </row>
    <row r="167" spans="2:2" x14ac:dyDescent="0.25">
      <c r="B167" s="6"/>
    </row>
    <row r="168" spans="2:2" x14ac:dyDescent="0.25">
      <c r="B168" s="6"/>
    </row>
    <row r="169" spans="2:2" x14ac:dyDescent="0.25">
      <c r="B169" s="6"/>
    </row>
    <row r="170" spans="2:2" x14ac:dyDescent="0.25">
      <c r="B170" s="6"/>
    </row>
    <row r="171" spans="2:2" x14ac:dyDescent="0.25">
      <c r="B171" s="6"/>
    </row>
    <row r="172" spans="2:2" x14ac:dyDescent="0.25">
      <c r="B172" s="6"/>
    </row>
    <row r="173" spans="2:2" x14ac:dyDescent="0.25">
      <c r="B173" s="6"/>
    </row>
    <row r="174" spans="2:2" x14ac:dyDescent="0.25">
      <c r="B174" s="6"/>
    </row>
    <row r="175" spans="2:2" x14ac:dyDescent="0.25">
      <c r="B175" s="6"/>
    </row>
    <row r="176" spans="2:2" x14ac:dyDescent="0.25">
      <c r="B176" s="6"/>
    </row>
    <row r="177" spans="2:2" x14ac:dyDescent="0.25">
      <c r="B177" s="6"/>
    </row>
    <row r="178" spans="2:2" x14ac:dyDescent="0.25">
      <c r="B178" s="6"/>
    </row>
    <row r="179" spans="2:2" x14ac:dyDescent="0.25">
      <c r="B179" s="6"/>
    </row>
    <row r="180" spans="2:2" x14ac:dyDescent="0.25">
      <c r="B180" s="6"/>
    </row>
    <row r="181" spans="2:2" x14ac:dyDescent="0.25">
      <c r="B181" s="6"/>
    </row>
    <row r="182" spans="2:2" x14ac:dyDescent="0.25">
      <c r="B182" s="6"/>
    </row>
    <row r="183" spans="2:2" x14ac:dyDescent="0.25">
      <c r="B183" s="6"/>
    </row>
    <row r="184" spans="2:2" x14ac:dyDescent="0.25">
      <c r="B184" s="6"/>
    </row>
    <row r="185" spans="2:2" x14ac:dyDescent="0.25">
      <c r="B185" s="6"/>
    </row>
    <row r="186" spans="2:2" x14ac:dyDescent="0.25">
      <c r="B186" s="6"/>
    </row>
    <row r="187" spans="2:2" x14ac:dyDescent="0.25">
      <c r="B187" s="6"/>
    </row>
    <row r="188" spans="2:2" x14ac:dyDescent="0.25">
      <c r="B188" s="6"/>
    </row>
    <row r="189" spans="2:2" x14ac:dyDescent="0.25">
      <c r="B189" s="6"/>
    </row>
    <row r="190" spans="2:2" x14ac:dyDescent="0.25">
      <c r="B190" s="6"/>
    </row>
    <row r="191" spans="2:2" x14ac:dyDescent="0.25">
      <c r="B191" s="6"/>
    </row>
    <row r="192" spans="2:2" x14ac:dyDescent="0.25">
      <c r="B192" s="6"/>
    </row>
    <row r="193" spans="2:2" x14ac:dyDescent="0.25">
      <c r="B193" s="6"/>
    </row>
    <row r="194" spans="2:2" x14ac:dyDescent="0.25">
      <c r="B194" s="6"/>
    </row>
    <row r="195" spans="2:2" x14ac:dyDescent="0.25">
      <c r="B195" s="6"/>
    </row>
    <row r="196" spans="2:2" x14ac:dyDescent="0.25">
      <c r="B196" s="6"/>
    </row>
    <row r="197" spans="2:2" x14ac:dyDescent="0.25">
      <c r="B197" s="6"/>
    </row>
    <row r="198" spans="2:2" x14ac:dyDescent="0.25">
      <c r="B198" s="6"/>
    </row>
    <row r="199" spans="2:2" x14ac:dyDescent="0.25">
      <c r="B199" s="6"/>
    </row>
    <row r="200" spans="2:2" x14ac:dyDescent="0.25">
      <c r="B200" s="6"/>
    </row>
    <row r="201" spans="2:2" x14ac:dyDescent="0.25">
      <c r="B201" s="6"/>
    </row>
    <row r="202" spans="2:2" x14ac:dyDescent="0.25">
      <c r="B202" s="6"/>
    </row>
    <row r="203" spans="2:2" x14ac:dyDescent="0.25">
      <c r="B203" s="6"/>
    </row>
    <row r="204" spans="2:2" x14ac:dyDescent="0.25">
      <c r="B204" s="6"/>
    </row>
    <row r="205" spans="2:2" x14ac:dyDescent="0.25">
      <c r="B205" s="6"/>
    </row>
    <row r="206" spans="2:2" x14ac:dyDescent="0.25">
      <c r="B206" s="6"/>
    </row>
    <row r="207" spans="2:2" x14ac:dyDescent="0.25">
      <c r="B207" s="6"/>
    </row>
    <row r="208" spans="2:2" x14ac:dyDescent="0.25">
      <c r="B208" s="6"/>
    </row>
    <row r="209" spans="2:2" x14ac:dyDescent="0.25">
      <c r="B209" s="6"/>
    </row>
    <row r="210" spans="2:2" x14ac:dyDescent="0.25">
      <c r="B210" s="6"/>
    </row>
    <row r="211" spans="2:2" x14ac:dyDescent="0.25">
      <c r="B211" s="6"/>
    </row>
    <row r="212" spans="2:2" x14ac:dyDescent="0.25">
      <c r="B212" s="6"/>
    </row>
    <row r="213" spans="2:2" x14ac:dyDescent="0.25">
      <c r="B213" s="6"/>
    </row>
    <row r="214" spans="2:2" x14ac:dyDescent="0.25">
      <c r="B214" s="6"/>
    </row>
    <row r="215" spans="2:2" x14ac:dyDescent="0.25">
      <c r="B215" s="6"/>
    </row>
    <row r="216" spans="2:2" x14ac:dyDescent="0.25">
      <c r="B216" s="6"/>
    </row>
    <row r="217" spans="2:2" x14ac:dyDescent="0.25">
      <c r="B217" s="6"/>
    </row>
    <row r="218" spans="2:2" x14ac:dyDescent="0.25">
      <c r="B218" s="6"/>
    </row>
    <row r="219" spans="2:2" x14ac:dyDescent="0.25">
      <c r="B219" s="6"/>
    </row>
    <row r="220" spans="2:2" x14ac:dyDescent="0.25">
      <c r="B220" s="6"/>
    </row>
    <row r="221" spans="2:2" x14ac:dyDescent="0.25">
      <c r="B221" s="6"/>
    </row>
    <row r="222" spans="2:2" x14ac:dyDescent="0.25">
      <c r="B222" s="6"/>
    </row>
    <row r="223" spans="2:2" x14ac:dyDescent="0.25">
      <c r="B223" s="6"/>
    </row>
    <row r="224" spans="2:2" x14ac:dyDescent="0.25">
      <c r="B224" s="6"/>
    </row>
    <row r="225" spans="2:2" x14ac:dyDescent="0.25">
      <c r="B225" s="6"/>
    </row>
    <row r="226" spans="2:2" x14ac:dyDescent="0.25">
      <c r="B226" s="6"/>
    </row>
    <row r="227" spans="2:2" x14ac:dyDescent="0.25">
      <c r="B227" s="6"/>
    </row>
    <row r="228" spans="2:2" x14ac:dyDescent="0.25">
      <c r="B228" s="6"/>
    </row>
    <row r="229" spans="2:2" x14ac:dyDescent="0.25">
      <c r="B229" s="6"/>
    </row>
    <row r="230" spans="2:2" x14ac:dyDescent="0.25">
      <c r="B230" s="6"/>
    </row>
    <row r="231" spans="2:2" x14ac:dyDescent="0.25">
      <c r="B231" s="6"/>
    </row>
    <row r="232" spans="2:2" x14ac:dyDescent="0.25">
      <c r="B232" s="6"/>
    </row>
    <row r="233" spans="2:2" x14ac:dyDescent="0.25">
      <c r="B233" s="6"/>
    </row>
    <row r="234" spans="2:2" x14ac:dyDescent="0.25">
      <c r="B234" s="6"/>
    </row>
    <row r="235" spans="2:2" x14ac:dyDescent="0.25">
      <c r="B235" s="6"/>
    </row>
    <row r="236" spans="2:2" x14ac:dyDescent="0.25">
      <c r="B236" s="6"/>
    </row>
    <row r="237" spans="2:2" x14ac:dyDescent="0.25">
      <c r="B237" s="6"/>
    </row>
    <row r="238" spans="2:2" x14ac:dyDescent="0.25">
      <c r="B238" s="6"/>
    </row>
    <row r="239" spans="2:2" x14ac:dyDescent="0.25">
      <c r="B239" s="6"/>
    </row>
    <row r="240" spans="2:2" x14ac:dyDescent="0.25">
      <c r="B240" s="6"/>
    </row>
    <row r="241" spans="2:2" x14ac:dyDescent="0.25">
      <c r="B241" s="6"/>
    </row>
    <row r="242" spans="2:2" x14ac:dyDescent="0.25">
      <c r="B242" s="6"/>
    </row>
    <row r="243" spans="2:2" x14ac:dyDescent="0.25">
      <c r="B243" s="6"/>
    </row>
    <row r="244" spans="2:2" x14ac:dyDescent="0.25">
      <c r="B244" s="6"/>
    </row>
    <row r="245" spans="2:2" x14ac:dyDescent="0.25">
      <c r="B245" s="6"/>
    </row>
    <row r="246" spans="2:2" x14ac:dyDescent="0.25">
      <c r="B246" s="6"/>
    </row>
    <row r="247" spans="2:2" x14ac:dyDescent="0.25">
      <c r="B247" s="6"/>
    </row>
    <row r="248" spans="2:2" x14ac:dyDescent="0.25">
      <c r="B248" s="6"/>
    </row>
    <row r="249" spans="2:2" x14ac:dyDescent="0.25">
      <c r="B249" s="6"/>
    </row>
    <row r="250" spans="2:2" x14ac:dyDescent="0.25">
      <c r="B250" s="6"/>
    </row>
    <row r="251" spans="2:2" x14ac:dyDescent="0.25">
      <c r="B251" s="6"/>
    </row>
    <row r="252" spans="2:2" x14ac:dyDescent="0.25">
      <c r="B252" s="6"/>
    </row>
    <row r="253" spans="2:2" x14ac:dyDescent="0.25">
      <c r="B253" s="6"/>
    </row>
    <row r="254" spans="2:2" x14ac:dyDescent="0.25">
      <c r="B254" s="6"/>
    </row>
    <row r="255" spans="2:2" x14ac:dyDescent="0.25">
      <c r="B255" s="6"/>
    </row>
    <row r="256" spans="2:2" x14ac:dyDescent="0.25">
      <c r="B256" s="6"/>
    </row>
    <row r="257" spans="2:2" x14ac:dyDescent="0.25">
      <c r="B257" s="6"/>
    </row>
    <row r="258" spans="2:2" x14ac:dyDescent="0.25">
      <c r="B258" s="6"/>
    </row>
    <row r="259" spans="2:2" x14ac:dyDescent="0.25">
      <c r="B259" s="6"/>
    </row>
    <row r="260" spans="2:2" x14ac:dyDescent="0.25">
      <c r="B260" s="6"/>
    </row>
    <row r="261" spans="2:2" x14ac:dyDescent="0.25">
      <c r="B261" s="6"/>
    </row>
    <row r="262" spans="2:2" x14ac:dyDescent="0.25">
      <c r="B262" s="6"/>
    </row>
    <row r="263" spans="2:2" x14ac:dyDescent="0.25">
      <c r="B263" s="6"/>
    </row>
    <row r="264" spans="2:2" x14ac:dyDescent="0.25">
      <c r="B264" s="6"/>
    </row>
    <row r="265" spans="2:2" x14ac:dyDescent="0.25">
      <c r="B265" s="6"/>
    </row>
    <row r="266" spans="2:2" x14ac:dyDescent="0.25">
      <c r="B266" s="6"/>
    </row>
    <row r="267" spans="2:2" x14ac:dyDescent="0.25">
      <c r="B267" s="6"/>
    </row>
    <row r="268" spans="2:2" x14ac:dyDescent="0.25">
      <c r="B268" s="6"/>
    </row>
    <row r="269" spans="2:2" x14ac:dyDescent="0.25">
      <c r="B269" s="6"/>
    </row>
    <row r="270" spans="2:2" x14ac:dyDescent="0.25">
      <c r="B270" s="6"/>
    </row>
    <row r="271" spans="2:2" x14ac:dyDescent="0.25">
      <c r="B271" s="6"/>
    </row>
    <row r="272" spans="2:2" x14ac:dyDescent="0.25">
      <c r="B272" s="6"/>
    </row>
    <row r="273" spans="2:2" x14ac:dyDescent="0.25">
      <c r="B273" s="6"/>
    </row>
    <row r="274" spans="2:2" x14ac:dyDescent="0.25">
      <c r="B274" s="6"/>
    </row>
    <row r="275" spans="2:2" x14ac:dyDescent="0.25">
      <c r="B275" s="6"/>
    </row>
    <row r="276" spans="2:2" x14ac:dyDescent="0.25">
      <c r="B276" s="6"/>
    </row>
    <row r="277" spans="2:2" x14ac:dyDescent="0.25">
      <c r="B277" s="6"/>
    </row>
    <row r="278" spans="2:2" x14ac:dyDescent="0.25">
      <c r="B278" s="6"/>
    </row>
    <row r="279" spans="2:2" x14ac:dyDescent="0.25">
      <c r="B279" s="6"/>
    </row>
    <row r="280" spans="2:2" x14ac:dyDescent="0.25">
      <c r="B280" s="6"/>
    </row>
    <row r="281" spans="2:2" x14ac:dyDescent="0.25">
      <c r="B281" s="6"/>
    </row>
    <row r="282" spans="2:2" x14ac:dyDescent="0.25">
      <c r="B282" s="6"/>
    </row>
    <row r="283" spans="2:2" x14ac:dyDescent="0.25">
      <c r="B283" s="6"/>
    </row>
    <row r="284" spans="2:2" x14ac:dyDescent="0.25">
      <c r="B284" s="6"/>
    </row>
    <row r="285" spans="2:2" x14ac:dyDescent="0.25">
      <c r="B285" s="6"/>
    </row>
    <row r="286" spans="2:2" x14ac:dyDescent="0.25">
      <c r="B286" s="6"/>
    </row>
    <row r="287" spans="2:2" x14ac:dyDescent="0.25">
      <c r="B287" s="6"/>
    </row>
    <row r="288" spans="2:2" x14ac:dyDescent="0.25">
      <c r="B288" s="6"/>
    </row>
    <row r="289" spans="2:2" x14ac:dyDescent="0.25">
      <c r="B289" s="6"/>
    </row>
    <row r="290" spans="2:2" x14ac:dyDescent="0.25">
      <c r="B290" s="6"/>
    </row>
    <row r="291" spans="2:2" x14ac:dyDescent="0.25">
      <c r="B291" s="6"/>
    </row>
    <row r="292" spans="2:2" x14ac:dyDescent="0.25">
      <c r="B292" s="6"/>
    </row>
    <row r="293" spans="2:2" x14ac:dyDescent="0.25">
      <c r="B293" s="6"/>
    </row>
    <row r="294" spans="2:2" x14ac:dyDescent="0.25">
      <c r="B294" s="6"/>
    </row>
    <row r="295" spans="2:2" x14ac:dyDescent="0.25">
      <c r="B295" s="6"/>
    </row>
    <row r="296" spans="2:2" x14ac:dyDescent="0.25">
      <c r="B296" s="6"/>
    </row>
    <row r="297" spans="2:2" x14ac:dyDescent="0.25">
      <c r="B297" s="6"/>
    </row>
    <row r="298" spans="2:2" x14ac:dyDescent="0.25">
      <c r="B298" s="6"/>
    </row>
    <row r="299" spans="2:2" x14ac:dyDescent="0.25">
      <c r="B299" s="6"/>
    </row>
    <row r="300" spans="2:2" x14ac:dyDescent="0.25">
      <c r="B300" s="6"/>
    </row>
    <row r="301" spans="2:2" x14ac:dyDescent="0.25">
      <c r="B301" s="6"/>
    </row>
    <row r="302" spans="2:2" x14ac:dyDescent="0.25">
      <c r="B302" s="6"/>
    </row>
    <row r="303" spans="2:2" x14ac:dyDescent="0.25">
      <c r="B303" s="6"/>
    </row>
    <row r="304" spans="2:2" x14ac:dyDescent="0.25">
      <c r="B304" s="6"/>
    </row>
    <row r="305" spans="2:2" x14ac:dyDescent="0.25">
      <c r="B305" s="6"/>
    </row>
    <row r="306" spans="2:2" x14ac:dyDescent="0.25">
      <c r="B306" s="6"/>
    </row>
    <row r="307" spans="2:2" x14ac:dyDescent="0.25">
      <c r="B307" s="6"/>
    </row>
    <row r="308" spans="2:2" x14ac:dyDescent="0.25">
      <c r="B308" s="6"/>
    </row>
    <row r="309" spans="2:2" x14ac:dyDescent="0.25">
      <c r="B309" s="6"/>
    </row>
    <row r="310" spans="2:2" x14ac:dyDescent="0.25">
      <c r="B310" s="6"/>
    </row>
    <row r="311" spans="2:2" x14ac:dyDescent="0.25">
      <c r="B311" s="6"/>
    </row>
    <row r="312" spans="2:2" x14ac:dyDescent="0.25">
      <c r="B312" s="6"/>
    </row>
    <row r="313" spans="2:2" x14ac:dyDescent="0.25">
      <c r="B313" s="6"/>
    </row>
    <row r="314" spans="2:2" x14ac:dyDescent="0.25">
      <c r="B314" s="6"/>
    </row>
    <row r="315" spans="2:2" x14ac:dyDescent="0.25">
      <c r="B315" s="6"/>
    </row>
    <row r="316" spans="2:2" x14ac:dyDescent="0.25">
      <c r="B316" s="6"/>
    </row>
    <row r="317" spans="2:2" x14ac:dyDescent="0.25">
      <c r="B317" s="6"/>
    </row>
    <row r="318" spans="2:2" x14ac:dyDescent="0.25">
      <c r="B318" s="6"/>
    </row>
    <row r="319" spans="2:2" x14ac:dyDescent="0.25">
      <c r="B319" s="6"/>
    </row>
    <row r="320" spans="2:2" x14ac:dyDescent="0.25">
      <c r="B320" s="6"/>
    </row>
    <row r="321" spans="2:2" x14ac:dyDescent="0.25">
      <c r="B321" s="6"/>
    </row>
    <row r="322" spans="2:2" x14ac:dyDescent="0.25">
      <c r="B322" s="6"/>
    </row>
    <row r="323" spans="2:2" x14ac:dyDescent="0.25">
      <c r="B323" s="6"/>
    </row>
    <row r="324" spans="2:2" x14ac:dyDescent="0.25">
      <c r="B324" s="6"/>
    </row>
    <row r="325" spans="2:2" x14ac:dyDescent="0.25">
      <c r="B325" s="6"/>
    </row>
    <row r="326" spans="2:2" x14ac:dyDescent="0.25">
      <c r="B326" s="6"/>
    </row>
    <row r="327" spans="2:2" x14ac:dyDescent="0.25">
      <c r="B327" s="6"/>
    </row>
    <row r="328" spans="2:2" x14ac:dyDescent="0.25">
      <c r="B328" s="6"/>
    </row>
    <row r="329" spans="2:2" x14ac:dyDescent="0.25">
      <c r="B329" s="6"/>
    </row>
    <row r="330" spans="2:2" x14ac:dyDescent="0.25">
      <c r="B330" s="6"/>
    </row>
    <row r="331" spans="2:2" x14ac:dyDescent="0.25">
      <c r="B331" s="6"/>
    </row>
    <row r="332" spans="2:2" x14ac:dyDescent="0.25">
      <c r="B332" s="6"/>
    </row>
    <row r="333" spans="2:2" x14ac:dyDescent="0.25">
      <c r="B333" s="6"/>
    </row>
    <row r="334" spans="2:2" x14ac:dyDescent="0.25">
      <c r="B334" s="6"/>
    </row>
    <row r="335" spans="2:2" x14ac:dyDescent="0.25">
      <c r="B335" s="6"/>
    </row>
    <row r="336" spans="2:2" x14ac:dyDescent="0.25">
      <c r="B336" s="6"/>
    </row>
    <row r="337" spans="2:2" x14ac:dyDescent="0.25">
      <c r="B337" s="6"/>
    </row>
    <row r="338" spans="2:2" x14ac:dyDescent="0.25">
      <c r="B338" s="6"/>
    </row>
    <row r="339" spans="2:2" x14ac:dyDescent="0.25">
      <c r="B339" s="6"/>
    </row>
    <row r="340" spans="2:2" x14ac:dyDescent="0.25">
      <c r="B340" s="6"/>
    </row>
    <row r="341" spans="2:2" x14ac:dyDescent="0.25">
      <c r="B341" s="6"/>
    </row>
    <row r="342" spans="2:2" x14ac:dyDescent="0.25">
      <c r="B342" s="6"/>
    </row>
    <row r="343" spans="2:2" x14ac:dyDescent="0.25">
      <c r="B343" s="6"/>
    </row>
    <row r="344" spans="2:2" x14ac:dyDescent="0.25">
      <c r="B344" s="6"/>
    </row>
    <row r="345" spans="2:2" x14ac:dyDescent="0.25">
      <c r="B345" s="6"/>
    </row>
    <row r="346" spans="2:2" x14ac:dyDescent="0.25">
      <c r="B346" s="6"/>
    </row>
    <row r="347" spans="2:2" x14ac:dyDescent="0.25">
      <c r="B347" s="6"/>
    </row>
    <row r="348" spans="2:2" x14ac:dyDescent="0.25">
      <c r="B348" s="6"/>
    </row>
    <row r="349" spans="2:2" x14ac:dyDescent="0.25">
      <c r="B349" s="6"/>
    </row>
    <row r="350" spans="2:2" x14ac:dyDescent="0.25">
      <c r="B350" s="6"/>
    </row>
    <row r="351" spans="2:2" x14ac:dyDescent="0.25">
      <c r="B351" s="6"/>
    </row>
    <row r="352" spans="2:2" x14ac:dyDescent="0.25">
      <c r="B352" s="6"/>
    </row>
    <row r="353" spans="2:2" x14ac:dyDescent="0.25">
      <c r="B353" s="6"/>
    </row>
    <row r="354" spans="2:2" x14ac:dyDescent="0.25">
      <c r="B354" s="6"/>
    </row>
    <row r="355" spans="2:2" x14ac:dyDescent="0.25">
      <c r="B355" s="6"/>
    </row>
    <row r="356" spans="2:2" x14ac:dyDescent="0.25">
      <c r="B356" s="6"/>
    </row>
    <row r="357" spans="2:2" x14ac:dyDescent="0.25">
      <c r="B357" s="6"/>
    </row>
    <row r="358" spans="2:2" x14ac:dyDescent="0.25">
      <c r="B358" s="6"/>
    </row>
    <row r="359" spans="2:2" x14ac:dyDescent="0.25">
      <c r="B359" s="6"/>
    </row>
    <row r="360" spans="2:2" x14ac:dyDescent="0.25">
      <c r="B360" s="6"/>
    </row>
    <row r="361" spans="2:2" x14ac:dyDescent="0.25">
      <c r="B361" s="6"/>
    </row>
    <row r="362" spans="2:2" x14ac:dyDescent="0.25">
      <c r="B362" s="6"/>
    </row>
    <row r="363" spans="2:2" x14ac:dyDescent="0.25">
      <c r="B363" s="6"/>
    </row>
    <row r="364" spans="2:2" x14ac:dyDescent="0.25">
      <c r="B364" s="6"/>
    </row>
    <row r="365" spans="2:2" x14ac:dyDescent="0.25">
      <c r="B365" s="6"/>
    </row>
    <row r="366" spans="2:2" x14ac:dyDescent="0.25">
      <c r="B366" s="6"/>
    </row>
    <row r="367" spans="2:2" x14ac:dyDescent="0.25">
      <c r="B367" s="6"/>
    </row>
    <row r="368" spans="2:2" x14ac:dyDescent="0.25">
      <c r="B368" s="6"/>
    </row>
    <row r="369" spans="2:2" x14ac:dyDescent="0.25">
      <c r="B369" s="6"/>
    </row>
    <row r="370" spans="2:2" x14ac:dyDescent="0.25">
      <c r="B370" s="6"/>
    </row>
    <row r="371" spans="2:2" x14ac:dyDescent="0.25">
      <c r="B371" s="6"/>
    </row>
    <row r="372" spans="2:2" x14ac:dyDescent="0.25">
      <c r="B372" s="6"/>
    </row>
    <row r="373" spans="2:2" x14ac:dyDescent="0.25">
      <c r="B373" s="6"/>
    </row>
    <row r="374" spans="2:2" x14ac:dyDescent="0.25">
      <c r="B374" s="6"/>
    </row>
    <row r="375" spans="2:2" x14ac:dyDescent="0.25">
      <c r="B375" s="6"/>
    </row>
    <row r="376" spans="2:2" x14ac:dyDescent="0.25">
      <c r="B376" s="6"/>
    </row>
    <row r="377" spans="2:2" x14ac:dyDescent="0.25">
      <c r="B377" s="6"/>
    </row>
    <row r="378" spans="2:2" x14ac:dyDescent="0.25">
      <c r="B378" s="6"/>
    </row>
    <row r="379" spans="2:2" x14ac:dyDescent="0.25">
      <c r="B379" s="6"/>
    </row>
    <row r="380" spans="2:2" x14ac:dyDescent="0.25">
      <c r="B380" s="6"/>
    </row>
    <row r="381" spans="2:2" x14ac:dyDescent="0.25">
      <c r="B381" s="6"/>
    </row>
    <row r="382" spans="2:2" x14ac:dyDescent="0.25">
      <c r="B382" s="6"/>
    </row>
    <row r="383" spans="2:2" x14ac:dyDescent="0.25">
      <c r="B383" s="6"/>
    </row>
    <row r="384" spans="2:2" x14ac:dyDescent="0.25">
      <c r="B384" s="6"/>
    </row>
    <row r="385" spans="2:2" x14ac:dyDescent="0.25">
      <c r="B385" s="6"/>
    </row>
    <row r="386" spans="2:2" x14ac:dyDescent="0.25">
      <c r="B386" s="6"/>
    </row>
    <row r="387" spans="2:2" x14ac:dyDescent="0.25">
      <c r="B387" s="6"/>
    </row>
    <row r="388" spans="2:2" x14ac:dyDescent="0.25">
      <c r="B388" s="6"/>
    </row>
    <row r="389" spans="2:2" x14ac:dyDescent="0.25">
      <c r="B389" s="6"/>
    </row>
    <row r="390" spans="2:2" x14ac:dyDescent="0.25">
      <c r="B390" s="6"/>
    </row>
    <row r="391" spans="2:2" x14ac:dyDescent="0.25">
      <c r="B391" s="6"/>
    </row>
    <row r="392" spans="2:2" x14ac:dyDescent="0.25">
      <c r="B392" s="6"/>
    </row>
    <row r="393" spans="2:2" x14ac:dyDescent="0.25">
      <c r="B393" s="6"/>
    </row>
    <row r="394" spans="2:2" x14ac:dyDescent="0.25">
      <c r="B394" s="6"/>
    </row>
    <row r="395" spans="2:2" x14ac:dyDescent="0.25">
      <c r="B395" s="6"/>
    </row>
    <row r="396" spans="2:2" x14ac:dyDescent="0.25">
      <c r="B396" s="6"/>
    </row>
    <row r="397" spans="2:2" x14ac:dyDescent="0.25">
      <c r="B397" s="6"/>
    </row>
    <row r="398" spans="2:2" x14ac:dyDescent="0.25">
      <c r="B398" s="6"/>
    </row>
    <row r="399" spans="2:2" x14ac:dyDescent="0.25">
      <c r="B399" s="6"/>
    </row>
    <row r="400" spans="2:2" x14ac:dyDescent="0.25">
      <c r="B400" s="6"/>
    </row>
    <row r="401" spans="2:2" x14ac:dyDescent="0.25">
      <c r="B401" s="6"/>
    </row>
    <row r="402" spans="2:2" x14ac:dyDescent="0.25">
      <c r="B402" s="6"/>
    </row>
    <row r="403" spans="2:2" x14ac:dyDescent="0.25">
      <c r="B403" s="6"/>
    </row>
    <row r="404" spans="2:2" x14ac:dyDescent="0.25">
      <c r="B404" s="6"/>
    </row>
    <row r="405" spans="2:2" x14ac:dyDescent="0.25">
      <c r="B405" s="6"/>
    </row>
    <row r="406" spans="2:2" x14ac:dyDescent="0.25">
      <c r="B406" s="6"/>
    </row>
    <row r="407" spans="2:2" x14ac:dyDescent="0.25">
      <c r="B407" s="6"/>
    </row>
    <row r="408" spans="2:2" x14ac:dyDescent="0.25">
      <c r="B408" s="6"/>
    </row>
    <row r="409" spans="2:2" x14ac:dyDescent="0.25">
      <c r="B409" s="6"/>
    </row>
    <row r="410" spans="2:2" x14ac:dyDescent="0.25">
      <c r="B410" s="6"/>
    </row>
    <row r="411" spans="2:2" x14ac:dyDescent="0.25">
      <c r="B411" s="6"/>
    </row>
    <row r="412" spans="2:2" x14ac:dyDescent="0.25">
      <c r="B412" s="6"/>
    </row>
    <row r="413" spans="2:2" x14ac:dyDescent="0.25">
      <c r="B413" s="6"/>
    </row>
    <row r="414" spans="2:2" x14ac:dyDescent="0.25">
      <c r="B414" s="6"/>
    </row>
    <row r="415" spans="2:2" x14ac:dyDescent="0.25">
      <c r="B415" s="6"/>
    </row>
    <row r="416" spans="2:2" x14ac:dyDescent="0.25">
      <c r="B416" s="6"/>
    </row>
    <row r="417" spans="2:2" x14ac:dyDescent="0.25">
      <c r="B417" s="6"/>
    </row>
    <row r="418" spans="2:2" x14ac:dyDescent="0.25">
      <c r="B418" s="6"/>
    </row>
    <row r="419" spans="2:2" x14ac:dyDescent="0.25">
      <c r="B419" s="6"/>
    </row>
    <row r="420" spans="2:2" x14ac:dyDescent="0.25">
      <c r="B420" s="6"/>
    </row>
    <row r="421" spans="2:2" x14ac:dyDescent="0.25">
      <c r="B421" s="6"/>
    </row>
    <row r="422" spans="2:2" x14ac:dyDescent="0.25">
      <c r="B422" s="6"/>
    </row>
    <row r="423" spans="2:2" x14ac:dyDescent="0.25">
      <c r="B423" s="6"/>
    </row>
    <row r="424" spans="2:2" x14ac:dyDescent="0.25">
      <c r="B424" s="6"/>
    </row>
    <row r="425" spans="2:2" x14ac:dyDescent="0.25">
      <c r="B425" s="6"/>
    </row>
    <row r="426" spans="2:2" x14ac:dyDescent="0.25">
      <c r="B426" s="6"/>
    </row>
    <row r="427" spans="2:2" x14ac:dyDescent="0.25">
      <c r="B427" s="6"/>
    </row>
    <row r="428" spans="2:2" x14ac:dyDescent="0.25">
      <c r="B428" s="6"/>
    </row>
    <row r="429" spans="2:2" x14ac:dyDescent="0.25">
      <c r="B429" s="6"/>
    </row>
    <row r="430" spans="2:2" x14ac:dyDescent="0.25">
      <c r="B430" s="6"/>
    </row>
    <row r="431" spans="2:2" x14ac:dyDescent="0.25">
      <c r="B431" s="6"/>
    </row>
    <row r="432" spans="2:2" x14ac:dyDescent="0.25">
      <c r="B432" s="6"/>
    </row>
    <row r="433" spans="2:2" x14ac:dyDescent="0.25">
      <c r="B433" s="6"/>
    </row>
    <row r="434" spans="2:2" x14ac:dyDescent="0.25">
      <c r="B434" s="6"/>
    </row>
    <row r="435" spans="2:2" x14ac:dyDescent="0.25">
      <c r="B435" s="6"/>
    </row>
    <row r="436" spans="2:2" x14ac:dyDescent="0.25">
      <c r="B436" s="6"/>
    </row>
    <row r="437" spans="2:2" x14ac:dyDescent="0.25">
      <c r="B437" s="6"/>
    </row>
    <row r="438" spans="2:2" x14ac:dyDescent="0.25">
      <c r="B438" s="6"/>
    </row>
    <row r="439" spans="2:2" x14ac:dyDescent="0.25">
      <c r="B439" s="6"/>
    </row>
    <row r="440" spans="2:2" x14ac:dyDescent="0.25">
      <c r="B440" s="6"/>
    </row>
    <row r="441" spans="2:2" x14ac:dyDescent="0.25">
      <c r="B441" s="6"/>
    </row>
    <row r="442" spans="2:2" x14ac:dyDescent="0.25">
      <c r="B442" s="6"/>
    </row>
    <row r="443" spans="2:2" x14ac:dyDescent="0.25">
      <c r="B443" s="6"/>
    </row>
    <row r="444" spans="2:2" x14ac:dyDescent="0.25">
      <c r="B444" s="6"/>
    </row>
    <row r="445" spans="2:2" x14ac:dyDescent="0.25">
      <c r="B445" s="6"/>
    </row>
    <row r="446" spans="2:2" x14ac:dyDescent="0.25">
      <c r="B446" s="6"/>
    </row>
    <row r="447" spans="2:2" x14ac:dyDescent="0.25">
      <c r="B447" s="6"/>
    </row>
    <row r="448" spans="2:2" x14ac:dyDescent="0.25">
      <c r="B448" s="6"/>
    </row>
    <row r="449" spans="2:2" x14ac:dyDescent="0.25">
      <c r="B449" s="6"/>
    </row>
    <row r="450" spans="2:2" x14ac:dyDescent="0.25">
      <c r="B450" s="6"/>
    </row>
    <row r="451" spans="2:2" x14ac:dyDescent="0.25">
      <c r="B451" s="6"/>
    </row>
    <row r="452" spans="2:2" x14ac:dyDescent="0.25">
      <c r="B452" s="6"/>
    </row>
    <row r="453" spans="2:2" x14ac:dyDescent="0.25">
      <c r="B453" s="6"/>
    </row>
    <row r="454" spans="2:2" x14ac:dyDescent="0.25">
      <c r="B454" s="6"/>
    </row>
    <row r="455" spans="2:2" x14ac:dyDescent="0.25">
      <c r="B455" s="6"/>
    </row>
    <row r="456" spans="2:2" x14ac:dyDescent="0.25">
      <c r="B456" s="6"/>
    </row>
    <row r="457" spans="2:2" x14ac:dyDescent="0.25">
      <c r="B457" s="6"/>
    </row>
    <row r="458" spans="2:2" x14ac:dyDescent="0.25">
      <c r="B458" s="6"/>
    </row>
    <row r="459" spans="2:2" x14ac:dyDescent="0.25">
      <c r="B459" s="6"/>
    </row>
    <row r="460" spans="2:2" x14ac:dyDescent="0.25">
      <c r="B460" s="6"/>
    </row>
    <row r="461" spans="2:2" x14ac:dyDescent="0.25">
      <c r="B461" s="6"/>
    </row>
    <row r="462" spans="2:2" x14ac:dyDescent="0.25">
      <c r="B462" s="6"/>
    </row>
    <row r="463" spans="2:2" x14ac:dyDescent="0.25">
      <c r="B463" s="6"/>
    </row>
    <row r="464" spans="2:2" x14ac:dyDescent="0.25">
      <c r="B464" s="6"/>
    </row>
    <row r="465" spans="2:2" x14ac:dyDescent="0.25">
      <c r="B465" s="6"/>
    </row>
    <row r="466" spans="2:2" x14ac:dyDescent="0.25">
      <c r="B466" s="6"/>
    </row>
    <row r="467" spans="2:2" x14ac:dyDescent="0.25">
      <c r="B467" s="6"/>
    </row>
    <row r="468" spans="2:2" x14ac:dyDescent="0.25">
      <c r="B468" s="6"/>
    </row>
    <row r="469" spans="2:2" x14ac:dyDescent="0.25">
      <c r="B469" s="6"/>
    </row>
    <row r="470" spans="2:2" x14ac:dyDescent="0.25">
      <c r="B470" s="6"/>
    </row>
    <row r="471" spans="2:2" x14ac:dyDescent="0.25">
      <c r="B471" s="6"/>
    </row>
    <row r="472" spans="2:2" x14ac:dyDescent="0.25">
      <c r="B472" s="6"/>
    </row>
    <row r="473" spans="2:2" x14ac:dyDescent="0.25">
      <c r="B473" s="6"/>
    </row>
    <row r="474" spans="2:2" x14ac:dyDescent="0.25">
      <c r="B474" s="6"/>
    </row>
    <row r="475" spans="2:2" x14ac:dyDescent="0.25">
      <c r="B475" s="6"/>
    </row>
    <row r="476" spans="2:2" x14ac:dyDescent="0.25">
      <c r="B476" s="6"/>
    </row>
    <row r="477" spans="2:2" x14ac:dyDescent="0.25">
      <c r="B477" s="6"/>
    </row>
    <row r="478" spans="2:2" x14ac:dyDescent="0.25">
      <c r="B478" s="6"/>
    </row>
    <row r="479" spans="2:2" x14ac:dyDescent="0.25">
      <c r="B479" s="6"/>
    </row>
    <row r="480" spans="2:2" x14ac:dyDescent="0.25">
      <c r="B480" s="6"/>
    </row>
    <row r="481" spans="2:2" x14ac:dyDescent="0.25">
      <c r="B481" s="6"/>
    </row>
    <row r="482" spans="2:2" x14ac:dyDescent="0.25">
      <c r="B482" s="6"/>
    </row>
    <row r="483" spans="2:2" x14ac:dyDescent="0.25">
      <c r="B483" s="6"/>
    </row>
    <row r="484" spans="2:2" x14ac:dyDescent="0.25">
      <c r="B484" s="6"/>
    </row>
    <row r="485" spans="2:2" x14ac:dyDescent="0.25">
      <c r="B485" s="6"/>
    </row>
    <row r="486" spans="2:2" x14ac:dyDescent="0.25">
      <c r="B486" s="6"/>
    </row>
    <row r="487" spans="2:2" x14ac:dyDescent="0.25">
      <c r="B487" s="6"/>
    </row>
    <row r="488" spans="2:2" x14ac:dyDescent="0.25">
      <c r="B488" s="6"/>
    </row>
    <row r="489" spans="2:2" x14ac:dyDescent="0.25">
      <c r="B489" s="6"/>
    </row>
    <row r="490" spans="2:2" x14ac:dyDescent="0.25">
      <c r="B490" s="6"/>
    </row>
    <row r="491" spans="2:2" x14ac:dyDescent="0.25">
      <c r="B491" s="6"/>
    </row>
    <row r="492" spans="2:2" x14ac:dyDescent="0.25">
      <c r="B492" s="6"/>
    </row>
    <row r="493" spans="2:2" x14ac:dyDescent="0.25">
      <c r="B493" s="6"/>
    </row>
    <row r="494" spans="2:2" x14ac:dyDescent="0.25">
      <c r="B494" s="6"/>
    </row>
    <row r="495" spans="2:2" x14ac:dyDescent="0.25">
      <c r="B495" s="6"/>
    </row>
    <row r="496" spans="2:2" x14ac:dyDescent="0.25">
      <c r="B496" s="6"/>
    </row>
    <row r="497" spans="2:2" x14ac:dyDescent="0.25">
      <c r="B497" s="6"/>
    </row>
    <row r="498" spans="2:2" x14ac:dyDescent="0.25">
      <c r="B498" s="6"/>
    </row>
    <row r="499" spans="2:2" x14ac:dyDescent="0.25">
      <c r="B499" s="6"/>
    </row>
    <row r="500" spans="2:2" x14ac:dyDescent="0.25">
      <c r="B500" s="6"/>
    </row>
    <row r="501" spans="2:2" x14ac:dyDescent="0.25">
      <c r="B501" s="6"/>
    </row>
    <row r="502" spans="2:2" x14ac:dyDescent="0.25">
      <c r="B502" s="6"/>
    </row>
    <row r="503" spans="2:2" x14ac:dyDescent="0.25">
      <c r="B503" s="6"/>
    </row>
    <row r="504" spans="2:2" x14ac:dyDescent="0.25">
      <c r="B504" s="6"/>
    </row>
    <row r="505" spans="2:2" x14ac:dyDescent="0.25">
      <c r="B505" s="6"/>
    </row>
    <row r="506" spans="2:2" x14ac:dyDescent="0.25">
      <c r="B506" s="6"/>
    </row>
    <row r="507" spans="2:2" x14ac:dyDescent="0.25">
      <c r="B507" s="6"/>
    </row>
    <row r="508" spans="2:2" x14ac:dyDescent="0.25">
      <c r="B508" s="6"/>
    </row>
    <row r="509" spans="2:2" x14ac:dyDescent="0.25">
      <c r="B509" s="6"/>
    </row>
    <row r="510" spans="2:2" x14ac:dyDescent="0.25">
      <c r="B510" s="6"/>
    </row>
    <row r="511" spans="2:2" x14ac:dyDescent="0.25">
      <c r="B511" s="6"/>
    </row>
    <row r="512" spans="2:2" x14ac:dyDescent="0.25">
      <c r="B512" s="6"/>
    </row>
    <row r="513" spans="2:2" x14ac:dyDescent="0.25">
      <c r="B513" s="6"/>
    </row>
    <row r="514" spans="2:2" x14ac:dyDescent="0.25">
      <c r="B514" s="6"/>
    </row>
    <row r="515" spans="2:2" x14ac:dyDescent="0.25">
      <c r="B515" s="6"/>
    </row>
    <row r="516" spans="2:2" x14ac:dyDescent="0.25">
      <c r="B516" s="6"/>
    </row>
    <row r="517" spans="2:2" x14ac:dyDescent="0.25">
      <c r="B517" s="6"/>
    </row>
    <row r="518" spans="2:2" x14ac:dyDescent="0.25">
      <c r="B518" s="6"/>
    </row>
    <row r="519" spans="2:2" x14ac:dyDescent="0.25">
      <c r="B519" s="6"/>
    </row>
    <row r="520" spans="2:2" x14ac:dyDescent="0.25">
      <c r="B520" s="6"/>
    </row>
    <row r="521" spans="2:2" x14ac:dyDescent="0.25">
      <c r="B521" s="6"/>
    </row>
    <row r="522" spans="2:2" x14ac:dyDescent="0.25">
      <c r="B522" s="6"/>
    </row>
    <row r="523" spans="2:2" x14ac:dyDescent="0.25">
      <c r="B523" s="6"/>
    </row>
    <row r="524" spans="2:2" x14ac:dyDescent="0.25">
      <c r="B524" s="6"/>
    </row>
    <row r="525" spans="2:2" x14ac:dyDescent="0.25">
      <c r="B525" s="6"/>
    </row>
    <row r="526" spans="2:2" x14ac:dyDescent="0.25">
      <c r="B526" s="6"/>
    </row>
    <row r="527" spans="2:2" x14ac:dyDescent="0.25">
      <c r="B527" s="6"/>
    </row>
    <row r="528" spans="2:2" x14ac:dyDescent="0.25">
      <c r="B528" s="6"/>
    </row>
    <row r="529" spans="2:2" x14ac:dyDescent="0.25">
      <c r="B529" s="6"/>
    </row>
    <row r="530" spans="2:2" x14ac:dyDescent="0.25">
      <c r="B530" s="6"/>
    </row>
    <row r="531" spans="2:2" x14ac:dyDescent="0.25">
      <c r="B531" s="6"/>
    </row>
    <row r="532" spans="2:2" x14ac:dyDescent="0.25">
      <c r="B532" s="6"/>
    </row>
    <row r="533" spans="2:2" x14ac:dyDescent="0.25">
      <c r="B533" s="6"/>
    </row>
    <row r="534" spans="2:2" x14ac:dyDescent="0.25">
      <c r="B534" s="6"/>
    </row>
    <row r="535" spans="2:2" x14ac:dyDescent="0.25">
      <c r="B535" s="6"/>
    </row>
    <row r="536" spans="2:2" x14ac:dyDescent="0.25">
      <c r="B536" s="6"/>
    </row>
    <row r="537" spans="2:2" x14ac:dyDescent="0.25">
      <c r="B537" s="6"/>
    </row>
    <row r="538" spans="2:2" x14ac:dyDescent="0.25">
      <c r="B538" s="6"/>
    </row>
    <row r="539" spans="2:2" x14ac:dyDescent="0.25">
      <c r="B539" s="6"/>
    </row>
    <row r="540" spans="2:2" x14ac:dyDescent="0.25">
      <c r="B540" s="6"/>
    </row>
    <row r="541" spans="2:2" x14ac:dyDescent="0.25">
      <c r="B541" s="6"/>
    </row>
    <row r="542" spans="2:2" x14ac:dyDescent="0.25">
      <c r="B542" s="6"/>
    </row>
    <row r="543" spans="2:2" x14ac:dyDescent="0.25">
      <c r="B543" s="6"/>
    </row>
    <row r="544" spans="2:2" x14ac:dyDescent="0.25">
      <c r="B544" s="6"/>
    </row>
    <row r="545" spans="2:2" x14ac:dyDescent="0.25">
      <c r="B545" s="6"/>
    </row>
    <row r="546" spans="2:2" x14ac:dyDescent="0.25">
      <c r="B546" s="6"/>
    </row>
    <row r="547" spans="2:2" x14ac:dyDescent="0.25">
      <c r="B547" s="6"/>
    </row>
    <row r="548" spans="2:2" x14ac:dyDescent="0.25">
      <c r="B548" s="6"/>
    </row>
    <row r="549" spans="2:2" x14ac:dyDescent="0.25">
      <c r="B549" s="6"/>
    </row>
    <row r="550" spans="2:2" x14ac:dyDescent="0.25">
      <c r="B550" s="6"/>
    </row>
    <row r="551" spans="2:2" x14ac:dyDescent="0.25">
      <c r="B551" s="6"/>
    </row>
    <row r="552" spans="2:2" x14ac:dyDescent="0.25">
      <c r="B552" s="6"/>
    </row>
    <row r="553" spans="2:2" x14ac:dyDescent="0.25">
      <c r="B553" s="6"/>
    </row>
    <row r="554" spans="2:2" x14ac:dyDescent="0.25">
      <c r="B554" s="6"/>
    </row>
    <row r="555" spans="2:2" x14ac:dyDescent="0.25">
      <c r="B555" s="6"/>
    </row>
    <row r="556" spans="2:2" x14ac:dyDescent="0.25">
      <c r="B556" s="6"/>
    </row>
    <row r="557" spans="2:2" x14ac:dyDescent="0.25">
      <c r="B557" s="6"/>
    </row>
    <row r="558" spans="2:2" x14ac:dyDescent="0.25">
      <c r="B558" s="6"/>
    </row>
    <row r="559" spans="2:2" x14ac:dyDescent="0.25">
      <c r="B559" s="6"/>
    </row>
    <row r="560" spans="2:2" x14ac:dyDescent="0.25">
      <c r="B560" s="6"/>
    </row>
    <row r="561" spans="2:2" x14ac:dyDescent="0.25">
      <c r="B561" s="6"/>
    </row>
    <row r="562" spans="2:2" x14ac:dyDescent="0.25">
      <c r="B562" s="6"/>
    </row>
    <row r="563" spans="2:2" x14ac:dyDescent="0.25">
      <c r="B563" s="6"/>
    </row>
    <row r="564" spans="2:2" x14ac:dyDescent="0.25">
      <c r="B564" s="6"/>
    </row>
    <row r="565" spans="2:2" x14ac:dyDescent="0.25">
      <c r="B565" s="6"/>
    </row>
    <row r="566" spans="2:2" x14ac:dyDescent="0.25">
      <c r="B566" s="6"/>
    </row>
    <row r="567" spans="2:2" x14ac:dyDescent="0.25">
      <c r="B567" s="6"/>
    </row>
    <row r="568" spans="2:2" x14ac:dyDescent="0.25">
      <c r="B568" s="6"/>
    </row>
    <row r="569" spans="2:2" x14ac:dyDescent="0.25">
      <c r="B569" s="6"/>
    </row>
    <row r="570" spans="2:2" x14ac:dyDescent="0.25">
      <c r="B570" s="6"/>
    </row>
    <row r="571" spans="2:2" x14ac:dyDescent="0.25">
      <c r="B571" s="6"/>
    </row>
    <row r="572" spans="2:2" x14ac:dyDescent="0.25">
      <c r="B572" s="6"/>
    </row>
    <row r="573" spans="2:2" x14ac:dyDescent="0.25">
      <c r="B573" s="6"/>
    </row>
    <row r="574" spans="2:2" x14ac:dyDescent="0.25">
      <c r="B574" s="6"/>
    </row>
    <row r="575" spans="2:2" x14ac:dyDescent="0.25">
      <c r="B575" s="6"/>
    </row>
    <row r="576" spans="2:2" x14ac:dyDescent="0.25">
      <c r="B576" s="6"/>
    </row>
    <row r="577" spans="2:2" x14ac:dyDescent="0.25">
      <c r="B577" s="6"/>
    </row>
    <row r="578" spans="2:2" x14ac:dyDescent="0.25">
      <c r="B578" s="6"/>
    </row>
    <row r="579" spans="2:2" x14ac:dyDescent="0.25">
      <c r="B579" s="6"/>
    </row>
    <row r="580" spans="2:2" x14ac:dyDescent="0.25">
      <c r="B580" s="6"/>
    </row>
    <row r="581" spans="2:2" x14ac:dyDescent="0.25">
      <c r="B581" s="6"/>
    </row>
    <row r="582" spans="2:2" x14ac:dyDescent="0.25">
      <c r="B582" s="6"/>
    </row>
    <row r="583" spans="2:2" x14ac:dyDescent="0.25">
      <c r="B583" s="6"/>
    </row>
    <row r="584" spans="2:2" x14ac:dyDescent="0.25">
      <c r="B584" s="6"/>
    </row>
    <row r="585" spans="2:2" x14ac:dyDescent="0.25">
      <c r="B585" s="6"/>
    </row>
    <row r="586" spans="2:2" x14ac:dyDescent="0.25">
      <c r="B586" s="6"/>
    </row>
    <row r="587" spans="2:2" x14ac:dyDescent="0.25">
      <c r="B587" s="6"/>
    </row>
    <row r="588" spans="2:2" x14ac:dyDescent="0.25">
      <c r="B588" s="6"/>
    </row>
    <row r="589" spans="2:2" x14ac:dyDescent="0.25">
      <c r="B589" s="6"/>
    </row>
    <row r="590" spans="2:2" x14ac:dyDescent="0.25">
      <c r="B590" s="6"/>
    </row>
    <row r="591" spans="2:2" x14ac:dyDescent="0.25">
      <c r="B591" s="6"/>
    </row>
    <row r="592" spans="2:2" x14ac:dyDescent="0.25">
      <c r="B592" s="6"/>
    </row>
    <row r="593" spans="2:2" x14ac:dyDescent="0.25">
      <c r="B593" s="6"/>
    </row>
    <row r="594" spans="2:2" x14ac:dyDescent="0.25">
      <c r="B594" s="6"/>
    </row>
    <row r="595" spans="2:2" x14ac:dyDescent="0.25">
      <c r="B595" s="6"/>
    </row>
    <row r="596" spans="2:2" x14ac:dyDescent="0.25">
      <c r="B596" s="6"/>
    </row>
    <row r="597" spans="2:2" x14ac:dyDescent="0.25">
      <c r="B597" s="6"/>
    </row>
    <row r="598" spans="2:2" x14ac:dyDescent="0.25">
      <c r="B598" s="6"/>
    </row>
    <row r="599" spans="2:2" x14ac:dyDescent="0.25">
      <c r="B599" s="6"/>
    </row>
    <row r="600" spans="2:2" x14ac:dyDescent="0.25">
      <c r="B600" s="6"/>
    </row>
    <row r="601" spans="2:2" x14ac:dyDescent="0.25">
      <c r="B601" s="6"/>
    </row>
    <row r="602" spans="2:2" x14ac:dyDescent="0.25">
      <c r="B602" s="6"/>
    </row>
    <row r="603" spans="2:2" x14ac:dyDescent="0.25">
      <c r="B603" s="6"/>
    </row>
    <row r="604" spans="2:2" x14ac:dyDescent="0.25">
      <c r="B604" s="6"/>
    </row>
    <row r="605" spans="2:2" x14ac:dyDescent="0.25">
      <c r="B605" s="6"/>
    </row>
    <row r="606" spans="2:2" x14ac:dyDescent="0.25">
      <c r="B606" s="6"/>
    </row>
    <row r="607" spans="2:2" x14ac:dyDescent="0.25">
      <c r="B607" s="6"/>
    </row>
    <row r="608" spans="2:2" x14ac:dyDescent="0.25">
      <c r="B608" s="6"/>
    </row>
    <row r="609" spans="2:2" x14ac:dyDescent="0.25">
      <c r="B609" s="6"/>
    </row>
    <row r="610" spans="2:2" x14ac:dyDescent="0.25">
      <c r="B610" s="6"/>
    </row>
    <row r="611" spans="2:2" x14ac:dyDescent="0.25">
      <c r="B611" s="6"/>
    </row>
    <row r="612" spans="2:2" x14ac:dyDescent="0.25">
      <c r="B612" s="6"/>
    </row>
    <row r="613" spans="2:2" x14ac:dyDescent="0.25">
      <c r="B613" s="6"/>
    </row>
    <row r="614" spans="2:2" x14ac:dyDescent="0.25">
      <c r="B614" s="6"/>
    </row>
    <row r="615" spans="2:2" x14ac:dyDescent="0.25">
      <c r="B615" s="6"/>
    </row>
    <row r="616" spans="2:2" x14ac:dyDescent="0.25">
      <c r="B616" s="6"/>
    </row>
    <row r="617" spans="2:2" x14ac:dyDescent="0.25">
      <c r="B617" s="6"/>
    </row>
    <row r="618" spans="2:2" x14ac:dyDescent="0.25">
      <c r="B618" s="6"/>
    </row>
    <row r="619" spans="2:2" x14ac:dyDescent="0.25">
      <c r="B619" s="6"/>
    </row>
    <row r="620" spans="2:2" x14ac:dyDescent="0.25">
      <c r="B620" s="6"/>
    </row>
    <row r="621" spans="2:2" x14ac:dyDescent="0.25">
      <c r="B621" s="6"/>
    </row>
    <row r="622" spans="2:2" x14ac:dyDescent="0.25">
      <c r="B622" s="6"/>
    </row>
    <row r="623" spans="2:2" x14ac:dyDescent="0.25">
      <c r="B623" s="6"/>
    </row>
    <row r="624" spans="2:2" x14ac:dyDescent="0.25">
      <c r="B624" s="6"/>
    </row>
    <row r="625" spans="2:2" x14ac:dyDescent="0.25">
      <c r="B625" s="6"/>
    </row>
    <row r="626" spans="2:2" x14ac:dyDescent="0.25">
      <c r="B626" s="6"/>
    </row>
    <row r="627" spans="2:2" x14ac:dyDescent="0.25">
      <c r="B627" s="6"/>
    </row>
    <row r="628" spans="2:2" x14ac:dyDescent="0.25">
      <c r="B628" s="6"/>
    </row>
    <row r="629" spans="2:2" x14ac:dyDescent="0.25">
      <c r="B629" s="6"/>
    </row>
    <row r="630" spans="2:2" x14ac:dyDescent="0.25">
      <c r="B630" s="6"/>
    </row>
    <row r="631" spans="2:2" x14ac:dyDescent="0.25">
      <c r="B631" s="6"/>
    </row>
    <row r="632" spans="2:2" x14ac:dyDescent="0.25">
      <c r="B632" s="6"/>
    </row>
    <row r="633" spans="2:2" x14ac:dyDescent="0.25">
      <c r="B633" s="6"/>
    </row>
    <row r="634" spans="2:2" x14ac:dyDescent="0.25">
      <c r="B634" s="6"/>
    </row>
    <row r="635" spans="2:2" x14ac:dyDescent="0.25">
      <c r="B635" s="6"/>
    </row>
    <row r="636" spans="2:2" x14ac:dyDescent="0.25">
      <c r="B636" s="6"/>
    </row>
    <row r="637" spans="2:2" x14ac:dyDescent="0.25">
      <c r="B637" s="6"/>
    </row>
    <row r="638" spans="2:2" x14ac:dyDescent="0.25">
      <c r="B638" s="6"/>
    </row>
    <row r="639" spans="2:2" x14ac:dyDescent="0.25">
      <c r="B639" s="6"/>
    </row>
    <row r="640" spans="2:2" x14ac:dyDescent="0.25">
      <c r="B640" s="6"/>
    </row>
    <row r="641" spans="2:2" x14ac:dyDescent="0.25">
      <c r="B641" s="6"/>
    </row>
    <row r="642" spans="2:2" x14ac:dyDescent="0.25">
      <c r="B642" s="6"/>
    </row>
    <row r="643" spans="2:2" x14ac:dyDescent="0.25">
      <c r="B643" s="6"/>
    </row>
    <row r="644" spans="2:2" x14ac:dyDescent="0.25">
      <c r="B644" s="6"/>
    </row>
    <row r="645" spans="2:2" x14ac:dyDescent="0.25">
      <c r="B645" s="6"/>
    </row>
    <row r="646" spans="2:2" x14ac:dyDescent="0.25">
      <c r="B646" s="6"/>
    </row>
    <row r="647" spans="2:2" x14ac:dyDescent="0.25">
      <c r="B647" s="6"/>
    </row>
    <row r="648" spans="2:2" x14ac:dyDescent="0.25">
      <c r="B648" s="6"/>
    </row>
    <row r="649" spans="2:2" x14ac:dyDescent="0.25">
      <c r="B649" s="6"/>
    </row>
    <row r="650" spans="2:2" x14ac:dyDescent="0.25">
      <c r="B650" s="6"/>
    </row>
    <row r="651" spans="2:2" x14ac:dyDescent="0.25">
      <c r="B651" s="6"/>
    </row>
    <row r="652" spans="2:2" x14ac:dyDescent="0.25">
      <c r="B652" s="6"/>
    </row>
    <row r="653" spans="2:2" x14ac:dyDescent="0.25">
      <c r="B653" s="6"/>
    </row>
    <row r="654" spans="2:2" x14ac:dyDescent="0.25">
      <c r="B654" s="6"/>
    </row>
    <row r="655" spans="2:2" x14ac:dyDescent="0.25">
      <c r="B655" s="6"/>
    </row>
    <row r="656" spans="2:2" x14ac:dyDescent="0.25">
      <c r="B656" s="6"/>
    </row>
    <row r="657" spans="2:2" x14ac:dyDescent="0.25">
      <c r="B657" s="6"/>
    </row>
    <row r="658" spans="2:2" x14ac:dyDescent="0.25">
      <c r="B658" s="6"/>
    </row>
    <row r="659" spans="2:2" x14ac:dyDescent="0.25">
      <c r="B659" s="6"/>
    </row>
    <row r="660" spans="2:2" x14ac:dyDescent="0.25">
      <c r="B660" s="6"/>
    </row>
    <row r="661" spans="2:2" x14ac:dyDescent="0.25">
      <c r="B661" s="6"/>
    </row>
    <row r="662" spans="2:2" x14ac:dyDescent="0.25">
      <c r="B662" s="6"/>
    </row>
    <row r="663" spans="2:2" x14ac:dyDescent="0.25">
      <c r="B663" s="6"/>
    </row>
    <row r="664" spans="2:2" x14ac:dyDescent="0.25">
      <c r="B664" s="6"/>
    </row>
    <row r="665" spans="2:2" x14ac:dyDescent="0.25">
      <c r="B665" s="6"/>
    </row>
    <row r="666" spans="2:2" x14ac:dyDescent="0.25">
      <c r="B666" s="6"/>
    </row>
    <row r="667" spans="2:2" x14ac:dyDescent="0.25">
      <c r="B667" s="6"/>
    </row>
    <row r="668" spans="2:2" x14ac:dyDescent="0.25">
      <c r="B668" s="6"/>
    </row>
    <row r="669" spans="2:2" x14ac:dyDescent="0.25">
      <c r="B669" s="6"/>
    </row>
    <row r="670" spans="2:2" x14ac:dyDescent="0.25">
      <c r="B670" s="6"/>
    </row>
    <row r="671" spans="2:2" x14ac:dyDescent="0.25">
      <c r="B671" s="6"/>
    </row>
    <row r="672" spans="2:2" x14ac:dyDescent="0.25">
      <c r="B672" s="6"/>
    </row>
    <row r="673" spans="2:2" x14ac:dyDescent="0.25">
      <c r="B673" s="6"/>
    </row>
    <row r="674" spans="2:2" x14ac:dyDescent="0.25">
      <c r="B674" s="6"/>
    </row>
    <row r="675" spans="2:2" x14ac:dyDescent="0.25">
      <c r="B675" s="6"/>
    </row>
    <row r="676" spans="2:2" x14ac:dyDescent="0.25">
      <c r="B676" s="6"/>
    </row>
    <row r="677" spans="2:2" x14ac:dyDescent="0.25">
      <c r="B677" s="6"/>
    </row>
    <row r="678" spans="2:2" x14ac:dyDescent="0.25">
      <c r="B678" s="6"/>
    </row>
    <row r="679" spans="2:2" x14ac:dyDescent="0.25">
      <c r="B679" s="6"/>
    </row>
    <row r="680" spans="2:2" x14ac:dyDescent="0.25">
      <c r="B680" s="6"/>
    </row>
    <row r="681" spans="2:2" x14ac:dyDescent="0.25">
      <c r="B681" s="6"/>
    </row>
    <row r="682" spans="2:2" x14ac:dyDescent="0.25">
      <c r="B682" s="6"/>
    </row>
    <row r="683" spans="2:2" x14ac:dyDescent="0.25">
      <c r="B683" s="6"/>
    </row>
    <row r="684" spans="2:2" x14ac:dyDescent="0.25">
      <c r="B684" s="6"/>
    </row>
    <row r="685" spans="2:2" x14ac:dyDescent="0.25">
      <c r="B685" s="6"/>
    </row>
    <row r="686" spans="2:2" x14ac:dyDescent="0.25">
      <c r="B686" s="6"/>
    </row>
    <row r="687" spans="2:2" x14ac:dyDescent="0.25">
      <c r="B687" s="6"/>
    </row>
    <row r="688" spans="2:2" x14ac:dyDescent="0.25">
      <c r="B688" s="6"/>
    </row>
    <row r="689" spans="2:2" x14ac:dyDescent="0.25">
      <c r="B689" s="6"/>
    </row>
    <row r="690" spans="2:2" x14ac:dyDescent="0.25">
      <c r="B690" s="6"/>
    </row>
    <row r="691" spans="2:2" x14ac:dyDescent="0.25">
      <c r="B691" s="6"/>
    </row>
    <row r="692" spans="2:2" x14ac:dyDescent="0.25">
      <c r="B692" s="6"/>
    </row>
    <row r="693" spans="2:2" x14ac:dyDescent="0.25">
      <c r="B693" s="6"/>
    </row>
    <row r="694" spans="2:2" x14ac:dyDescent="0.25">
      <c r="B694" s="6"/>
    </row>
    <row r="695" spans="2:2" x14ac:dyDescent="0.25">
      <c r="B695" s="6"/>
    </row>
    <row r="696" spans="2:2" x14ac:dyDescent="0.25">
      <c r="B696" s="6"/>
    </row>
    <row r="697" spans="2:2" x14ac:dyDescent="0.25">
      <c r="B697" s="6"/>
    </row>
    <row r="698" spans="2:2" x14ac:dyDescent="0.25">
      <c r="B698" s="6"/>
    </row>
    <row r="699" spans="2:2" x14ac:dyDescent="0.25">
      <c r="B699" s="6"/>
    </row>
    <row r="700" spans="2:2" x14ac:dyDescent="0.25">
      <c r="B700" s="6"/>
    </row>
    <row r="701" spans="2:2" x14ac:dyDescent="0.25">
      <c r="B701" s="6"/>
    </row>
    <row r="702" spans="2:2" x14ac:dyDescent="0.25">
      <c r="B702" s="6"/>
    </row>
    <row r="703" spans="2:2" x14ac:dyDescent="0.25">
      <c r="B703" s="6"/>
    </row>
    <row r="704" spans="2:2" x14ac:dyDescent="0.25">
      <c r="B704" s="6"/>
    </row>
    <row r="705" spans="2:2" x14ac:dyDescent="0.25">
      <c r="B705" s="6"/>
    </row>
    <row r="706" spans="2:2" x14ac:dyDescent="0.25">
      <c r="B706" s="6"/>
    </row>
    <row r="707" spans="2:2" x14ac:dyDescent="0.25">
      <c r="B707" s="6"/>
    </row>
    <row r="708" spans="2:2" x14ac:dyDescent="0.25">
      <c r="B708" s="6"/>
    </row>
    <row r="709" spans="2:2" x14ac:dyDescent="0.25">
      <c r="B709" s="6"/>
    </row>
    <row r="710" spans="2:2" x14ac:dyDescent="0.25">
      <c r="B710" s="6"/>
    </row>
    <row r="711" spans="2:2" x14ac:dyDescent="0.25">
      <c r="B711" s="6"/>
    </row>
    <row r="712" spans="2:2" x14ac:dyDescent="0.25">
      <c r="B712" s="6"/>
    </row>
    <row r="713" spans="2:2" x14ac:dyDescent="0.25">
      <c r="B713" s="6"/>
    </row>
    <row r="714" spans="2:2" x14ac:dyDescent="0.25">
      <c r="B714" s="6"/>
    </row>
    <row r="715" spans="2:2" x14ac:dyDescent="0.25">
      <c r="B715" s="6"/>
    </row>
    <row r="716" spans="2:2" x14ac:dyDescent="0.25">
      <c r="B716" s="6"/>
    </row>
    <row r="717" spans="2:2" x14ac:dyDescent="0.25">
      <c r="B717" s="6"/>
    </row>
    <row r="718" spans="2:2" x14ac:dyDescent="0.25">
      <c r="B718" s="6"/>
    </row>
    <row r="719" spans="2:2" x14ac:dyDescent="0.25">
      <c r="B719" s="6"/>
    </row>
    <row r="720" spans="2:2" x14ac:dyDescent="0.25">
      <c r="B720" s="6"/>
    </row>
    <row r="721" spans="2:2" x14ac:dyDescent="0.25">
      <c r="B721" s="6"/>
    </row>
    <row r="722" spans="2:2" x14ac:dyDescent="0.25">
      <c r="B722" s="6"/>
    </row>
    <row r="723" spans="2:2" x14ac:dyDescent="0.25">
      <c r="B723" s="6"/>
    </row>
    <row r="724" spans="2:2" x14ac:dyDescent="0.25">
      <c r="B724" s="6"/>
    </row>
    <row r="725" spans="2:2" x14ac:dyDescent="0.25">
      <c r="B725" s="6"/>
    </row>
    <row r="726" spans="2:2" x14ac:dyDescent="0.25">
      <c r="B726" s="6"/>
    </row>
    <row r="727" spans="2:2" x14ac:dyDescent="0.25">
      <c r="B727" s="6"/>
    </row>
    <row r="728" spans="2:2" x14ac:dyDescent="0.25">
      <c r="B728" s="6"/>
    </row>
    <row r="729" spans="2:2" x14ac:dyDescent="0.25">
      <c r="B729" s="6"/>
    </row>
    <row r="730" spans="2:2" x14ac:dyDescent="0.25">
      <c r="B730" s="6"/>
    </row>
    <row r="731" spans="2:2" x14ac:dyDescent="0.25">
      <c r="B731" s="6"/>
    </row>
    <row r="732" spans="2:2" x14ac:dyDescent="0.25">
      <c r="B732" s="6"/>
    </row>
    <row r="733" spans="2:2" x14ac:dyDescent="0.25">
      <c r="B733" s="6"/>
    </row>
    <row r="734" spans="2:2" x14ac:dyDescent="0.25">
      <c r="B734" s="6"/>
    </row>
    <row r="735" spans="2:2" x14ac:dyDescent="0.25">
      <c r="B735" s="6"/>
    </row>
    <row r="736" spans="2:2" x14ac:dyDescent="0.25">
      <c r="B736" s="6"/>
    </row>
    <row r="737" spans="2:2" x14ac:dyDescent="0.25">
      <c r="B737" s="6"/>
    </row>
    <row r="738" spans="2:2" x14ac:dyDescent="0.25">
      <c r="B738" s="6"/>
    </row>
    <row r="739" spans="2:2" x14ac:dyDescent="0.25">
      <c r="B739" s="6"/>
    </row>
    <row r="740" spans="2:2" x14ac:dyDescent="0.25">
      <c r="B740" s="6"/>
    </row>
    <row r="741" spans="2:2" x14ac:dyDescent="0.25">
      <c r="B741" s="6"/>
    </row>
    <row r="742" spans="2:2" x14ac:dyDescent="0.25">
      <c r="B742" s="6"/>
    </row>
    <row r="743" spans="2:2" x14ac:dyDescent="0.25">
      <c r="B743" s="6"/>
    </row>
    <row r="744" spans="2:2" x14ac:dyDescent="0.25">
      <c r="B744" s="6"/>
    </row>
    <row r="745" spans="2:2" x14ac:dyDescent="0.25">
      <c r="B745" s="6"/>
    </row>
    <row r="746" spans="2:2" x14ac:dyDescent="0.25">
      <c r="B746" s="6"/>
    </row>
    <row r="747" spans="2:2" x14ac:dyDescent="0.25">
      <c r="B747" s="6"/>
    </row>
    <row r="748" spans="2:2" x14ac:dyDescent="0.25">
      <c r="B748" s="6"/>
    </row>
    <row r="749" spans="2:2" x14ac:dyDescent="0.25">
      <c r="B749" s="6"/>
    </row>
    <row r="750" spans="2:2" x14ac:dyDescent="0.25">
      <c r="B750" s="6"/>
    </row>
    <row r="751" spans="2:2" x14ac:dyDescent="0.25">
      <c r="B751" s="6"/>
    </row>
    <row r="752" spans="2:2" x14ac:dyDescent="0.25">
      <c r="B752" s="6"/>
    </row>
    <row r="753" spans="2:2" x14ac:dyDescent="0.25">
      <c r="B753" s="6"/>
    </row>
    <row r="754" spans="2:2" x14ac:dyDescent="0.25">
      <c r="B754" s="6"/>
    </row>
    <row r="755" spans="2:2" x14ac:dyDescent="0.25">
      <c r="B755" s="6"/>
    </row>
    <row r="756" spans="2:2" x14ac:dyDescent="0.25">
      <c r="B756" s="6"/>
    </row>
    <row r="757" spans="2:2" x14ac:dyDescent="0.25">
      <c r="B757" s="6"/>
    </row>
    <row r="758" spans="2:2" x14ac:dyDescent="0.25">
      <c r="B758" s="6"/>
    </row>
    <row r="759" spans="2:2" x14ac:dyDescent="0.25">
      <c r="B759" s="6"/>
    </row>
    <row r="760" spans="2:2" x14ac:dyDescent="0.25">
      <c r="B760" s="6"/>
    </row>
    <row r="761" spans="2:2" x14ac:dyDescent="0.25">
      <c r="B761" s="6"/>
    </row>
    <row r="762" spans="2:2" x14ac:dyDescent="0.25">
      <c r="B762" s="6"/>
    </row>
    <row r="763" spans="2:2" x14ac:dyDescent="0.25">
      <c r="B763" s="6"/>
    </row>
    <row r="764" spans="2:2" x14ac:dyDescent="0.25">
      <c r="B764" s="6"/>
    </row>
    <row r="765" spans="2:2" x14ac:dyDescent="0.25">
      <c r="B765" s="6"/>
    </row>
    <row r="766" spans="2:2" x14ac:dyDescent="0.25">
      <c r="B766" s="6"/>
    </row>
    <row r="767" spans="2:2" x14ac:dyDescent="0.25">
      <c r="B767" s="6"/>
    </row>
    <row r="768" spans="2:2" x14ac:dyDescent="0.25">
      <c r="B768" s="6"/>
    </row>
    <row r="769" spans="2:2" x14ac:dyDescent="0.25">
      <c r="B769" s="6"/>
    </row>
    <row r="770" spans="2:2" x14ac:dyDescent="0.25">
      <c r="B770" s="6"/>
    </row>
    <row r="771" spans="2:2" x14ac:dyDescent="0.25">
      <c r="B771" s="6"/>
    </row>
    <row r="772" spans="2:2" x14ac:dyDescent="0.25">
      <c r="B772" s="6"/>
    </row>
    <row r="773" spans="2:2" x14ac:dyDescent="0.25">
      <c r="B773" s="6"/>
    </row>
    <row r="774" spans="2:2" x14ac:dyDescent="0.25">
      <c r="B774" s="6"/>
    </row>
    <row r="775" spans="2:2" x14ac:dyDescent="0.25">
      <c r="B775" s="6"/>
    </row>
    <row r="776" spans="2:2" x14ac:dyDescent="0.25">
      <c r="B776" s="6"/>
    </row>
    <row r="777" spans="2:2" x14ac:dyDescent="0.25">
      <c r="B777" s="6"/>
    </row>
    <row r="778" spans="2:2" x14ac:dyDescent="0.25">
      <c r="B778" s="6"/>
    </row>
    <row r="779" spans="2:2" x14ac:dyDescent="0.25">
      <c r="B779" s="6"/>
    </row>
    <row r="780" spans="2:2" x14ac:dyDescent="0.25">
      <c r="B780" s="6"/>
    </row>
    <row r="781" spans="2:2" x14ac:dyDescent="0.25">
      <c r="B781" s="6"/>
    </row>
    <row r="782" spans="2:2" x14ac:dyDescent="0.25">
      <c r="B782" s="6"/>
    </row>
    <row r="783" spans="2:2" x14ac:dyDescent="0.25">
      <c r="B783" s="6"/>
    </row>
    <row r="784" spans="2:2" x14ac:dyDescent="0.25">
      <c r="B784" s="6"/>
    </row>
    <row r="785" spans="2:2" x14ac:dyDescent="0.25">
      <c r="B785" s="6"/>
    </row>
    <row r="786" spans="2:2" x14ac:dyDescent="0.25">
      <c r="B786" s="6"/>
    </row>
    <row r="787" spans="2:2" x14ac:dyDescent="0.25">
      <c r="B787" s="6"/>
    </row>
    <row r="788" spans="2:2" x14ac:dyDescent="0.25">
      <c r="B788" s="6"/>
    </row>
    <row r="789" spans="2:2" x14ac:dyDescent="0.25">
      <c r="B789" s="6"/>
    </row>
    <row r="790" spans="2:2" x14ac:dyDescent="0.25">
      <c r="B790" s="6"/>
    </row>
    <row r="791" spans="2:2" x14ac:dyDescent="0.25">
      <c r="B791" s="6"/>
    </row>
    <row r="792" spans="2:2" x14ac:dyDescent="0.25">
      <c r="B792" s="6"/>
    </row>
    <row r="793" spans="2:2" x14ac:dyDescent="0.25">
      <c r="B793" s="6"/>
    </row>
    <row r="794" spans="2:2" x14ac:dyDescent="0.25">
      <c r="B794" s="6"/>
    </row>
    <row r="795" spans="2:2" x14ac:dyDescent="0.25">
      <c r="B795" s="6"/>
    </row>
    <row r="796" spans="2:2" x14ac:dyDescent="0.25">
      <c r="B796" s="6"/>
    </row>
    <row r="797" spans="2:2" x14ac:dyDescent="0.25">
      <c r="B797" s="6"/>
    </row>
    <row r="798" spans="2:2" x14ac:dyDescent="0.25">
      <c r="B798" s="6"/>
    </row>
    <row r="799" spans="2:2" x14ac:dyDescent="0.25">
      <c r="B799" s="6"/>
    </row>
    <row r="800" spans="2:2" x14ac:dyDescent="0.25">
      <c r="B800" s="6"/>
    </row>
    <row r="801" spans="2:2" x14ac:dyDescent="0.25">
      <c r="B801" s="6"/>
    </row>
    <row r="802" spans="2:2" x14ac:dyDescent="0.25">
      <c r="B802" s="6"/>
    </row>
    <row r="803" spans="2:2" x14ac:dyDescent="0.25">
      <c r="B803" s="6"/>
    </row>
    <row r="804" spans="2:2" x14ac:dyDescent="0.25">
      <c r="B804" s="6"/>
    </row>
    <row r="805" spans="2:2" x14ac:dyDescent="0.25">
      <c r="B805" s="6"/>
    </row>
    <row r="806" spans="2:2" x14ac:dyDescent="0.25">
      <c r="B806" s="6"/>
    </row>
    <row r="807" spans="2:2" x14ac:dyDescent="0.25">
      <c r="B807" s="6"/>
    </row>
    <row r="808" spans="2:2" x14ac:dyDescent="0.25">
      <c r="B808" s="6"/>
    </row>
    <row r="809" spans="2:2" x14ac:dyDescent="0.25">
      <c r="B809" s="6"/>
    </row>
    <row r="810" spans="2:2" x14ac:dyDescent="0.25">
      <c r="B810" s="6"/>
    </row>
    <row r="811" spans="2:2" x14ac:dyDescent="0.25">
      <c r="B811" s="6"/>
    </row>
    <row r="812" spans="2:2" x14ac:dyDescent="0.25">
      <c r="B812" s="6"/>
    </row>
    <row r="813" spans="2:2" x14ac:dyDescent="0.25">
      <c r="B813" s="6"/>
    </row>
    <row r="814" spans="2:2" x14ac:dyDescent="0.25">
      <c r="B814" s="6"/>
    </row>
    <row r="815" spans="2:2" x14ac:dyDescent="0.25">
      <c r="B815" s="6"/>
    </row>
    <row r="816" spans="2:2" x14ac:dyDescent="0.25">
      <c r="B816" s="6"/>
    </row>
    <row r="817" spans="2:2" x14ac:dyDescent="0.25">
      <c r="B817" s="6"/>
    </row>
    <row r="818" spans="2:2" x14ac:dyDescent="0.25">
      <c r="B818" s="6"/>
    </row>
    <row r="819" spans="2:2" x14ac:dyDescent="0.25">
      <c r="B819" s="6"/>
    </row>
    <row r="820" spans="2:2" x14ac:dyDescent="0.25">
      <c r="B820" s="6"/>
    </row>
    <row r="821" spans="2:2" x14ac:dyDescent="0.25">
      <c r="B821" s="6"/>
    </row>
    <row r="822" spans="2:2" x14ac:dyDescent="0.25">
      <c r="B822" s="6"/>
    </row>
    <row r="823" spans="2:2" x14ac:dyDescent="0.25">
      <c r="B823" s="6"/>
    </row>
    <row r="824" spans="2:2" x14ac:dyDescent="0.25">
      <c r="B824" s="6"/>
    </row>
    <row r="825" spans="2:2" x14ac:dyDescent="0.25">
      <c r="B825" s="6"/>
    </row>
    <row r="826" spans="2:2" x14ac:dyDescent="0.25">
      <c r="B826" s="6"/>
    </row>
    <row r="827" spans="2:2" x14ac:dyDescent="0.25">
      <c r="B827" s="6"/>
    </row>
    <row r="828" spans="2:2" x14ac:dyDescent="0.25">
      <c r="B828" s="6"/>
    </row>
    <row r="829" spans="2:2" x14ac:dyDescent="0.25">
      <c r="B829" s="6"/>
    </row>
    <row r="830" spans="2:2" x14ac:dyDescent="0.25">
      <c r="B830" s="6"/>
    </row>
    <row r="831" spans="2:2" x14ac:dyDescent="0.25">
      <c r="B831" s="6"/>
    </row>
    <row r="832" spans="2:2" x14ac:dyDescent="0.25">
      <c r="B832" s="6"/>
    </row>
    <row r="833" spans="2:2" x14ac:dyDescent="0.25">
      <c r="B833" s="6"/>
    </row>
    <row r="834" spans="2:2" x14ac:dyDescent="0.25">
      <c r="B834" s="6"/>
    </row>
    <row r="835" spans="2:2" x14ac:dyDescent="0.25">
      <c r="B835" s="6"/>
    </row>
    <row r="836" spans="2:2" x14ac:dyDescent="0.25">
      <c r="B836" s="6"/>
    </row>
    <row r="837" spans="2:2" x14ac:dyDescent="0.25">
      <c r="B837" s="6"/>
    </row>
    <row r="838" spans="2:2" x14ac:dyDescent="0.25">
      <c r="B838" s="6"/>
    </row>
    <row r="839" spans="2:2" x14ac:dyDescent="0.25">
      <c r="B839" s="6"/>
    </row>
    <row r="840" spans="2:2" x14ac:dyDescent="0.25">
      <c r="B840" s="6"/>
    </row>
    <row r="841" spans="2:2" x14ac:dyDescent="0.25">
      <c r="B841" s="6"/>
    </row>
    <row r="842" spans="2:2" x14ac:dyDescent="0.25">
      <c r="B842" s="6"/>
    </row>
    <row r="843" spans="2:2" x14ac:dyDescent="0.25">
      <c r="B843" s="6"/>
    </row>
    <row r="844" spans="2:2" x14ac:dyDescent="0.25">
      <c r="B844" s="6"/>
    </row>
    <row r="845" spans="2:2" x14ac:dyDescent="0.25">
      <c r="B845" s="6"/>
    </row>
    <row r="846" spans="2:2" x14ac:dyDescent="0.25">
      <c r="B846" s="6"/>
    </row>
    <row r="847" spans="2:2" x14ac:dyDescent="0.25">
      <c r="B847" s="6"/>
    </row>
    <row r="848" spans="2:2" x14ac:dyDescent="0.25">
      <c r="B848" s="6"/>
    </row>
    <row r="849" spans="2:2" x14ac:dyDescent="0.25">
      <c r="B849" s="6"/>
    </row>
    <row r="850" spans="2:2" x14ac:dyDescent="0.25">
      <c r="B850" s="6"/>
    </row>
    <row r="851" spans="2:2" x14ac:dyDescent="0.25">
      <c r="B851" s="6"/>
    </row>
    <row r="852" spans="2:2" x14ac:dyDescent="0.25">
      <c r="B852" s="6"/>
    </row>
    <row r="853" spans="2:2" x14ac:dyDescent="0.25">
      <c r="B853" s="6"/>
    </row>
    <row r="854" spans="2:2" x14ac:dyDescent="0.25">
      <c r="B854" s="6"/>
    </row>
    <row r="855" spans="2:2" x14ac:dyDescent="0.25">
      <c r="B855" s="6"/>
    </row>
    <row r="856" spans="2:2" x14ac:dyDescent="0.25">
      <c r="B856" s="6"/>
    </row>
    <row r="857" spans="2:2" x14ac:dyDescent="0.25">
      <c r="B857" s="6"/>
    </row>
    <row r="858" spans="2:2" x14ac:dyDescent="0.25">
      <c r="B858" s="6"/>
    </row>
    <row r="859" spans="2:2" x14ac:dyDescent="0.25">
      <c r="B859" s="6"/>
    </row>
    <row r="860" spans="2:2" x14ac:dyDescent="0.25">
      <c r="B860" s="6"/>
    </row>
    <row r="861" spans="2:2" x14ac:dyDescent="0.25">
      <c r="B861" s="6"/>
    </row>
    <row r="862" spans="2:2" x14ac:dyDescent="0.25">
      <c r="B862" s="6"/>
    </row>
    <row r="863" spans="2:2" x14ac:dyDescent="0.25">
      <c r="B863" s="6"/>
    </row>
    <row r="864" spans="2:2" x14ac:dyDescent="0.25">
      <c r="B864" s="6"/>
    </row>
    <row r="865" spans="2:2" x14ac:dyDescent="0.25">
      <c r="B865" s="6"/>
    </row>
    <row r="866" spans="2:2" x14ac:dyDescent="0.25">
      <c r="B866" s="6"/>
    </row>
    <row r="867" spans="2:2" x14ac:dyDescent="0.25">
      <c r="B867" s="6"/>
    </row>
    <row r="868" spans="2:2" x14ac:dyDescent="0.25">
      <c r="B868" s="6"/>
    </row>
    <row r="869" spans="2:2" x14ac:dyDescent="0.25">
      <c r="B869" s="6"/>
    </row>
    <row r="870" spans="2:2" x14ac:dyDescent="0.25">
      <c r="B870" s="6"/>
    </row>
    <row r="871" spans="2:2" x14ac:dyDescent="0.25">
      <c r="B871" s="6"/>
    </row>
    <row r="872" spans="2:2" x14ac:dyDescent="0.25">
      <c r="B872" s="6"/>
    </row>
    <row r="873" spans="2:2" x14ac:dyDescent="0.25">
      <c r="B873" s="6"/>
    </row>
    <row r="874" spans="2:2" x14ac:dyDescent="0.25">
      <c r="B874" s="6"/>
    </row>
    <row r="875" spans="2:2" x14ac:dyDescent="0.25">
      <c r="B875" s="6"/>
    </row>
    <row r="876" spans="2:2" x14ac:dyDescent="0.25">
      <c r="B876" s="6"/>
    </row>
    <row r="877" spans="2:2" x14ac:dyDescent="0.25">
      <c r="B877" s="6"/>
    </row>
    <row r="878" spans="2:2" x14ac:dyDescent="0.25">
      <c r="B878" s="6"/>
    </row>
    <row r="879" spans="2:2" x14ac:dyDescent="0.25">
      <c r="B879" s="6"/>
    </row>
    <row r="880" spans="2:2" x14ac:dyDescent="0.25">
      <c r="B880" s="6"/>
    </row>
    <row r="881" spans="2:2" x14ac:dyDescent="0.25">
      <c r="B881" s="6"/>
    </row>
    <row r="882" spans="2:2" x14ac:dyDescent="0.25">
      <c r="B882" s="6"/>
    </row>
    <row r="883" spans="2:2" x14ac:dyDescent="0.25">
      <c r="B883" s="6"/>
    </row>
    <row r="884" spans="2:2" x14ac:dyDescent="0.25">
      <c r="B884" s="6"/>
    </row>
    <row r="885" spans="2:2" x14ac:dyDescent="0.25">
      <c r="B885" s="6"/>
    </row>
    <row r="886" spans="2:2" x14ac:dyDescent="0.25">
      <c r="B886" s="6"/>
    </row>
    <row r="887" spans="2:2" x14ac:dyDescent="0.25">
      <c r="B887" s="6"/>
    </row>
    <row r="888" spans="2:2" x14ac:dyDescent="0.25">
      <c r="B888" s="6"/>
    </row>
    <row r="889" spans="2:2" x14ac:dyDescent="0.25">
      <c r="B889" s="6"/>
    </row>
    <row r="890" spans="2:2" x14ac:dyDescent="0.25">
      <c r="B890" s="6"/>
    </row>
    <row r="891" spans="2:2" x14ac:dyDescent="0.25">
      <c r="B891" s="6"/>
    </row>
    <row r="892" spans="2:2" x14ac:dyDescent="0.25">
      <c r="B892" s="6"/>
    </row>
    <row r="893" spans="2:2" x14ac:dyDescent="0.25">
      <c r="B893" s="6"/>
    </row>
    <row r="894" spans="2:2" x14ac:dyDescent="0.25">
      <c r="B894" s="6"/>
    </row>
    <row r="895" spans="2:2" x14ac:dyDescent="0.25">
      <c r="B895" s="6"/>
    </row>
    <row r="896" spans="2:2" x14ac:dyDescent="0.25">
      <c r="B896" s="6"/>
    </row>
    <row r="897" spans="2:2" x14ac:dyDescent="0.25">
      <c r="B897" s="6"/>
    </row>
    <row r="898" spans="2:2" x14ac:dyDescent="0.25">
      <c r="B898" s="6"/>
    </row>
    <row r="899" spans="2:2" x14ac:dyDescent="0.25">
      <c r="B899" s="6"/>
    </row>
    <row r="900" spans="2:2" x14ac:dyDescent="0.25">
      <c r="B900" s="6"/>
    </row>
    <row r="901" spans="2:2" x14ac:dyDescent="0.25">
      <c r="B901" s="6"/>
    </row>
    <row r="902" spans="2:2" x14ac:dyDescent="0.25">
      <c r="B902" s="6"/>
    </row>
    <row r="903" spans="2:2" x14ac:dyDescent="0.25">
      <c r="B903" s="6"/>
    </row>
    <row r="904" spans="2:2" x14ac:dyDescent="0.25">
      <c r="B904" s="6"/>
    </row>
    <row r="905" spans="2:2" x14ac:dyDescent="0.25">
      <c r="B905" s="6"/>
    </row>
    <row r="906" spans="2:2" x14ac:dyDescent="0.25">
      <c r="B906" s="6"/>
    </row>
    <row r="907" spans="2:2" x14ac:dyDescent="0.25">
      <c r="B907" s="6"/>
    </row>
    <row r="908" spans="2:2" x14ac:dyDescent="0.25">
      <c r="B908" s="6"/>
    </row>
    <row r="909" spans="2:2" x14ac:dyDescent="0.25">
      <c r="B909" s="6"/>
    </row>
    <row r="910" spans="2:2" x14ac:dyDescent="0.25">
      <c r="B910" s="6"/>
    </row>
    <row r="911" spans="2:2" x14ac:dyDescent="0.25">
      <c r="B911" s="6"/>
    </row>
    <row r="912" spans="2:2" x14ac:dyDescent="0.25">
      <c r="B912" s="6"/>
    </row>
    <row r="913" spans="2:2" x14ac:dyDescent="0.25">
      <c r="B913" s="6"/>
    </row>
    <row r="914" spans="2:2" x14ac:dyDescent="0.25">
      <c r="B914" s="6"/>
    </row>
    <row r="915" spans="2:2" x14ac:dyDescent="0.25">
      <c r="B915" s="6"/>
    </row>
    <row r="916" spans="2:2" x14ac:dyDescent="0.25">
      <c r="B916" s="6"/>
    </row>
    <row r="917" spans="2:2" x14ac:dyDescent="0.25">
      <c r="B917" s="6"/>
    </row>
    <row r="918" spans="2:2" x14ac:dyDescent="0.25">
      <c r="B918" s="6"/>
    </row>
    <row r="919" spans="2:2" x14ac:dyDescent="0.25">
      <c r="B919" s="6"/>
    </row>
    <row r="920" spans="2:2" x14ac:dyDescent="0.25">
      <c r="B920" s="6"/>
    </row>
    <row r="921" spans="2:2" x14ac:dyDescent="0.25">
      <c r="B921" s="6"/>
    </row>
    <row r="922" spans="2:2" x14ac:dyDescent="0.25">
      <c r="B922" s="6"/>
    </row>
    <row r="923" spans="2:2" x14ac:dyDescent="0.25">
      <c r="B923" s="6"/>
    </row>
    <row r="924" spans="2:2" x14ac:dyDescent="0.25">
      <c r="B924" s="6"/>
    </row>
    <row r="925" spans="2:2" x14ac:dyDescent="0.25">
      <c r="B925" s="6"/>
    </row>
    <row r="926" spans="2:2" x14ac:dyDescent="0.25">
      <c r="B926" s="6"/>
    </row>
    <row r="927" spans="2:2" x14ac:dyDescent="0.25">
      <c r="B927" s="6"/>
    </row>
    <row r="928" spans="2:2" x14ac:dyDescent="0.25">
      <c r="B928" s="6"/>
    </row>
    <row r="929" spans="2:2" x14ac:dyDescent="0.25">
      <c r="B929" s="6"/>
    </row>
    <row r="930" spans="2:2" x14ac:dyDescent="0.25">
      <c r="B930" s="6"/>
    </row>
    <row r="931" spans="2:2" x14ac:dyDescent="0.25">
      <c r="B931" s="6"/>
    </row>
    <row r="932" spans="2:2" x14ac:dyDescent="0.25">
      <c r="B932" s="6"/>
    </row>
    <row r="933" spans="2:2" x14ac:dyDescent="0.25">
      <c r="B933" s="6"/>
    </row>
    <row r="934" spans="2:2" x14ac:dyDescent="0.25">
      <c r="B934" s="6"/>
    </row>
    <row r="935" spans="2:2" x14ac:dyDescent="0.25">
      <c r="B935" s="6"/>
    </row>
    <row r="936" spans="2:2" x14ac:dyDescent="0.25">
      <c r="B936" s="6"/>
    </row>
    <row r="937" spans="2:2" x14ac:dyDescent="0.25">
      <c r="B937" s="6"/>
    </row>
    <row r="938" spans="2:2" x14ac:dyDescent="0.25">
      <c r="B938" s="6"/>
    </row>
    <row r="939" spans="2:2" x14ac:dyDescent="0.25">
      <c r="B939" s="6"/>
    </row>
    <row r="940" spans="2:2" x14ac:dyDescent="0.25">
      <c r="B940" s="6"/>
    </row>
    <row r="941" spans="2:2" x14ac:dyDescent="0.25">
      <c r="B941" s="6"/>
    </row>
    <row r="942" spans="2:2" x14ac:dyDescent="0.25">
      <c r="B942" s="6"/>
    </row>
    <row r="943" spans="2:2" x14ac:dyDescent="0.25">
      <c r="B943" s="6"/>
    </row>
    <row r="944" spans="2:2" x14ac:dyDescent="0.25">
      <c r="B944" s="6"/>
    </row>
    <row r="945" spans="2:2" x14ac:dyDescent="0.25">
      <c r="B945" s="6"/>
    </row>
    <row r="946" spans="2:2" x14ac:dyDescent="0.25">
      <c r="B946" s="6"/>
    </row>
    <row r="947" spans="2:2" x14ac:dyDescent="0.25">
      <c r="B947" s="6"/>
    </row>
    <row r="948" spans="2:2" x14ac:dyDescent="0.25">
      <c r="B948" s="6"/>
    </row>
    <row r="949" spans="2:2" x14ac:dyDescent="0.25">
      <c r="B949" s="6"/>
    </row>
    <row r="950" spans="2:2" x14ac:dyDescent="0.25">
      <c r="B950" s="6"/>
    </row>
    <row r="951" spans="2:2" x14ac:dyDescent="0.25">
      <c r="B951" s="6"/>
    </row>
    <row r="952" spans="2:2" x14ac:dyDescent="0.25">
      <c r="B952" s="6"/>
    </row>
    <row r="953" spans="2:2" x14ac:dyDescent="0.25">
      <c r="B953" s="6"/>
    </row>
    <row r="954" spans="2:2" x14ac:dyDescent="0.25">
      <c r="B954" s="6"/>
    </row>
    <row r="955" spans="2:2" x14ac:dyDescent="0.25">
      <c r="B955" s="6"/>
    </row>
    <row r="956" spans="2:2" x14ac:dyDescent="0.25">
      <c r="B956" s="6"/>
    </row>
    <row r="957" spans="2:2" x14ac:dyDescent="0.25">
      <c r="B957" s="6"/>
    </row>
    <row r="958" spans="2:2" x14ac:dyDescent="0.25">
      <c r="B958" s="6"/>
    </row>
    <row r="959" spans="2:2" x14ac:dyDescent="0.25">
      <c r="B959" s="6"/>
    </row>
    <row r="960" spans="2:2" x14ac:dyDescent="0.25">
      <c r="B960" s="6"/>
    </row>
    <row r="961" spans="2:2" x14ac:dyDescent="0.25">
      <c r="B961" s="6"/>
    </row>
    <row r="962" spans="2:2" x14ac:dyDescent="0.25">
      <c r="B962" s="6"/>
    </row>
    <row r="963" spans="2:2" x14ac:dyDescent="0.25">
      <c r="B963" s="6"/>
    </row>
    <row r="964" spans="2:2" x14ac:dyDescent="0.25">
      <c r="B964" s="6"/>
    </row>
    <row r="965" spans="2:2" x14ac:dyDescent="0.25">
      <c r="B965" s="6"/>
    </row>
    <row r="966" spans="2:2" x14ac:dyDescent="0.25">
      <c r="B966" s="6"/>
    </row>
    <row r="967" spans="2:2" x14ac:dyDescent="0.25">
      <c r="B967" s="6"/>
    </row>
    <row r="968" spans="2:2" x14ac:dyDescent="0.25">
      <c r="B968" s="6"/>
    </row>
    <row r="969" spans="2:2" x14ac:dyDescent="0.25">
      <c r="B969" s="6"/>
    </row>
    <row r="970" spans="2:2" x14ac:dyDescent="0.25">
      <c r="B970" s="6"/>
    </row>
    <row r="971" spans="2:2" x14ac:dyDescent="0.25">
      <c r="B971" s="6"/>
    </row>
    <row r="972" spans="2:2" x14ac:dyDescent="0.25">
      <c r="B972" s="6"/>
    </row>
    <row r="973" spans="2:2" x14ac:dyDescent="0.25">
      <c r="B973" s="6"/>
    </row>
    <row r="974" spans="2:2" x14ac:dyDescent="0.25">
      <c r="B974" s="6"/>
    </row>
    <row r="975" spans="2:2" x14ac:dyDescent="0.25">
      <c r="B975" s="6"/>
    </row>
    <row r="976" spans="2:2" x14ac:dyDescent="0.25">
      <c r="B976" s="6"/>
    </row>
    <row r="977" spans="2:2" x14ac:dyDescent="0.25">
      <c r="B977" s="6"/>
    </row>
    <row r="978" spans="2:2" x14ac:dyDescent="0.25">
      <c r="B978" s="6"/>
    </row>
    <row r="979" spans="2:2" x14ac:dyDescent="0.25">
      <c r="B979" s="6"/>
    </row>
    <row r="980" spans="2:2" x14ac:dyDescent="0.25">
      <c r="B980" s="6"/>
    </row>
    <row r="981" spans="2:2" x14ac:dyDescent="0.25">
      <c r="B981" s="6"/>
    </row>
    <row r="982" spans="2:2" x14ac:dyDescent="0.25">
      <c r="B982" s="6"/>
    </row>
    <row r="983" spans="2:2" x14ac:dyDescent="0.25">
      <c r="B983" s="6"/>
    </row>
    <row r="984" spans="2:2" x14ac:dyDescent="0.25">
      <c r="B984" s="6"/>
    </row>
    <row r="985" spans="2:2" x14ac:dyDescent="0.25">
      <c r="B985" s="6"/>
    </row>
    <row r="986" spans="2:2" x14ac:dyDescent="0.25">
      <c r="B986" s="6"/>
    </row>
    <row r="987" spans="2:2" x14ac:dyDescent="0.25">
      <c r="B987" s="6"/>
    </row>
    <row r="988" spans="2:2" x14ac:dyDescent="0.25">
      <c r="B988" s="6"/>
    </row>
    <row r="989" spans="2:2" x14ac:dyDescent="0.25">
      <c r="B989" s="6"/>
    </row>
    <row r="990" spans="2:2" x14ac:dyDescent="0.25">
      <c r="B990" s="6"/>
    </row>
    <row r="991" spans="2:2" x14ac:dyDescent="0.25">
      <c r="B991" s="6"/>
    </row>
    <row r="992" spans="2:2" x14ac:dyDescent="0.25">
      <c r="B992" s="6"/>
    </row>
    <row r="993" spans="2:2" x14ac:dyDescent="0.25">
      <c r="B993" s="6"/>
    </row>
    <row r="994" spans="2:2" x14ac:dyDescent="0.25">
      <c r="B994" s="6"/>
    </row>
    <row r="995" spans="2:2" x14ac:dyDescent="0.25">
      <c r="B995" s="6"/>
    </row>
    <row r="996" spans="2:2" x14ac:dyDescent="0.25">
      <c r="B996" s="6"/>
    </row>
    <row r="997" spans="2:2" x14ac:dyDescent="0.25">
      <c r="B997" s="6"/>
    </row>
    <row r="998" spans="2:2" x14ac:dyDescent="0.25">
      <c r="B998" s="6"/>
    </row>
    <row r="999" spans="2:2" x14ac:dyDescent="0.25">
      <c r="B999" s="6"/>
    </row>
    <row r="1000" spans="2:2" x14ac:dyDescent="0.25">
      <c r="B1000" s="6"/>
    </row>
    <row r="1001" spans="2:2" x14ac:dyDescent="0.25">
      <c r="B1001" s="6"/>
    </row>
    <row r="1002" spans="2:2" x14ac:dyDescent="0.25">
      <c r="B1002" s="6"/>
    </row>
    <row r="1003" spans="2:2" x14ac:dyDescent="0.25">
      <c r="B1003" s="6"/>
    </row>
    <row r="1004" spans="2:2" x14ac:dyDescent="0.25">
      <c r="B1004" s="6"/>
    </row>
    <row r="1005" spans="2:2" x14ac:dyDescent="0.25">
      <c r="B1005" s="6"/>
    </row>
    <row r="1006" spans="2:2" x14ac:dyDescent="0.25">
      <c r="B1006" s="6"/>
    </row>
    <row r="1007" spans="2:2" x14ac:dyDescent="0.25">
      <c r="B1007" s="6"/>
    </row>
    <row r="1008" spans="2:2" x14ac:dyDescent="0.25">
      <c r="B1008" s="6"/>
    </row>
    <row r="1009" spans="2:2" x14ac:dyDescent="0.25">
      <c r="B1009" s="6"/>
    </row>
    <row r="1010" spans="2:2" x14ac:dyDescent="0.25">
      <c r="B1010" s="6"/>
    </row>
    <row r="1011" spans="2:2" x14ac:dyDescent="0.25">
      <c r="B1011" s="6"/>
    </row>
    <row r="1012" spans="2:2" x14ac:dyDescent="0.25">
      <c r="B1012" s="6"/>
    </row>
    <row r="1013" spans="2:2" x14ac:dyDescent="0.25">
      <c r="B1013" s="6"/>
    </row>
    <row r="1014" spans="2:2" x14ac:dyDescent="0.25">
      <c r="B1014" s="6"/>
    </row>
    <row r="1015" spans="2:2" x14ac:dyDescent="0.25">
      <c r="B1015" s="6"/>
    </row>
    <row r="1016" spans="2:2" x14ac:dyDescent="0.25">
      <c r="B1016" s="6"/>
    </row>
    <row r="1017" spans="2:2" x14ac:dyDescent="0.25">
      <c r="B1017" s="6"/>
    </row>
    <row r="1018" spans="2:2" x14ac:dyDescent="0.25">
      <c r="B1018" s="6"/>
    </row>
    <row r="1019" spans="2:2" x14ac:dyDescent="0.25">
      <c r="B1019" s="6"/>
    </row>
    <row r="1020" spans="2:2" x14ac:dyDescent="0.25">
      <c r="B1020" s="6"/>
    </row>
    <row r="1021" spans="2:2" x14ac:dyDescent="0.25">
      <c r="B1021" s="6"/>
    </row>
    <row r="1022" spans="2:2" x14ac:dyDescent="0.25">
      <c r="B1022" s="6"/>
    </row>
    <row r="1023" spans="2:2" x14ac:dyDescent="0.25">
      <c r="B1023" s="6"/>
    </row>
    <row r="1024" spans="2:2" x14ac:dyDescent="0.25">
      <c r="B1024" s="6"/>
    </row>
    <row r="1025" spans="2:2" x14ac:dyDescent="0.25">
      <c r="B1025" s="6"/>
    </row>
    <row r="1026" spans="2:2" x14ac:dyDescent="0.25">
      <c r="B1026" s="6"/>
    </row>
    <row r="1027" spans="2:2" x14ac:dyDescent="0.25">
      <c r="B1027" s="6"/>
    </row>
    <row r="1028" spans="2:2" x14ac:dyDescent="0.25">
      <c r="B1028" s="6"/>
    </row>
    <row r="1029" spans="2:2" x14ac:dyDescent="0.25">
      <c r="B1029" s="6"/>
    </row>
    <row r="1030" spans="2:2" x14ac:dyDescent="0.25">
      <c r="B1030" s="6"/>
    </row>
    <row r="1031" spans="2:2" x14ac:dyDescent="0.25">
      <c r="B1031" s="6"/>
    </row>
    <row r="1032" spans="2:2" x14ac:dyDescent="0.25">
      <c r="B1032" s="6"/>
    </row>
    <row r="1033" spans="2:2" x14ac:dyDescent="0.25">
      <c r="B1033" s="6"/>
    </row>
    <row r="1034" spans="2:2" x14ac:dyDescent="0.25">
      <c r="B1034" s="6"/>
    </row>
    <row r="1035" spans="2:2" x14ac:dyDescent="0.25">
      <c r="B1035" s="6"/>
    </row>
    <row r="1036" spans="2:2" x14ac:dyDescent="0.25">
      <c r="B1036" s="6"/>
    </row>
    <row r="1037" spans="2:2" x14ac:dyDescent="0.25">
      <c r="B1037" s="6"/>
    </row>
    <row r="1038" spans="2:2" x14ac:dyDescent="0.25">
      <c r="B1038" s="6"/>
    </row>
    <row r="1039" spans="2:2" x14ac:dyDescent="0.25">
      <c r="B1039" s="6"/>
    </row>
    <row r="1040" spans="2:2" x14ac:dyDescent="0.25">
      <c r="B1040" s="6"/>
    </row>
    <row r="1041" spans="2:2" x14ac:dyDescent="0.25">
      <c r="B1041" s="6"/>
    </row>
    <row r="1042" spans="2:2" x14ac:dyDescent="0.25">
      <c r="B1042" s="6"/>
    </row>
    <row r="1043" spans="2:2" x14ac:dyDescent="0.25">
      <c r="B1043" s="6"/>
    </row>
    <row r="1044" spans="2:2" x14ac:dyDescent="0.25">
      <c r="B1044" s="6"/>
    </row>
    <row r="1045" spans="2:2" x14ac:dyDescent="0.25">
      <c r="B1045" s="6"/>
    </row>
    <row r="1046" spans="2:2" x14ac:dyDescent="0.25">
      <c r="B1046" s="6"/>
    </row>
    <row r="1047" spans="2:2" x14ac:dyDescent="0.25">
      <c r="B1047" s="6"/>
    </row>
    <row r="1048" spans="2:2" x14ac:dyDescent="0.25">
      <c r="B1048" s="6"/>
    </row>
    <row r="1049" spans="2:2" x14ac:dyDescent="0.25">
      <c r="B1049" s="6"/>
    </row>
    <row r="1050" spans="2:2" x14ac:dyDescent="0.25">
      <c r="B1050" s="6"/>
    </row>
    <row r="1051" spans="2:2" x14ac:dyDescent="0.25">
      <c r="B1051" s="6"/>
    </row>
    <row r="1052" spans="2:2" x14ac:dyDescent="0.25">
      <c r="B1052" s="6"/>
    </row>
    <row r="1053" spans="2:2" x14ac:dyDescent="0.25">
      <c r="B1053" s="6"/>
    </row>
    <row r="1054" spans="2:2" x14ac:dyDescent="0.25">
      <c r="B1054" s="6"/>
    </row>
    <row r="1055" spans="2:2" x14ac:dyDescent="0.25">
      <c r="B1055" s="6"/>
    </row>
    <row r="1056" spans="2:2" x14ac:dyDescent="0.25">
      <c r="B1056" s="6"/>
    </row>
    <row r="1057" spans="2:2" x14ac:dyDescent="0.25">
      <c r="B1057" s="6"/>
    </row>
    <row r="1058" spans="2:2" x14ac:dyDescent="0.25">
      <c r="B1058" s="6"/>
    </row>
    <row r="1059" spans="2:2" x14ac:dyDescent="0.25">
      <c r="B1059" s="6"/>
    </row>
    <row r="1060" spans="2:2" x14ac:dyDescent="0.25">
      <c r="B1060" s="6"/>
    </row>
    <row r="1061" spans="2:2" x14ac:dyDescent="0.25">
      <c r="B1061" s="6"/>
    </row>
    <row r="1062" spans="2:2" x14ac:dyDescent="0.25">
      <c r="B1062" s="6"/>
    </row>
    <row r="1063" spans="2:2" x14ac:dyDescent="0.25">
      <c r="B1063" s="6"/>
    </row>
    <row r="1064" spans="2:2" x14ac:dyDescent="0.25">
      <c r="B1064" s="6"/>
    </row>
    <row r="1065" spans="2:2" x14ac:dyDescent="0.25">
      <c r="B1065" s="6"/>
    </row>
    <row r="1066" spans="2:2" x14ac:dyDescent="0.25">
      <c r="B1066" s="6"/>
    </row>
    <row r="1067" spans="2:2" x14ac:dyDescent="0.25">
      <c r="B1067" s="6"/>
    </row>
    <row r="1068" spans="2:2" x14ac:dyDescent="0.25">
      <c r="B1068" s="6"/>
    </row>
    <row r="1069" spans="2:2" x14ac:dyDescent="0.25">
      <c r="B1069" s="6"/>
    </row>
    <row r="1070" spans="2:2" x14ac:dyDescent="0.25">
      <c r="B1070" s="6"/>
    </row>
    <row r="1071" spans="2:2" x14ac:dyDescent="0.25">
      <c r="B1071" s="6"/>
    </row>
    <row r="1072" spans="2:2" x14ac:dyDescent="0.25">
      <c r="B1072" s="6"/>
    </row>
    <row r="1073" spans="2:2" x14ac:dyDescent="0.25">
      <c r="B1073" s="6"/>
    </row>
    <row r="1074" spans="2:2" x14ac:dyDescent="0.25">
      <c r="B1074" s="6"/>
    </row>
    <row r="1075" spans="2:2" x14ac:dyDescent="0.25">
      <c r="B1075" s="6"/>
    </row>
    <row r="1076" spans="2:2" x14ac:dyDescent="0.25">
      <c r="B1076" s="6"/>
    </row>
    <row r="1077" spans="2:2" x14ac:dyDescent="0.25">
      <c r="B1077" s="6"/>
    </row>
    <row r="1078" spans="2:2" x14ac:dyDescent="0.25">
      <c r="B1078" s="6"/>
    </row>
    <row r="1079" spans="2:2" x14ac:dyDescent="0.25">
      <c r="B1079" s="6"/>
    </row>
    <row r="1080" spans="2:2" x14ac:dyDescent="0.25">
      <c r="B1080" s="6"/>
    </row>
    <row r="1081" spans="2:2" x14ac:dyDescent="0.25">
      <c r="B1081" s="6"/>
    </row>
    <row r="1082" spans="2:2" x14ac:dyDescent="0.25">
      <c r="B1082" s="6"/>
    </row>
    <row r="1083" spans="2:2" x14ac:dyDescent="0.25">
      <c r="B1083" s="6"/>
    </row>
    <row r="1084" spans="2:2" x14ac:dyDescent="0.25">
      <c r="B1084" s="6"/>
    </row>
    <row r="1085" spans="2:2" x14ac:dyDescent="0.25">
      <c r="B1085" s="6"/>
    </row>
    <row r="1086" spans="2:2" x14ac:dyDescent="0.25">
      <c r="B1086" s="6"/>
    </row>
    <row r="1087" spans="2:2" x14ac:dyDescent="0.25">
      <c r="B1087" s="6"/>
    </row>
    <row r="1088" spans="2:2" x14ac:dyDescent="0.25">
      <c r="B1088" s="6"/>
    </row>
    <row r="1089" spans="2:2" x14ac:dyDescent="0.25">
      <c r="B1089" s="6"/>
    </row>
    <row r="1090" spans="2:2" x14ac:dyDescent="0.25">
      <c r="B1090" s="6"/>
    </row>
    <row r="1091" spans="2:2" x14ac:dyDescent="0.25">
      <c r="B1091" s="6"/>
    </row>
    <row r="1092" spans="2:2" x14ac:dyDescent="0.25">
      <c r="B1092" s="6"/>
    </row>
    <row r="1093" spans="2:2" x14ac:dyDescent="0.25">
      <c r="B1093" s="6"/>
    </row>
    <row r="1094" spans="2:2" x14ac:dyDescent="0.25">
      <c r="B1094" s="6"/>
    </row>
    <row r="1095" spans="2:2" x14ac:dyDescent="0.25">
      <c r="B1095" s="6"/>
    </row>
    <row r="1096" spans="2:2" x14ac:dyDescent="0.25">
      <c r="B1096" s="6"/>
    </row>
    <row r="1097" spans="2:2" x14ac:dyDescent="0.25">
      <c r="B1097" s="6"/>
    </row>
    <row r="1098" spans="2:2" x14ac:dyDescent="0.25">
      <c r="B1098" s="6"/>
    </row>
    <row r="1099" spans="2:2" x14ac:dyDescent="0.25">
      <c r="B1099" s="6"/>
    </row>
    <row r="1100" spans="2:2" x14ac:dyDescent="0.25">
      <c r="B1100" s="6"/>
    </row>
    <row r="1101" spans="2:2" x14ac:dyDescent="0.25">
      <c r="B1101" s="6"/>
    </row>
    <row r="1102" spans="2:2" x14ac:dyDescent="0.25">
      <c r="B1102" s="6"/>
    </row>
    <row r="1103" spans="2:2" x14ac:dyDescent="0.25">
      <c r="B1103" s="6"/>
    </row>
    <row r="1104" spans="2:2" x14ac:dyDescent="0.25">
      <c r="B1104" s="6"/>
    </row>
    <row r="1105" spans="2:2" x14ac:dyDescent="0.25">
      <c r="B1105" s="6"/>
    </row>
    <row r="1106" spans="2:2" x14ac:dyDescent="0.25">
      <c r="B1106" s="6"/>
    </row>
    <row r="1107" spans="2:2" x14ac:dyDescent="0.25">
      <c r="B1107" s="6"/>
    </row>
    <row r="1108" spans="2:2" x14ac:dyDescent="0.25">
      <c r="B1108" s="6"/>
    </row>
    <row r="1109" spans="2:2" x14ac:dyDescent="0.25">
      <c r="B1109" s="6"/>
    </row>
    <row r="1110" spans="2:2" x14ac:dyDescent="0.25">
      <c r="B1110" s="6"/>
    </row>
    <row r="1111" spans="2:2" x14ac:dyDescent="0.25">
      <c r="B1111" s="6"/>
    </row>
    <row r="1112" spans="2:2" x14ac:dyDescent="0.25">
      <c r="B1112" s="6"/>
    </row>
    <row r="1113" spans="2:2" x14ac:dyDescent="0.25">
      <c r="B1113" s="6"/>
    </row>
    <row r="1114" spans="2:2" x14ac:dyDescent="0.25">
      <c r="B1114" s="6"/>
    </row>
    <row r="1115" spans="2:2" x14ac:dyDescent="0.25">
      <c r="B1115" s="6"/>
    </row>
    <row r="1116" spans="2:2" x14ac:dyDescent="0.25">
      <c r="B1116" s="6"/>
    </row>
    <row r="1117" spans="2:2" x14ac:dyDescent="0.25">
      <c r="B1117" s="6"/>
    </row>
    <row r="1118" spans="2:2" x14ac:dyDescent="0.25">
      <c r="B1118" s="6"/>
    </row>
    <row r="1119" spans="2:2" x14ac:dyDescent="0.25">
      <c r="B1119" s="6"/>
    </row>
    <row r="1120" spans="2:2" x14ac:dyDescent="0.25">
      <c r="B1120" s="6"/>
    </row>
    <row r="1121" spans="2:2" x14ac:dyDescent="0.25">
      <c r="B1121" s="6"/>
    </row>
    <row r="1122" spans="2:2" x14ac:dyDescent="0.25">
      <c r="B1122" s="6"/>
    </row>
    <row r="1123" spans="2:2" x14ac:dyDescent="0.25">
      <c r="B1123" s="6"/>
    </row>
    <row r="1124" spans="2:2" x14ac:dyDescent="0.25">
      <c r="B1124" s="6"/>
    </row>
    <row r="1125" spans="2:2" x14ac:dyDescent="0.25">
      <c r="B1125" s="6"/>
    </row>
    <row r="1126" spans="2:2" x14ac:dyDescent="0.25">
      <c r="B1126" s="6"/>
    </row>
    <row r="1127" spans="2:2" x14ac:dyDescent="0.25">
      <c r="B1127" s="6"/>
    </row>
    <row r="1128" spans="2:2" x14ac:dyDescent="0.25">
      <c r="B1128" s="6"/>
    </row>
    <row r="1129" spans="2:2" x14ac:dyDescent="0.25">
      <c r="B1129" s="6"/>
    </row>
    <row r="1130" spans="2:2" x14ac:dyDescent="0.25">
      <c r="B1130" s="6"/>
    </row>
    <row r="1131" spans="2:2" x14ac:dyDescent="0.25">
      <c r="B1131" s="6"/>
    </row>
    <row r="1132" spans="2:2" x14ac:dyDescent="0.25">
      <c r="B1132" s="6"/>
    </row>
    <row r="1133" spans="2:2" x14ac:dyDescent="0.25">
      <c r="B1133" s="6"/>
    </row>
    <row r="1134" spans="2:2" x14ac:dyDescent="0.25">
      <c r="B1134" s="6"/>
    </row>
    <row r="1135" spans="2:2" x14ac:dyDescent="0.25">
      <c r="B1135" s="6"/>
    </row>
    <row r="1136" spans="2:2" x14ac:dyDescent="0.25">
      <c r="B1136" s="6"/>
    </row>
    <row r="1137" spans="2:2" x14ac:dyDescent="0.25">
      <c r="B1137" s="6"/>
    </row>
    <row r="1138" spans="2:2" x14ac:dyDescent="0.25">
      <c r="B1138" s="6"/>
    </row>
    <row r="1139" spans="2:2" x14ac:dyDescent="0.25">
      <c r="B1139" s="6"/>
    </row>
    <row r="1140" spans="2:2" x14ac:dyDescent="0.25">
      <c r="B1140" s="6"/>
    </row>
    <row r="1141" spans="2:2" x14ac:dyDescent="0.25">
      <c r="B1141" s="6"/>
    </row>
    <row r="1142" spans="2:2" x14ac:dyDescent="0.25">
      <c r="B1142" s="6"/>
    </row>
    <row r="1143" spans="2:2" x14ac:dyDescent="0.25">
      <c r="B1143" s="6"/>
    </row>
    <row r="1144" spans="2:2" x14ac:dyDescent="0.25">
      <c r="B1144" s="6"/>
    </row>
    <row r="1145" spans="2:2" x14ac:dyDescent="0.25">
      <c r="B1145" s="6"/>
    </row>
    <row r="1146" spans="2:2" x14ac:dyDescent="0.25">
      <c r="B1146" s="6"/>
    </row>
    <row r="1147" spans="2:2" x14ac:dyDescent="0.25">
      <c r="B1147" s="6"/>
    </row>
    <row r="1148" spans="2:2" x14ac:dyDescent="0.25">
      <c r="B1148" s="6"/>
    </row>
    <row r="1149" spans="2:2" x14ac:dyDescent="0.25">
      <c r="B1149" s="6"/>
    </row>
    <row r="1150" spans="2:2" x14ac:dyDescent="0.25">
      <c r="B1150" s="6"/>
    </row>
    <row r="1151" spans="2:2" x14ac:dyDescent="0.25">
      <c r="B1151" s="6"/>
    </row>
    <row r="1152" spans="2:2" x14ac:dyDescent="0.25">
      <c r="B1152" s="6"/>
    </row>
    <row r="1153" spans="2:2" x14ac:dyDescent="0.25">
      <c r="B1153" s="6"/>
    </row>
    <row r="1154" spans="2:2" x14ac:dyDescent="0.25">
      <c r="B1154" s="6"/>
    </row>
    <row r="1155" spans="2:2" x14ac:dyDescent="0.25">
      <c r="B1155" s="6"/>
    </row>
    <row r="1156" spans="2:2" x14ac:dyDescent="0.25">
      <c r="B1156" s="6"/>
    </row>
    <row r="1157" spans="2:2" x14ac:dyDescent="0.25">
      <c r="B1157" s="6"/>
    </row>
    <row r="1158" spans="2:2" x14ac:dyDescent="0.25">
      <c r="B1158" s="6"/>
    </row>
    <row r="1159" spans="2:2" x14ac:dyDescent="0.25">
      <c r="B1159" s="6"/>
    </row>
    <row r="1160" spans="2:2" x14ac:dyDescent="0.25">
      <c r="B1160" s="6"/>
    </row>
    <row r="1161" spans="2:2" x14ac:dyDescent="0.25">
      <c r="B1161" s="6"/>
    </row>
    <row r="1162" spans="2:2" x14ac:dyDescent="0.25">
      <c r="B1162" s="6"/>
    </row>
    <row r="1163" spans="2:2" x14ac:dyDescent="0.25">
      <c r="B1163" s="6"/>
    </row>
    <row r="1164" spans="2:2" x14ac:dyDescent="0.25">
      <c r="B1164" s="6"/>
    </row>
    <row r="1165" spans="2:2" x14ac:dyDescent="0.25">
      <c r="B1165" s="6"/>
    </row>
    <row r="1166" spans="2:2" x14ac:dyDescent="0.25">
      <c r="B1166" s="6"/>
    </row>
    <row r="1167" spans="2:2" x14ac:dyDescent="0.25">
      <c r="B1167" s="6"/>
    </row>
    <row r="1168" spans="2:2" x14ac:dyDescent="0.25">
      <c r="B1168" s="6"/>
    </row>
    <row r="1169" spans="2:2" x14ac:dyDescent="0.25">
      <c r="B1169" s="6"/>
    </row>
    <row r="1170" spans="2:2" x14ac:dyDescent="0.25">
      <c r="B1170" s="6"/>
    </row>
    <row r="1171" spans="2:2" x14ac:dyDescent="0.25">
      <c r="B1171" s="6"/>
    </row>
    <row r="1172" spans="2:2" x14ac:dyDescent="0.25">
      <c r="B1172" s="6"/>
    </row>
    <row r="1173" spans="2:2" x14ac:dyDescent="0.25">
      <c r="B1173" s="6"/>
    </row>
    <row r="1174" spans="2:2" x14ac:dyDescent="0.25">
      <c r="B1174" s="6"/>
    </row>
    <row r="1175" spans="2:2" x14ac:dyDescent="0.25">
      <c r="B1175" s="6"/>
    </row>
    <row r="1176" spans="2:2" x14ac:dyDescent="0.25">
      <c r="B1176" s="6"/>
    </row>
    <row r="1177" spans="2:2" x14ac:dyDescent="0.25">
      <c r="B1177" s="6"/>
    </row>
    <row r="1178" spans="2:2" x14ac:dyDescent="0.25">
      <c r="B1178" s="6"/>
    </row>
    <row r="1179" spans="2:2" x14ac:dyDescent="0.25">
      <c r="B1179" s="6"/>
    </row>
    <row r="1180" spans="2:2" x14ac:dyDescent="0.25">
      <c r="B1180" s="6"/>
    </row>
    <row r="1181" spans="2:2" x14ac:dyDescent="0.25">
      <c r="B1181" s="6"/>
    </row>
    <row r="1182" spans="2:2" x14ac:dyDescent="0.25">
      <c r="B1182" s="6"/>
    </row>
    <row r="1183" spans="2:2" x14ac:dyDescent="0.25">
      <c r="B1183" s="6"/>
    </row>
    <row r="1184" spans="2:2" x14ac:dyDescent="0.25">
      <c r="B1184" s="6"/>
    </row>
    <row r="1185" spans="2:2" x14ac:dyDescent="0.25">
      <c r="B1185" s="6"/>
    </row>
    <row r="1186" spans="2:2" x14ac:dyDescent="0.25">
      <c r="B1186" s="6"/>
    </row>
    <row r="1187" spans="2:2" x14ac:dyDescent="0.25">
      <c r="B1187" s="6"/>
    </row>
    <row r="1188" spans="2:2" x14ac:dyDescent="0.25">
      <c r="B1188" s="6"/>
    </row>
    <row r="1189" spans="2:2" x14ac:dyDescent="0.25">
      <c r="B1189" s="6"/>
    </row>
    <row r="1190" spans="2:2" x14ac:dyDescent="0.25">
      <c r="B1190" s="6"/>
    </row>
    <row r="1191" spans="2:2" x14ac:dyDescent="0.25">
      <c r="B1191" s="6"/>
    </row>
    <row r="1192" spans="2:2" x14ac:dyDescent="0.25">
      <c r="B1192" s="6"/>
    </row>
    <row r="1193" spans="2:2" x14ac:dyDescent="0.25">
      <c r="B1193" s="6"/>
    </row>
    <row r="1194" spans="2:2" x14ac:dyDescent="0.25">
      <c r="B1194" s="6"/>
    </row>
    <row r="1195" spans="2:2" x14ac:dyDescent="0.25">
      <c r="B1195" s="6"/>
    </row>
    <row r="1196" spans="2:2" x14ac:dyDescent="0.25">
      <c r="B1196" s="6"/>
    </row>
    <row r="1197" spans="2:2" x14ac:dyDescent="0.25">
      <c r="B1197" s="6"/>
    </row>
    <row r="1198" spans="2:2" x14ac:dyDescent="0.25">
      <c r="B1198" s="6"/>
    </row>
    <row r="1199" spans="2:2" x14ac:dyDescent="0.25">
      <c r="B1199" s="6"/>
    </row>
    <row r="1200" spans="2:2" x14ac:dyDescent="0.25">
      <c r="B1200" s="6"/>
    </row>
    <row r="1201" spans="2:2" x14ac:dyDescent="0.25">
      <c r="B1201" s="6"/>
    </row>
    <row r="1202" spans="2:2" x14ac:dyDescent="0.25">
      <c r="B1202" s="6"/>
    </row>
    <row r="1203" spans="2:2" x14ac:dyDescent="0.25">
      <c r="B1203" s="6"/>
    </row>
    <row r="1204" spans="2:2" x14ac:dyDescent="0.25">
      <c r="B1204" s="6"/>
    </row>
    <row r="1205" spans="2:2" x14ac:dyDescent="0.25">
      <c r="B1205" s="6"/>
    </row>
    <row r="1206" spans="2:2" x14ac:dyDescent="0.25">
      <c r="B1206" s="6"/>
    </row>
    <row r="1207" spans="2:2" x14ac:dyDescent="0.25">
      <c r="B1207" s="6"/>
    </row>
    <row r="1208" spans="2:2" x14ac:dyDescent="0.25">
      <c r="B1208" s="6"/>
    </row>
    <row r="1209" spans="2:2" x14ac:dyDescent="0.25">
      <c r="B1209" s="6"/>
    </row>
    <row r="1210" spans="2:2" x14ac:dyDescent="0.25">
      <c r="B1210" s="6"/>
    </row>
    <row r="1211" spans="2:2" x14ac:dyDescent="0.25">
      <c r="B1211" s="6"/>
    </row>
    <row r="1212" spans="2:2" x14ac:dyDescent="0.25">
      <c r="B1212" s="6"/>
    </row>
    <row r="1213" spans="2:2" x14ac:dyDescent="0.25">
      <c r="B1213" s="6"/>
    </row>
    <row r="1214" spans="2:2" x14ac:dyDescent="0.25">
      <c r="B1214" s="6"/>
    </row>
    <row r="1215" spans="2:2" x14ac:dyDescent="0.25">
      <c r="B1215" s="6"/>
    </row>
    <row r="1216" spans="2:2" x14ac:dyDescent="0.25">
      <c r="B1216" s="6"/>
    </row>
    <row r="1217" spans="2:2" x14ac:dyDescent="0.25">
      <c r="B1217" s="6"/>
    </row>
    <row r="1218" spans="2:2" x14ac:dyDescent="0.25">
      <c r="B1218" s="6"/>
    </row>
    <row r="1219" spans="2:2" x14ac:dyDescent="0.25">
      <c r="B1219" s="6"/>
    </row>
    <row r="1220" spans="2:2" x14ac:dyDescent="0.25">
      <c r="B1220" s="6"/>
    </row>
    <row r="1221" spans="2:2" x14ac:dyDescent="0.25">
      <c r="B1221" s="6"/>
    </row>
    <row r="1222" spans="2:2" x14ac:dyDescent="0.25">
      <c r="B1222" s="6"/>
    </row>
    <row r="1223" spans="2:2" x14ac:dyDescent="0.25">
      <c r="B1223" s="6"/>
    </row>
    <row r="1224" spans="2:2" x14ac:dyDescent="0.25">
      <c r="B1224" s="6"/>
    </row>
    <row r="1225" spans="2:2" x14ac:dyDescent="0.25">
      <c r="B1225" s="6"/>
    </row>
    <row r="1226" spans="2:2" x14ac:dyDescent="0.25">
      <c r="B1226" s="6"/>
    </row>
    <row r="1227" spans="2:2" x14ac:dyDescent="0.25">
      <c r="B1227" s="6"/>
    </row>
    <row r="1228" spans="2:2" x14ac:dyDescent="0.25">
      <c r="B1228" s="6"/>
    </row>
    <row r="1229" spans="2:2" x14ac:dyDescent="0.25">
      <c r="B1229" s="6"/>
    </row>
    <row r="1230" spans="2:2" x14ac:dyDescent="0.25">
      <c r="B1230" s="6"/>
    </row>
    <row r="1231" spans="2:2" x14ac:dyDescent="0.25">
      <c r="B1231" s="6"/>
    </row>
    <row r="1232" spans="2:2" x14ac:dyDescent="0.25">
      <c r="B1232" s="6"/>
    </row>
    <row r="1233" spans="2:2" x14ac:dyDescent="0.25">
      <c r="B1233" s="6"/>
    </row>
    <row r="1234" spans="2:2" x14ac:dyDescent="0.25">
      <c r="B1234" s="6"/>
    </row>
    <row r="1235" spans="2:2" x14ac:dyDescent="0.25">
      <c r="B1235" s="6"/>
    </row>
    <row r="1236" spans="2:2" x14ac:dyDescent="0.25">
      <c r="B1236" s="6"/>
    </row>
    <row r="1237" spans="2:2" x14ac:dyDescent="0.25">
      <c r="B1237" s="6"/>
    </row>
    <row r="1238" spans="2:2" x14ac:dyDescent="0.25">
      <c r="B1238" s="6"/>
    </row>
    <row r="1239" spans="2:2" x14ac:dyDescent="0.25">
      <c r="B1239" s="6"/>
    </row>
    <row r="1240" spans="2:2" x14ac:dyDescent="0.25">
      <c r="B1240" s="6"/>
    </row>
    <row r="1241" spans="2:2" x14ac:dyDescent="0.25">
      <c r="B1241" s="6"/>
    </row>
    <row r="1242" spans="2:2" x14ac:dyDescent="0.25">
      <c r="B1242" s="6"/>
    </row>
    <row r="1243" spans="2:2" x14ac:dyDescent="0.25">
      <c r="B1243" s="6"/>
    </row>
    <row r="1244" spans="2:2" x14ac:dyDescent="0.25">
      <c r="B1244" s="6"/>
    </row>
    <row r="1245" spans="2:2" x14ac:dyDescent="0.25">
      <c r="B1245" s="6"/>
    </row>
    <row r="1246" spans="2:2" x14ac:dyDescent="0.25">
      <c r="B1246" s="6"/>
    </row>
    <row r="1247" spans="2:2" x14ac:dyDescent="0.25">
      <c r="B1247" s="6"/>
    </row>
    <row r="1248" spans="2:2" x14ac:dyDescent="0.25">
      <c r="B1248" s="6"/>
    </row>
    <row r="1249" spans="2:2" x14ac:dyDescent="0.25">
      <c r="B1249" s="6"/>
    </row>
    <row r="1250" spans="2:2" x14ac:dyDescent="0.25">
      <c r="B1250" s="6"/>
    </row>
    <row r="1251" spans="2:2" x14ac:dyDescent="0.25">
      <c r="B1251" s="6"/>
    </row>
    <row r="1252" spans="2:2" x14ac:dyDescent="0.25">
      <c r="B1252" s="6"/>
    </row>
    <row r="1253" spans="2:2" x14ac:dyDescent="0.25">
      <c r="B1253" s="6"/>
    </row>
    <row r="1254" spans="2:2" x14ac:dyDescent="0.25">
      <c r="B1254" s="6"/>
    </row>
    <row r="1255" spans="2:2" x14ac:dyDescent="0.25">
      <c r="B1255" s="6"/>
    </row>
    <row r="1256" spans="2:2" x14ac:dyDescent="0.25">
      <c r="B1256" s="6"/>
    </row>
    <row r="1257" spans="2:2" x14ac:dyDescent="0.25">
      <c r="B1257" s="6"/>
    </row>
    <row r="1258" spans="2:2" x14ac:dyDescent="0.25">
      <c r="B1258" s="6"/>
    </row>
    <row r="1259" spans="2:2" x14ac:dyDescent="0.25">
      <c r="B1259" s="6"/>
    </row>
    <row r="1260" spans="2:2" x14ac:dyDescent="0.25">
      <c r="B1260" s="6"/>
    </row>
    <row r="1261" spans="2:2" x14ac:dyDescent="0.25">
      <c r="B1261" s="6"/>
    </row>
    <row r="1262" spans="2:2" x14ac:dyDescent="0.25">
      <c r="B1262" s="6"/>
    </row>
    <row r="1263" spans="2:2" x14ac:dyDescent="0.25">
      <c r="B1263" s="6"/>
    </row>
    <row r="1264" spans="2:2" x14ac:dyDescent="0.25">
      <c r="B1264" s="6"/>
    </row>
    <row r="1265" spans="2:2" x14ac:dyDescent="0.25">
      <c r="B1265" s="6"/>
    </row>
    <row r="1266" spans="2:2" x14ac:dyDescent="0.25">
      <c r="B1266" s="6"/>
    </row>
    <row r="1267" spans="2:2" x14ac:dyDescent="0.25">
      <c r="B1267" s="6"/>
    </row>
    <row r="1268" spans="2:2" x14ac:dyDescent="0.25">
      <c r="B1268" s="6"/>
    </row>
    <row r="1269" spans="2:2" x14ac:dyDescent="0.25">
      <c r="B1269" s="6"/>
    </row>
    <row r="1270" spans="2:2" x14ac:dyDescent="0.25">
      <c r="B1270" s="6"/>
    </row>
    <row r="1271" spans="2:2" x14ac:dyDescent="0.25">
      <c r="B1271" s="6"/>
    </row>
    <row r="1272" spans="2:2" x14ac:dyDescent="0.25">
      <c r="B1272" s="6"/>
    </row>
    <row r="1273" spans="2:2" x14ac:dyDescent="0.25">
      <c r="B1273" s="6"/>
    </row>
    <row r="1274" spans="2:2" x14ac:dyDescent="0.25">
      <c r="B1274" s="6"/>
    </row>
    <row r="1275" spans="2:2" x14ac:dyDescent="0.25">
      <c r="B1275" s="6"/>
    </row>
    <row r="1276" spans="2:2" x14ac:dyDescent="0.25">
      <c r="B1276" s="6"/>
    </row>
    <row r="1277" spans="2:2" x14ac:dyDescent="0.25">
      <c r="B1277" s="6"/>
    </row>
    <row r="1278" spans="2:2" x14ac:dyDescent="0.25">
      <c r="B1278" s="6"/>
    </row>
    <row r="1279" spans="2:2" x14ac:dyDescent="0.25">
      <c r="B1279" s="6"/>
    </row>
    <row r="1280" spans="2:2" x14ac:dyDescent="0.25">
      <c r="B1280" s="6"/>
    </row>
    <row r="1281" spans="2:2" x14ac:dyDescent="0.25">
      <c r="B1281" s="6"/>
    </row>
    <row r="1282" spans="2:2" x14ac:dyDescent="0.25">
      <c r="B1282" s="6"/>
    </row>
    <row r="1283" spans="2:2" x14ac:dyDescent="0.25">
      <c r="B1283" s="6"/>
    </row>
    <row r="1284" spans="2:2" x14ac:dyDescent="0.25">
      <c r="B1284" s="6"/>
    </row>
    <row r="1285" spans="2:2" x14ac:dyDescent="0.25">
      <c r="B1285" s="6"/>
    </row>
    <row r="1286" spans="2:2" x14ac:dyDescent="0.25">
      <c r="B1286" s="6"/>
    </row>
    <row r="1287" spans="2:2" x14ac:dyDescent="0.25">
      <c r="B1287" s="6"/>
    </row>
    <row r="1288" spans="2:2" x14ac:dyDescent="0.25">
      <c r="B1288" s="6"/>
    </row>
    <row r="1289" spans="2:2" x14ac:dyDescent="0.25">
      <c r="B1289" s="6"/>
    </row>
    <row r="1290" spans="2:2" x14ac:dyDescent="0.25">
      <c r="B1290" s="6"/>
    </row>
    <row r="1291" spans="2:2" x14ac:dyDescent="0.25">
      <c r="B1291" s="6"/>
    </row>
    <row r="1292" spans="2:2" x14ac:dyDescent="0.25">
      <c r="B1292" s="6"/>
    </row>
    <row r="1293" spans="2:2" x14ac:dyDescent="0.25">
      <c r="B1293" s="6"/>
    </row>
    <row r="1294" spans="2:2" x14ac:dyDescent="0.25">
      <c r="B1294" s="6"/>
    </row>
    <row r="1295" spans="2:2" x14ac:dyDescent="0.25">
      <c r="B1295" s="6"/>
    </row>
    <row r="1296" spans="2:2" x14ac:dyDescent="0.25">
      <c r="B1296" s="6"/>
    </row>
    <row r="1297" spans="2:2" x14ac:dyDescent="0.25">
      <c r="B1297" s="6"/>
    </row>
    <row r="1298" spans="2:2" x14ac:dyDescent="0.25">
      <c r="B1298" s="6"/>
    </row>
    <row r="1299" spans="2:2" x14ac:dyDescent="0.25">
      <c r="B1299" s="6"/>
    </row>
    <row r="1300" spans="2:2" x14ac:dyDescent="0.25">
      <c r="B1300" s="6"/>
    </row>
    <row r="1301" spans="2:2" x14ac:dyDescent="0.25">
      <c r="B1301" s="6"/>
    </row>
    <row r="1302" spans="2:2" x14ac:dyDescent="0.25">
      <c r="B1302" s="6"/>
    </row>
    <row r="1303" spans="2:2" x14ac:dyDescent="0.25">
      <c r="B1303" s="6"/>
    </row>
    <row r="1304" spans="2:2" x14ac:dyDescent="0.25">
      <c r="B1304" s="6"/>
    </row>
    <row r="1305" spans="2:2" x14ac:dyDescent="0.25">
      <c r="B1305" s="6"/>
    </row>
    <row r="1306" spans="2:2" x14ac:dyDescent="0.25">
      <c r="B1306" s="6"/>
    </row>
    <row r="1307" spans="2:2" x14ac:dyDescent="0.25">
      <c r="B1307" s="6"/>
    </row>
    <row r="1308" spans="2:2" x14ac:dyDescent="0.25">
      <c r="B1308" s="6"/>
    </row>
    <row r="1309" spans="2:2" x14ac:dyDescent="0.25">
      <c r="B1309" s="6"/>
    </row>
    <row r="1310" spans="2:2" x14ac:dyDescent="0.25">
      <c r="B1310" s="6"/>
    </row>
    <row r="1311" spans="2:2" x14ac:dyDescent="0.25">
      <c r="B1311" s="6"/>
    </row>
    <row r="1312" spans="2:2" x14ac:dyDescent="0.25">
      <c r="B1312" s="6"/>
    </row>
    <row r="1313" spans="2:2" x14ac:dyDescent="0.25">
      <c r="B1313" s="6"/>
    </row>
    <row r="1314" spans="2:2" x14ac:dyDescent="0.25">
      <c r="B1314" s="6"/>
    </row>
    <row r="1315" spans="2:2" x14ac:dyDescent="0.25">
      <c r="B1315" s="6"/>
    </row>
    <row r="1316" spans="2:2" x14ac:dyDescent="0.25">
      <c r="B1316" s="6"/>
    </row>
    <row r="1317" spans="2:2" x14ac:dyDescent="0.25">
      <c r="B1317" s="6"/>
    </row>
    <row r="1318" spans="2:2" x14ac:dyDescent="0.25">
      <c r="B1318" s="6"/>
    </row>
    <row r="1319" spans="2:2" x14ac:dyDescent="0.25">
      <c r="B1319" s="6"/>
    </row>
    <row r="1320" spans="2:2" x14ac:dyDescent="0.25">
      <c r="B1320" s="6"/>
    </row>
    <row r="1321" spans="2:2" x14ac:dyDescent="0.25">
      <c r="B1321" s="6"/>
    </row>
    <row r="1322" spans="2:2" x14ac:dyDescent="0.25">
      <c r="B1322" s="6"/>
    </row>
    <row r="1323" spans="2:2" x14ac:dyDescent="0.25">
      <c r="B1323" s="6"/>
    </row>
    <row r="1324" spans="2:2" x14ac:dyDescent="0.25">
      <c r="B1324" s="6"/>
    </row>
    <row r="1325" spans="2:2" x14ac:dyDescent="0.25">
      <c r="B1325" s="6"/>
    </row>
    <row r="1326" spans="2:2" x14ac:dyDescent="0.25">
      <c r="B1326" s="6"/>
    </row>
    <row r="1327" spans="2:2" x14ac:dyDescent="0.25">
      <c r="B1327" s="6"/>
    </row>
    <row r="1328" spans="2:2" x14ac:dyDescent="0.25">
      <c r="B1328" s="6"/>
    </row>
    <row r="1329" spans="2:2" x14ac:dyDescent="0.25">
      <c r="B1329" s="6"/>
    </row>
    <row r="1330" spans="2:2" x14ac:dyDescent="0.25">
      <c r="B1330" s="6"/>
    </row>
    <row r="1331" spans="2:2" x14ac:dyDescent="0.25">
      <c r="B1331" s="6"/>
    </row>
    <row r="1332" spans="2:2" x14ac:dyDescent="0.25">
      <c r="B1332" s="6"/>
    </row>
    <row r="1333" spans="2:2" x14ac:dyDescent="0.25">
      <c r="B1333" s="6"/>
    </row>
    <row r="1334" spans="2:2" x14ac:dyDescent="0.25">
      <c r="B1334" s="6"/>
    </row>
    <row r="1335" spans="2:2" x14ac:dyDescent="0.25">
      <c r="B1335" s="6"/>
    </row>
    <row r="1336" spans="2:2" x14ac:dyDescent="0.25">
      <c r="B1336" s="6"/>
    </row>
    <row r="1337" spans="2:2" x14ac:dyDescent="0.25">
      <c r="B1337" s="6"/>
    </row>
    <row r="1338" spans="2:2" x14ac:dyDescent="0.25">
      <c r="B1338" s="6"/>
    </row>
    <row r="1339" spans="2:2" x14ac:dyDescent="0.25">
      <c r="B1339" s="6"/>
    </row>
    <row r="1340" spans="2:2" x14ac:dyDescent="0.25">
      <c r="B1340" s="6"/>
    </row>
    <row r="1341" spans="2:2" x14ac:dyDescent="0.25">
      <c r="B1341" s="6"/>
    </row>
    <row r="1342" spans="2:2" x14ac:dyDescent="0.25">
      <c r="B1342" s="6"/>
    </row>
    <row r="1343" spans="2:2" x14ac:dyDescent="0.25">
      <c r="B1343" s="6"/>
    </row>
    <row r="1344" spans="2:2" x14ac:dyDescent="0.25">
      <c r="B1344" s="6"/>
    </row>
    <row r="1345" spans="2:2" x14ac:dyDescent="0.25">
      <c r="B1345" s="6"/>
    </row>
    <row r="1346" spans="2:2" x14ac:dyDescent="0.25">
      <c r="B1346" s="6"/>
    </row>
    <row r="1347" spans="2:2" x14ac:dyDescent="0.25">
      <c r="B1347" s="6"/>
    </row>
    <row r="1348" spans="2:2" x14ac:dyDescent="0.25">
      <c r="B1348" s="6"/>
    </row>
    <row r="1349" spans="2:2" x14ac:dyDescent="0.25">
      <c r="B1349" s="6"/>
    </row>
    <row r="1350" spans="2:2" x14ac:dyDescent="0.25">
      <c r="B1350" s="6"/>
    </row>
    <row r="1351" spans="2:2" x14ac:dyDescent="0.25">
      <c r="B1351" s="6"/>
    </row>
    <row r="1352" spans="2:2" x14ac:dyDescent="0.25">
      <c r="B1352" s="6"/>
    </row>
    <row r="1353" spans="2:2" x14ac:dyDescent="0.25">
      <c r="B1353" s="6"/>
    </row>
    <row r="1354" spans="2:2" x14ac:dyDescent="0.25">
      <c r="B1354" s="6"/>
    </row>
    <row r="1355" spans="2:2" x14ac:dyDescent="0.25">
      <c r="B1355" s="6"/>
    </row>
    <row r="1356" spans="2:2" x14ac:dyDescent="0.25">
      <c r="B1356" s="6"/>
    </row>
    <row r="1357" spans="2:2" x14ac:dyDescent="0.25">
      <c r="B1357" s="6"/>
    </row>
    <row r="1358" spans="2:2" x14ac:dyDescent="0.25">
      <c r="B1358" s="6"/>
    </row>
    <row r="1359" spans="2:2" x14ac:dyDescent="0.25">
      <c r="B1359" s="6"/>
    </row>
    <row r="1360" spans="2:2" x14ac:dyDescent="0.25">
      <c r="B1360" s="6"/>
    </row>
    <row r="1361" spans="2:2" x14ac:dyDescent="0.25">
      <c r="B1361" s="6"/>
    </row>
    <row r="1362" spans="2:2" x14ac:dyDescent="0.25">
      <c r="B1362" s="6"/>
    </row>
    <row r="1363" spans="2:2" x14ac:dyDescent="0.25">
      <c r="B1363" s="6"/>
    </row>
    <row r="1364" spans="2:2" x14ac:dyDescent="0.25">
      <c r="B1364" s="6"/>
    </row>
    <row r="1365" spans="2:2" x14ac:dyDescent="0.25">
      <c r="B1365" s="6"/>
    </row>
    <row r="1366" spans="2:2" x14ac:dyDescent="0.25">
      <c r="B1366" s="6"/>
    </row>
    <row r="1367" spans="2:2" x14ac:dyDescent="0.25">
      <c r="B1367" s="6"/>
    </row>
    <row r="1368" spans="2:2" x14ac:dyDescent="0.25">
      <c r="B1368" s="6"/>
    </row>
    <row r="1369" spans="2:2" x14ac:dyDescent="0.25">
      <c r="B1369" s="6"/>
    </row>
    <row r="1370" spans="2:2" x14ac:dyDescent="0.25">
      <c r="B1370" s="6"/>
    </row>
    <row r="1371" spans="2:2" x14ac:dyDescent="0.25">
      <c r="B1371" s="6"/>
    </row>
    <row r="1372" spans="2:2" x14ac:dyDescent="0.25">
      <c r="B1372" s="6"/>
    </row>
    <row r="1373" spans="2:2" x14ac:dyDescent="0.25">
      <c r="B1373" s="6"/>
    </row>
    <row r="1374" spans="2:2" x14ac:dyDescent="0.25">
      <c r="B1374" s="6"/>
    </row>
    <row r="1375" spans="2:2" x14ac:dyDescent="0.25">
      <c r="B1375" s="6"/>
    </row>
    <row r="1376" spans="2:2" x14ac:dyDescent="0.25">
      <c r="B1376" s="6"/>
    </row>
    <row r="1377" spans="2:2" x14ac:dyDescent="0.25">
      <c r="B1377" s="6"/>
    </row>
    <row r="1378" spans="2:2" x14ac:dyDescent="0.25">
      <c r="B1378" s="6"/>
    </row>
    <row r="1379" spans="2:2" x14ac:dyDescent="0.25">
      <c r="B1379" s="6"/>
    </row>
    <row r="1380" spans="2:2" x14ac:dyDescent="0.25">
      <c r="B1380" s="6"/>
    </row>
    <row r="1381" spans="2:2" x14ac:dyDescent="0.25">
      <c r="B1381" s="6"/>
    </row>
    <row r="1382" spans="2:2" x14ac:dyDescent="0.25">
      <c r="B1382" s="6"/>
    </row>
    <row r="1383" spans="2:2" x14ac:dyDescent="0.25">
      <c r="B1383" s="6"/>
    </row>
    <row r="1384" spans="2:2" x14ac:dyDescent="0.25">
      <c r="B1384" s="6"/>
    </row>
    <row r="1385" spans="2:2" x14ac:dyDescent="0.25">
      <c r="B1385" s="6"/>
    </row>
    <row r="1386" spans="2:2" x14ac:dyDescent="0.25">
      <c r="B1386" s="6"/>
    </row>
    <row r="1387" spans="2:2" x14ac:dyDescent="0.25">
      <c r="B1387" s="6"/>
    </row>
    <row r="1388" spans="2:2" x14ac:dyDescent="0.25">
      <c r="B1388" s="6"/>
    </row>
    <row r="1389" spans="2:2" x14ac:dyDescent="0.25">
      <c r="B1389" s="6"/>
    </row>
    <row r="1390" spans="2:2" x14ac:dyDescent="0.25">
      <c r="B1390" s="6"/>
    </row>
    <row r="1391" spans="2:2" x14ac:dyDescent="0.25">
      <c r="B1391" s="6"/>
    </row>
    <row r="1392" spans="2:2" x14ac:dyDescent="0.25">
      <c r="B1392" s="6"/>
    </row>
    <row r="1393" spans="2:2" x14ac:dyDescent="0.25">
      <c r="B1393" s="6"/>
    </row>
    <row r="1394" spans="2:2" x14ac:dyDescent="0.25">
      <c r="B1394" s="6"/>
    </row>
    <row r="1395" spans="2:2" x14ac:dyDescent="0.25">
      <c r="B1395" s="6"/>
    </row>
    <row r="1396" spans="2:2" x14ac:dyDescent="0.25">
      <c r="B1396" s="6"/>
    </row>
    <row r="1397" spans="2:2" x14ac:dyDescent="0.25">
      <c r="B1397" s="6"/>
    </row>
    <row r="1398" spans="2:2" x14ac:dyDescent="0.25">
      <c r="B1398" s="6"/>
    </row>
    <row r="1399" spans="2:2" x14ac:dyDescent="0.25">
      <c r="B1399" s="6"/>
    </row>
    <row r="1400" spans="2:2" x14ac:dyDescent="0.25">
      <c r="B1400" s="6"/>
    </row>
    <row r="1401" spans="2:2" x14ac:dyDescent="0.25">
      <c r="B1401" s="6"/>
    </row>
    <row r="1402" spans="2:2" x14ac:dyDescent="0.25">
      <c r="B1402" s="6"/>
    </row>
    <row r="1403" spans="2:2" x14ac:dyDescent="0.25">
      <c r="B1403" s="6"/>
    </row>
    <row r="1404" spans="2:2" x14ac:dyDescent="0.25">
      <c r="B1404" s="6"/>
    </row>
    <row r="1405" spans="2:2" x14ac:dyDescent="0.25">
      <c r="B1405" s="6"/>
    </row>
    <row r="1406" spans="2:2" x14ac:dyDescent="0.25">
      <c r="B1406" s="6"/>
    </row>
    <row r="1407" spans="2:2" x14ac:dyDescent="0.25">
      <c r="B1407" s="6"/>
    </row>
    <row r="1408" spans="2:2" x14ac:dyDescent="0.25">
      <c r="B1408" s="6"/>
    </row>
    <row r="1409" spans="2:2" x14ac:dyDescent="0.25">
      <c r="B1409" s="6"/>
    </row>
    <row r="1410" spans="2:2" x14ac:dyDescent="0.25">
      <c r="B1410" s="6"/>
    </row>
    <row r="1411" spans="2:2" x14ac:dyDescent="0.25">
      <c r="B1411" s="6"/>
    </row>
    <row r="1412" spans="2:2" x14ac:dyDescent="0.25">
      <c r="B1412" s="6"/>
    </row>
    <row r="1413" spans="2:2" x14ac:dyDescent="0.25">
      <c r="B1413" s="6"/>
    </row>
    <row r="1414" spans="2:2" x14ac:dyDescent="0.25">
      <c r="B1414" s="6"/>
    </row>
    <row r="1415" spans="2:2" x14ac:dyDescent="0.25">
      <c r="B1415" s="6"/>
    </row>
    <row r="1416" spans="2:2" x14ac:dyDescent="0.25">
      <c r="B1416" s="6"/>
    </row>
    <row r="1417" spans="2:2" x14ac:dyDescent="0.25">
      <c r="B1417" s="6"/>
    </row>
    <row r="1418" spans="2:2" x14ac:dyDescent="0.25">
      <c r="B1418" s="6"/>
    </row>
    <row r="1419" spans="2:2" x14ac:dyDescent="0.25">
      <c r="B1419" s="6"/>
    </row>
    <row r="1420" spans="2:2" x14ac:dyDescent="0.25">
      <c r="B1420" s="6"/>
    </row>
    <row r="1421" spans="2:2" x14ac:dyDescent="0.25">
      <c r="B1421" s="6"/>
    </row>
    <row r="1422" spans="2:2" x14ac:dyDescent="0.25">
      <c r="B1422" s="6"/>
    </row>
    <row r="1423" spans="2:2" x14ac:dyDescent="0.25">
      <c r="B1423" s="6"/>
    </row>
    <row r="1424" spans="2:2" x14ac:dyDescent="0.25">
      <c r="B1424" s="6"/>
    </row>
    <row r="1425" spans="2:2" x14ac:dyDescent="0.25">
      <c r="B1425" s="6"/>
    </row>
    <row r="1426" spans="2:2" x14ac:dyDescent="0.25">
      <c r="B1426" s="6"/>
    </row>
    <row r="1427" spans="2:2" x14ac:dyDescent="0.25">
      <c r="B1427" s="6"/>
    </row>
    <row r="1428" spans="2:2" x14ac:dyDescent="0.25">
      <c r="B1428" s="6"/>
    </row>
    <row r="1429" spans="2:2" x14ac:dyDescent="0.25">
      <c r="B1429" s="6"/>
    </row>
    <row r="1430" spans="2:2" x14ac:dyDescent="0.25">
      <c r="B1430" s="6"/>
    </row>
    <row r="1431" spans="2:2" x14ac:dyDescent="0.25">
      <c r="B1431" s="6"/>
    </row>
    <row r="1432" spans="2:2" x14ac:dyDescent="0.25">
      <c r="B1432" s="6"/>
    </row>
    <row r="1433" spans="2:2" x14ac:dyDescent="0.25">
      <c r="B1433" s="6"/>
    </row>
    <row r="1434" spans="2:2" x14ac:dyDescent="0.25">
      <c r="B1434" s="6"/>
    </row>
    <row r="1435" spans="2:2" x14ac:dyDescent="0.25">
      <c r="B1435" s="6"/>
    </row>
    <row r="1436" spans="2:2" x14ac:dyDescent="0.25">
      <c r="B1436" s="6"/>
    </row>
    <row r="1437" spans="2:2" x14ac:dyDescent="0.25">
      <c r="B1437" s="6"/>
    </row>
    <row r="1438" spans="2:2" x14ac:dyDescent="0.25">
      <c r="B1438" s="6"/>
    </row>
    <row r="1439" spans="2:2" x14ac:dyDescent="0.25">
      <c r="B1439" s="6"/>
    </row>
    <row r="1440" spans="2:2" x14ac:dyDescent="0.25">
      <c r="B1440" s="6"/>
    </row>
    <row r="1441" spans="2:2" x14ac:dyDescent="0.25">
      <c r="B1441" s="6"/>
    </row>
    <row r="1442" spans="2:2" x14ac:dyDescent="0.25">
      <c r="B1442" s="6"/>
    </row>
    <row r="1443" spans="2:2" x14ac:dyDescent="0.25">
      <c r="B1443" s="6"/>
    </row>
    <row r="1444" spans="2:2" x14ac:dyDescent="0.25">
      <c r="B1444" s="6"/>
    </row>
    <row r="1445" spans="2:2" x14ac:dyDescent="0.25">
      <c r="B1445" s="6"/>
    </row>
    <row r="1446" spans="2:2" x14ac:dyDescent="0.25">
      <c r="B1446" s="6"/>
    </row>
    <row r="1447" spans="2:2" x14ac:dyDescent="0.25">
      <c r="B1447" s="6"/>
    </row>
    <row r="1448" spans="2:2" x14ac:dyDescent="0.25">
      <c r="B1448" s="6"/>
    </row>
    <row r="1449" spans="2:2" x14ac:dyDescent="0.25">
      <c r="B1449" s="6"/>
    </row>
    <row r="1450" spans="2:2" x14ac:dyDescent="0.25">
      <c r="B1450" s="6"/>
    </row>
    <row r="1451" spans="2:2" x14ac:dyDescent="0.25">
      <c r="B1451" s="6"/>
    </row>
    <row r="1452" spans="2:2" x14ac:dyDescent="0.25">
      <c r="B1452" s="6"/>
    </row>
    <row r="1453" spans="2:2" x14ac:dyDescent="0.25">
      <c r="B1453" s="6"/>
    </row>
    <row r="1454" spans="2:2" x14ac:dyDescent="0.25">
      <c r="B1454" s="6"/>
    </row>
    <row r="1455" spans="2:2" x14ac:dyDescent="0.25">
      <c r="B1455" s="6"/>
    </row>
    <row r="1456" spans="2:2" x14ac:dyDescent="0.25">
      <c r="B1456" s="6"/>
    </row>
    <row r="1457" spans="2:2" x14ac:dyDescent="0.25">
      <c r="B1457" s="6"/>
    </row>
    <row r="1458" spans="2:2" x14ac:dyDescent="0.25">
      <c r="B1458" s="6"/>
    </row>
    <row r="1459" spans="2:2" x14ac:dyDescent="0.25">
      <c r="B1459" s="6"/>
    </row>
    <row r="1460" spans="2:2" x14ac:dyDescent="0.25">
      <c r="B1460" s="6"/>
    </row>
    <row r="1461" spans="2:2" x14ac:dyDescent="0.25">
      <c r="B1461" s="6"/>
    </row>
    <row r="1462" spans="2:2" x14ac:dyDescent="0.25">
      <c r="B1462" s="6"/>
    </row>
    <row r="1463" spans="2:2" x14ac:dyDescent="0.25">
      <c r="B1463" s="6"/>
    </row>
    <row r="1464" spans="2:2" x14ac:dyDescent="0.25">
      <c r="B1464" s="6"/>
    </row>
    <row r="1465" spans="2:2" x14ac:dyDescent="0.25">
      <c r="B1465" s="6"/>
    </row>
    <row r="1466" spans="2:2" x14ac:dyDescent="0.25">
      <c r="B1466" s="6"/>
    </row>
    <row r="1467" spans="2:2" x14ac:dyDescent="0.25">
      <c r="B1467" s="6"/>
    </row>
    <row r="1468" spans="2:2" x14ac:dyDescent="0.25">
      <c r="B1468" s="6"/>
    </row>
    <row r="1469" spans="2:2" x14ac:dyDescent="0.25">
      <c r="B1469" s="6"/>
    </row>
    <row r="1470" spans="2:2" x14ac:dyDescent="0.25">
      <c r="B1470" s="6"/>
    </row>
    <row r="1471" spans="2:2" x14ac:dyDescent="0.25">
      <c r="B1471" s="6"/>
    </row>
    <row r="1472" spans="2:2" x14ac:dyDescent="0.25">
      <c r="B1472" s="6"/>
    </row>
    <row r="1473" spans="2:2" x14ac:dyDescent="0.25">
      <c r="B1473" s="6"/>
    </row>
    <row r="1474" spans="2:2" x14ac:dyDescent="0.25">
      <c r="B1474" s="6"/>
    </row>
    <row r="1475" spans="2:2" x14ac:dyDescent="0.25">
      <c r="B1475" s="6"/>
    </row>
    <row r="1476" spans="2:2" x14ac:dyDescent="0.25">
      <c r="B1476" s="6"/>
    </row>
    <row r="1477" spans="2:2" x14ac:dyDescent="0.25">
      <c r="B1477" s="6"/>
    </row>
    <row r="1478" spans="2:2" x14ac:dyDescent="0.25">
      <c r="B1478" s="6"/>
    </row>
    <row r="1479" spans="2:2" x14ac:dyDescent="0.25">
      <c r="B1479" s="6"/>
    </row>
    <row r="1480" spans="2:2" x14ac:dyDescent="0.25">
      <c r="B1480" s="6"/>
    </row>
    <row r="1481" spans="2:2" x14ac:dyDescent="0.25">
      <c r="B1481" s="6"/>
    </row>
    <row r="1482" spans="2:2" x14ac:dyDescent="0.25">
      <c r="B1482" s="6"/>
    </row>
    <row r="1483" spans="2:2" x14ac:dyDescent="0.25">
      <c r="B1483" s="6"/>
    </row>
    <row r="1484" spans="2:2" x14ac:dyDescent="0.25">
      <c r="B1484" s="6"/>
    </row>
    <row r="1485" spans="2:2" x14ac:dyDescent="0.25">
      <c r="B1485" s="6"/>
    </row>
    <row r="1486" spans="2:2" x14ac:dyDescent="0.25">
      <c r="B1486" s="6"/>
    </row>
    <row r="1487" spans="2:2" x14ac:dyDescent="0.25">
      <c r="B1487" s="6"/>
    </row>
    <row r="1488" spans="2:2" x14ac:dyDescent="0.25">
      <c r="B1488" s="6"/>
    </row>
    <row r="1489" spans="2:2" x14ac:dyDescent="0.25">
      <c r="B1489" s="6"/>
    </row>
    <row r="1490" spans="2:2" x14ac:dyDescent="0.25">
      <c r="B1490" s="6"/>
    </row>
    <row r="1491" spans="2:2" x14ac:dyDescent="0.25">
      <c r="B1491" s="6"/>
    </row>
    <row r="1492" spans="2:2" x14ac:dyDescent="0.25">
      <c r="B1492" s="6"/>
    </row>
    <row r="1493" spans="2:2" x14ac:dyDescent="0.25">
      <c r="B1493" s="6"/>
    </row>
    <row r="1494" spans="2:2" x14ac:dyDescent="0.25">
      <c r="B1494" s="6"/>
    </row>
    <row r="1495" spans="2:2" x14ac:dyDescent="0.25">
      <c r="B1495" s="6"/>
    </row>
    <row r="1496" spans="2:2" x14ac:dyDescent="0.25">
      <c r="B1496" s="6"/>
    </row>
    <row r="1497" spans="2:2" x14ac:dyDescent="0.25">
      <c r="B1497" s="6"/>
    </row>
    <row r="1498" spans="2:2" x14ac:dyDescent="0.25">
      <c r="B1498" s="6"/>
    </row>
    <row r="1499" spans="2:2" x14ac:dyDescent="0.25">
      <c r="B1499" s="6"/>
    </row>
    <row r="1500" spans="2:2" x14ac:dyDescent="0.25">
      <c r="B1500" s="6"/>
    </row>
    <row r="1501" spans="2:2" x14ac:dyDescent="0.25">
      <c r="B1501" s="6"/>
    </row>
    <row r="1502" spans="2:2" x14ac:dyDescent="0.25">
      <c r="B1502" s="6"/>
    </row>
    <row r="1503" spans="2:2" x14ac:dyDescent="0.25">
      <c r="B1503" s="6"/>
    </row>
    <row r="1504" spans="2:2" x14ac:dyDescent="0.25">
      <c r="B1504" s="6"/>
    </row>
    <row r="1505" spans="2:2" x14ac:dyDescent="0.25">
      <c r="B1505" s="6"/>
    </row>
    <row r="1506" spans="2:2" x14ac:dyDescent="0.25">
      <c r="B1506" s="6"/>
    </row>
    <row r="1507" spans="2:2" x14ac:dyDescent="0.25">
      <c r="B1507" s="6"/>
    </row>
    <row r="1508" spans="2:2" x14ac:dyDescent="0.25">
      <c r="B1508" s="6"/>
    </row>
    <row r="1509" spans="2:2" x14ac:dyDescent="0.25">
      <c r="B1509" s="6"/>
    </row>
    <row r="1510" spans="2:2" x14ac:dyDescent="0.25">
      <c r="B1510" s="6"/>
    </row>
    <row r="1511" spans="2:2" x14ac:dyDescent="0.25">
      <c r="B1511" s="6"/>
    </row>
    <row r="1512" spans="2:2" x14ac:dyDescent="0.25">
      <c r="B1512" s="6"/>
    </row>
    <row r="1513" spans="2:2" x14ac:dyDescent="0.25">
      <c r="B1513" s="6"/>
    </row>
    <row r="1514" spans="2:2" x14ac:dyDescent="0.25">
      <c r="B1514" s="6"/>
    </row>
    <row r="1515" spans="2:2" x14ac:dyDescent="0.25">
      <c r="B1515" s="6"/>
    </row>
    <row r="1516" spans="2:2" x14ac:dyDescent="0.25">
      <c r="B1516" s="6"/>
    </row>
    <row r="1517" spans="2:2" x14ac:dyDescent="0.25">
      <c r="B1517" s="6"/>
    </row>
    <row r="1518" spans="2:2" x14ac:dyDescent="0.25">
      <c r="B1518" s="6"/>
    </row>
    <row r="1519" spans="2:2" x14ac:dyDescent="0.25">
      <c r="B1519" s="6"/>
    </row>
    <row r="1520" spans="2:2" x14ac:dyDescent="0.25">
      <c r="B1520" s="6"/>
    </row>
    <row r="1521" spans="2:2" x14ac:dyDescent="0.25">
      <c r="B1521" s="6"/>
    </row>
    <row r="1522" spans="2:2" x14ac:dyDescent="0.25">
      <c r="B1522" s="6"/>
    </row>
    <row r="1523" spans="2:2" x14ac:dyDescent="0.25">
      <c r="B1523" s="6"/>
    </row>
    <row r="1524" spans="2:2" x14ac:dyDescent="0.25">
      <c r="B1524" s="6"/>
    </row>
    <row r="1525" spans="2:2" x14ac:dyDescent="0.25">
      <c r="B1525" s="6"/>
    </row>
    <row r="1526" spans="2:2" x14ac:dyDescent="0.25">
      <c r="B1526" s="6"/>
    </row>
    <row r="1527" spans="2:2" x14ac:dyDescent="0.25">
      <c r="B1527" s="6"/>
    </row>
    <row r="1528" spans="2:2" x14ac:dyDescent="0.25">
      <c r="B1528" s="6"/>
    </row>
    <row r="1529" spans="2:2" x14ac:dyDescent="0.25">
      <c r="B1529" s="6"/>
    </row>
    <row r="1530" spans="2:2" x14ac:dyDescent="0.25">
      <c r="B1530" s="6"/>
    </row>
    <row r="1531" spans="2:2" x14ac:dyDescent="0.25">
      <c r="B1531" s="6"/>
    </row>
    <row r="1532" spans="2:2" x14ac:dyDescent="0.25">
      <c r="B1532" s="6"/>
    </row>
    <row r="1533" spans="2:2" x14ac:dyDescent="0.25">
      <c r="B1533" s="6"/>
    </row>
    <row r="1534" spans="2:2" x14ac:dyDescent="0.25">
      <c r="B1534" s="6"/>
    </row>
    <row r="1535" spans="2:2" x14ac:dyDescent="0.25">
      <c r="B1535" s="6"/>
    </row>
    <row r="1536" spans="2:2" x14ac:dyDescent="0.25">
      <c r="B1536" s="6"/>
    </row>
    <row r="1537" spans="2:2" x14ac:dyDescent="0.25">
      <c r="B1537" s="6"/>
    </row>
    <row r="1538" spans="2:2" x14ac:dyDescent="0.25">
      <c r="B1538" s="6"/>
    </row>
    <row r="1539" spans="2:2" x14ac:dyDescent="0.25">
      <c r="B1539" s="6"/>
    </row>
    <row r="1540" spans="2:2" x14ac:dyDescent="0.25">
      <c r="B1540" s="6"/>
    </row>
    <row r="1541" spans="2:2" x14ac:dyDescent="0.25">
      <c r="B1541" s="6"/>
    </row>
    <row r="1542" spans="2:2" x14ac:dyDescent="0.25">
      <c r="B1542" s="6"/>
    </row>
    <row r="1543" spans="2:2" x14ac:dyDescent="0.25">
      <c r="B1543" s="6"/>
    </row>
    <row r="1544" spans="2:2" x14ac:dyDescent="0.25">
      <c r="B1544" s="6"/>
    </row>
    <row r="1545" spans="2:2" x14ac:dyDescent="0.25">
      <c r="B1545" s="6"/>
    </row>
    <row r="1546" spans="2:2" x14ac:dyDescent="0.25">
      <c r="B1546" s="6"/>
    </row>
    <row r="1547" spans="2:2" x14ac:dyDescent="0.25">
      <c r="B1547" s="6"/>
    </row>
    <row r="1548" spans="2:2" x14ac:dyDescent="0.25">
      <c r="B1548" s="6"/>
    </row>
    <row r="1549" spans="2:2" x14ac:dyDescent="0.25">
      <c r="B1549" s="6"/>
    </row>
    <row r="1550" spans="2:2" x14ac:dyDescent="0.25">
      <c r="B1550" s="6"/>
    </row>
    <row r="1551" spans="2:2" x14ac:dyDescent="0.25">
      <c r="B1551" s="6"/>
    </row>
    <row r="1552" spans="2:2" x14ac:dyDescent="0.25">
      <c r="B1552" s="6"/>
    </row>
    <row r="1553" spans="2:2" x14ac:dyDescent="0.25">
      <c r="B1553" s="6"/>
    </row>
    <row r="1554" spans="2:2" x14ac:dyDescent="0.25">
      <c r="B1554" s="6"/>
    </row>
    <row r="1555" spans="2:2" x14ac:dyDescent="0.25">
      <c r="B1555" s="6"/>
    </row>
    <row r="1556" spans="2:2" x14ac:dyDescent="0.25">
      <c r="B1556" s="6"/>
    </row>
    <row r="1557" spans="2:2" x14ac:dyDescent="0.25">
      <c r="B1557" s="6"/>
    </row>
    <row r="1558" spans="2:2" x14ac:dyDescent="0.25">
      <c r="B1558" s="6"/>
    </row>
    <row r="1559" spans="2:2" x14ac:dyDescent="0.25">
      <c r="B1559" s="6"/>
    </row>
    <row r="1560" spans="2:2" x14ac:dyDescent="0.25">
      <c r="B1560" s="6"/>
    </row>
    <row r="1561" spans="2:2" x14ac:dyDescent="0.25">
      <c r="B1561" s="6"/>
    </row>
    <row r="1562" spans="2:2" x14ac:dyDescent="0.25">
      <c r="B1562" s="6"/>
    </row>
    <row r="1563" spans="2:2" x14ac:dyDescent="0.25">
      <c r="B1563" s="6"/>
    </row>
    <row r="1564" spans="2:2" x14ac:dyDescent="0.25">
      <c r="B1564" s="6"/>
    </row>
    <row r="1565" spans="2:2" x14ac:dyDescent="0.25">
      <c r="B1565" s="6"/>
    </row>
    <row r="1566" spans="2:2" x14ac:dyDescent="0.25">
      <c r="B1566" s="6"/>
    </row>
    <row r="1567" spans="2:2" x14ac:dyDescent="0.25">
      <c r="B1567" s="6"/>
    </row>
    <row r="1568" spans="2:2" x14ac:dyDescent="0.25">
      <c r="B1568" s="6"/>
    </row>
    <row r="1569" spans="2:2" x14ac:dyDescent="0.25">
      <c r="B1569" s="6"/>
    </row>
    <row r="1570" spans="2:2" x14ac:dyDescent="0.25">
      <c r="B1570" s="6"/>
    </row>
    <row r="1571" spans="2:2" x14ac:dyDescent="0.25">
      <c r="B1571" s="6"/>
    </row>
    <row r="1572" spans="2:2" x14ac:dyDescent="0.25">
      <c r="B1572" s="6"/>
    </row>
    <row r="1573" spans="2:2" x14ac:dyDescent="0.25">
      <c r="B1573" s="6"/>
    </row>
    <row r="1574" spans="2:2" x14ac:dyDescent="0.25">
      <c r="B1574" s="6"/>
    </row>
    <row r="1575" spans="2:2" x14ac:dyDescent="0.25">
      <c r="B1575" s="6"/>
    </row>
    <row r="1576" spans="2:2" x14ac:dyDescent="0.25">
      <c r="B1576" s="6"/>
    </row>
    <row r="1577" spans="2:2" x14ac:dyDescent="0.25">
      <c r="B1577" s="6"/>
    </row>
    <row r="1578" spans="2:2" x14ac:dyDescent="0.25">
      <c r="B1578" s="6"/>
    </row>
    <row r="1579" spans="2:2" x14ac:dyDescent="0.25">
      <c r="B1579" s="6"/>
    </row>
    <row r="1580" spans="2:2" x14ac:dyDescent="0.25">
      <c r="B1580" s="6"/>
    </row>
    <row r="1581" spans="2:2" x14ac:dyDescent="0.25">
      <c r="B1581" s="6"/>
    </row>
    <row r="1582" spans="2:2" x14ac:dyDescent="0.25">
      <c r="B1582" s="6"/>
    </row>
    <row r="1583" spans="2:2" x14ac:dyDescent="0.25">
      <c r="B1583" s="6"/>
    </row>
    <row r="1584" spans="2:2" x14ac:dyDescent="0.25">
      <c r="B1584" s="6"/>
    </row>
    <row r="1585" spans="2:2" x14ac:dyDescent="0.25">
      <c r="B1585" s="6"/>
    </row>
    <row r="1586" spans="2:2" x14ac:dyDescent="0.25">
      <c r="B1586" s="6"/>
    </row>
    <row r="1587" spans="2:2" x14ac:dyDescent="0.25">
      <c r="B1587" s="6"/>
    </row>
    <row r="1588" spans="2:2" x14ac:dyDescent="0.25">
      <c r="B1588" s="6"/>
    </row>
    <row r="1589" spans="2:2" x14ac:dyDescent="0.25">
      <c r="B1589" s="6"/>
    </row>
    <row r="1590" spans="2:2" x14ac:dyDescent="0.25">
      <c r="B1590" s="6"/>
    </row>
    <row r="1591" spans="2:2" x14ac:dyDescent="0.25">
      <c r="B1591" s="6"/>
    </row>
    <row r="1592" spans="2:2" x14ac:dyDescent="0.25">
      <c r="B1592" s="6"/>
    </row>
    <row r="1593" spans="2:2" x14ac:dyDescent="0.25">
      <c r="B1593" s="6"/>
    </row>
    <row r="1594" spans="2:2" x14ac:dyDescent="0.25">
      <c r="B1594" s="6"/>
    </row>
    <row r="1595" spans="2:2" x14ac:dyDescent="0.25">
      <c r="B1595" s="6"/>
    </row>
    <row r="1596" spans="2:2" x14ac:dyDescent="0.25">
      <c r="B1596" s="6"/>
    </row>
    <row r="1597" spans="2:2" x14ac:dyDescent="0.25">
      <c r="B1597" s="6"/>
    </row>
    <row r="1598" spans="2:2" x14ac:dyDescent="0.25">
      <c r="B1598" s="6"/>
    </row>
    <row r="1599" spans="2:2" x14ac:dyDescent="0.25">
      <c r="B1599" s="6"/>
    </row>
    <row r="1600" spans="2:2" x14ac:dyDescent="0.25">
      <c r="B1600" s="6"/>
    </row>
    <row r="1601" spans="2:2" x14ac:dyDescent="0.25">
      <c r="B1601" s="6"/>
    </row>
    <row r="1602" spans="2:2" x14ac:dyDescent="0.25">
      <c r="B1602" s="6"/>
    </row>
    <row r="1603" spans="2:2" x14ac:dyDescent="0.25">
      <c r="B1603" s="6"/>
    </row>
    <row r="1604" spans="2:2" x14ac:dyDescent="0.25">
      <c r="B1604" s="6"/>
    </row>
    <row r="1605" spans="2:2" x14ac:dyDescent="0.25">
      <c r="B1605" s="6"/>
    </row>
    <row r="1606" spans="2:2" x14ac:dyDescent="0.25">
      <c r="B1606" s="6"/>
    </row>
    <row r="1607" spans="2:2" x14ac:dyDescent="0.25">
      <c r="B1607" s="6"/>
    </row>
    <row r="1608" spans="2:2" x14ac:dyDescent="0.25">
      <c r="B1608" s="6"/>
    </row>
    <row r="1609" spans="2:2" x14ac:dyDescent="0.25">
      <c r="B1609" s="6"/>
    </row>
    <row r="1610" spans="2:2" x14ac:dyDescent="0.25">
      <c r="B1610" s="6"/>
    </row>
    <row r="1611" spans="2:2" x14ac:dyDescent="0.25">
      <c r="B1611" s="6"/>
    </row>
    <row r="1612" spans="2:2" x14ac:dyDescent="0.25">
      <c r="B1612" s="6"/>
    </row>
    <row r="1613" spans="2:2" x14ac:dyDescent="0.25">
      <c r="B1613" s="6"/>
    </row>
    <row r="1614" spans="2:2" x14ac:dyDescent="0.25">
      <c r="B1614" s="6"/>
    </row>
    <row r="1615" spans="2:2" x14ac:dyDescent="0.25">
      <c r="B1615" s="6"/>
    </row>
    <row r="1616" spans="2:2" x14ac:dyDescent="0.25">
      <c r="B1616" s="6"/>
    </row>
    <row r="1617" spans="2:2" x14ac:dyDescent="0.25">
      <c r="B1617" s="6"/>
    </row>
    <row r="1618" spans="2:2" x14ac:dyDescent="0.25">
      <c r="B1618" s="6"/>
    </row>
    <row r="1619" spans="2:2" x14ac:dyDescent="0.25">
      <c r="B1619" s="6"/>
    </row>
    <row r="1620" spans="2:2" x14ac:dyDescent="0.25">
      <c r="B1620" s="6"/>
    </row>
    <row r="1621" spans="2:2" x14ac:dyDescent="0.25">
      <c r="B1621" s="6"/>
    </row>
    <row r="1622" spans="2:2" x14ac:dyDescent="0.25">
      <c r="B1622" s="6"/>
    </row>
    <row r="1623" spans="2:2" x14ac:dyDescent="0.25">
      <c r="B1623" s="6"/>
    </row>
    <row r="1624" spans="2:2" x14ac:dyDescent="0.25">
      <c r="B1624" s="6"/>
    </row>
    <row r="1625" spans="2:2" x14ac:dyDescent="0.25">
      <c r="B1625" s="6"/>
    </row>
    <row r="1626" spans="2:2" x14ac:dyDescent="0.25">
      <c r="B1626" s="6"/>
    </row>
    <row r="1627" spans="2:2" x14ac:dyDescent="0.25">
      <c r="B1627" s="6"/>
    </row>
    <row r="1628" spans="2:2" x14ac:dyDescent="0.25">
      <c r="B1628" s="6"/>
    </row>
    <row r="1629" spans="2:2" x14ac:dyDescent="0.25">
      <c r="B1629" s="6"/>
    </row>
    <row r="1630" spans="2:2" x14ac:dyDescent="0.25">
      <c r="B1630" s="6"/>
    </row>
    <row r="1631" spans="2:2" x14ac:dyDescent="0.25">
      <c r="B1631" s="6"/>
    </row>
    <row r="1632" spans="2:2" x14ac:dyDescent="0.25">
      <c r="B1632" s="6"/>
    </row>
    <row r="1633" spans="2:2" x14ac:dyDescent="0.25">
      <c r="B1633" s="6"/>
    </row>
    <row r="1634" spans="2:2" x14ac:dyDescent="0.25">
      <c r="B1634" s="6"/>
    </row>
    <row r="1635" spans="2:2" x14ac:dyDescent="0.25">
      <c r="B1635" s="6"/>
    </row>
    <row r="1636" spans="2:2" x14ac:dyDescent="0.25">
      <c r="B1636" s="6"/>
    </row>
    <row r="1637" spans="2:2" x14ac:dyDescent="0.25">
      <c r="B1637" s="6"/>
    </row>
    <row r="1638" spans="2:2" x14ac:dyDescent="0.25">
      <c r="B1638" s="6"/>
    </row>
    <row r="1639" spans="2:2" x14ac:dyDescent="0.25">
      <c r="B1639" s="6"/>
    </row>
    <row r="1640" spans="2:2" x14ac:dyDescent="0.25">
      <c r="B1640" s="6"/>
    </row>
    <row r="1641" spans="2:2" x14ac:dyDescent="0.25">
      <c r="B1641" s="6"/>
    </row>
    <row r="1642" spans="2:2" x14ac:dyDescent="0.25">
      <c r="B1642" s="6"/>
    </row>
    <row r="1643" spans="2:2" x14ac:dyDescent="0.25">
      <c r="B1643" s="6"/>
    </row>
    <row r="1644" spans="2:2" x14ac:dyDescent="0.25">
      <c r="B1644" s="6"/>
    </row>
    <row r="1645" spans="2:2" x14ac:dyDescent="0.25">
      <c r="B1645" s="6"/>
    </row>
    <row r="1646" spans="2:2" x14ac:dyDescent="0.25">
      <c r="B1646" s="6"/>
    </row>
    <row r="1647" spans="2:2" x14ac:dyDescent="0.25">
      <c r="B1647" s="6"/>
    </row>
    <row r="1648" spans="2:2" x14ac:dyDescent="0.25">
      <c r="B1648" s="6"/>
    </row>
    <row r="1649" spans="2:2" x14ac:dyDescent="0.25">
      <c r="B1649" s="6"/>
    </row>
    <row r="1650" spans="2:2" x14ac:dyDescent="0.25">
      <c r="B1650" s="6"/>
    </row>
    <row r="1651" spans="2:2" x14ac:dyDescent="0.25">
      <c r="B1651" s="6"/>
    </row>
    <row r="1652" spans="2:2" x14ac:dyDescent="0.25">
      <c r="B1652" s="6"/>
    </row>
    <row r="1653" spans="2:2" x14ac:dyDescent="0.25">
      <c r="B1653" s="6"/>
    </row>
    <row r="1654" spans="2:2" x14ac:dyDescent="0.25">
      <c r="B1654" s="6"/>
    </row>
    <row r="1655" spans="2:2" x14ac:dyDescent="0.25">
      <c r="B1655" s="6"/>
    </row>
    <row r="1656" spans="2:2" x14ac:dyDescent="0.25">
      <c r="B1656" s="6"/>
    </row>
    <row r="1657" spans="2:2" x14ac:dyDescent="0.25">
      <c r="B1657" s="6"/>
    </row>
    <row r="1658" spans="2:2" x14ac:dyDescent="0.25">
      <c r="B1658" s="6"/>
    </row>
    <row r="1659" spans="2:2" x14ac:dyDescent="0.25">
      <c r="B1659" s="6"/>
    </row>
    <row r="1660" spans="2:2" x14ac:dyDescent="0.25">
      <c r="B1660" s="6"/>
    </row>
    <row r="1661" spans="2:2" x14ac:dyDescent="0.25">
      <c r="B1661" s="6"/>
    </row>
    <row r="1662" spans="2:2" x14ac:dyDescent="0.25">
      <c r="B1662" s="6"/>
    </row>
    <row r="1663" spans="2:2" x14ac:dyDescent="0.25">
      <c r="B1663" s="6"/>
    </row>
    <row r="1664" spans="2:2" x14ac:dyDescent="0.25">
      <c r="B1664" s="6"/>
    </row>
    <row r="1665" spans="2:2" x14ac:dyDescent="0.25">
      <c r="B1665" s="6"/>
    </row>
    <row r="1666" spans="2:2" x14ac:dyDescent="0.25">
      <c r="B1666" s="6"/>
    </row>
    <row r="1667" spans="2:2" x14ac:dyDescent="0.25">
      <c r="B1667" s="6"/>
    </row>
    <row r="1668" spans="2:2" x14ac:dyDescent="0.25">
      <c r="B1668" s="6"/>
    </row>
    <row r="1669" spans="2:2" x14ac:dyDescent="0.25">
      <c r="B1669" s="6"/>
    </row>
    <row r="1670" spans="2:2" x14ac:dyDescent="0.25">
      <c r="B1670" s="6"/>
    </row>
    <row r="1671" spans="2:2" x14ac:dyDescent="0.25">
      <c r="B1671" s="6"/>
    </row>
    <row r="1672" spans="2:2" x14ac:dyDescent="0.25">
      <c r="B1672" s="6"/>
    </row>
    <row r="1673" spans="2:2" x14ac:dyDescent="0.25">
      <c r="B1673" s="6"/>
    </row>
    <row r="1674" spans="2:2" x14ac:dyDescent="0.25">
      <c r="B1674" s="6"/>
    </row>
    <row r="1675" spans="2:2" x14ac:dyDescent="0.25">
      <c r="B1675" s="6"/>
    </row>
    <row r="1676" spans="2:2" x14ac:dyDescent="0.25">
      <c r="B1676" s="6"/>
    </row>
    <row r="1677" spans="2:2" x14ac:dyDescent="0.25">
      <c r="B1677" s="6"/>
    </row>
    <row r="1678" spans="2:2" x14ac:dyDescent="0.25">
      <c r="B1678" s="6"/>
    </row>
    <row r="1679" spans="2:2" x14ac:dyDescent="0.25">
      <c r="B1679" s="6"/>
    </row>
    <row r="1680" spans="2:2" x14ac:dyDescent="0.25">
      <c r="B1680" s="6"/>
    </row>
    <row r="1681" spans="2:2" x14ac:dyDescent="0.25">
      <c r="B1681" s="6"/>
    </row>
    <row r="1682" spans="2:2" x14ac:dyDescent="0.25">
      <c r="B1682" s="6"/>
    </row>
    <row r="1683" spans="2:2" x14ac:dyDescent="0.25">
      <c r="B1683" s="6"/>
    </row>
    <row r="1684" spans="2:2" x14ac:dyDescent="0.25">
      <c r="B1684" s="6"/>
    </row>
    <row r="1685" spans="2:2" x14ac:dyDescent="0.25">
      <c r="B1685" s="6"/>
    </row>
    <row r="1686" spans="2:2" x14ac:dyDescent="0.25">
      <c r="B1686" s="6"/>
    </row>
    <row r="1687" spans="2:2" x14ac:dyDescent="0.25">
      <c r="B1687" s="6"/>
    </row>
    <row r="1688" spans="2:2" x14ac:dyDescent="0.25">
      <c r="B1688" s="6"/>
    </row>
    <row r="1689" spans="2:2" x14ac:dyDescent="0.25">
      <c r="B1689" s="6"/>
    </row>
    <row r="1690" spans="2:2" x14ac:dyDescent="0.25">
      <c r="B1690" s="6"/>
    </row>
    <row r="1691" spans="2:2" x14ac:dyDescent="0.25">
      <c r="B1691" s="6"/>
    </row>
    <row r="1692" spans="2:2" x14ac:dyDescent="0.25">
      <c r="B1692" s="6"/>
    </row>
    <row r="1693" spans="2:2" x14ac:dyDescent="0.25">
      <c r="B1693" s="6"/>
    </row>
    <row r="1694" spans="2:2" x14ac:dyDescent="0.25">
      <c r="B1694" s="6"/>
    </row>
    <row r="1695" spans="2:2" x14ac:dyDescent="0.25">
      <c r="B1695" s="6"/>
    </row>
    <row r="1696" spans="2:2" x14ac:dyDescent="0.25">
      <c r="B1696" s="6"/>
    </row>
    <row r="1697" spans="2:2" x14ac:dyDescent="0.25">
      <c r="B1697" s="6"/>
    </row>
    <row r="1698" spans="2:2" x14ac:dyDescent="0.25">
      <c r="B1698" s="6"/>
    </row>
    <row r="1699" spans="2:2" x14ac:dyDescent="0.25">
      <c r="B1699" s="6"/>
    </row>
    <row r="1700" spans="2:2" x14ac:dyDescent="0.25">
      <c r="B1700" s="6"/>
    </row>
    <row r="1701" spans="2:2" x14ac:dyDescent="0.25">
      <c r="B1701" s="6"/>
    </row>
    <row r="1702" spans="2:2" x14ac:dyDescent="0.25">
      <c r="B1702" s="6"/>
    </row>
    <row r="1703" spans="2:2" x14ac:dyDescent="0.25">
      <c r="B1703" s="6"/>
    </row>
    <row r="1704" spans="2:2" x14ac:dyDescent="0.25">
      <c r="B1704" s="6"/>
    </row>
    <row r="1705" spans="2:2" x14ac:dyDescent="0.25">
      <c r="B1705" s="6"/>
    </row>
    <row r="1706" spans="2:2" x14ac:dyDescent="0.25">
      <c r="B1706" s="6"/>
    </row>
    <row r="1707" spans="2:2" x14ac:dyDescent="0.25">
      <c r="B1707" s="6"/>
    </row>
    <row r="1708" spans="2:2" x14ac:dyDescent="0.25">
      <c r="B1708" s="6"/>
    </row>
    <row r="1709" spans="2:2" x14ac:dyDescent="0.25">
      <c r="B1709" s="6"/>
    </row>
    <row r="1710" spans="2:2" x14ac:dyDescent="0.25">
      <c r="B1710" s="6"/>
    </row>
    <row r="1711" spans="2:2" x14ac:dyDescent="0.25">
      <c r="B1711" s="6"/>
    </row>
    <row r="1712" spans="2:2" x14ac:dyDescent="0.25">
      <c r="B1712" s="6"/>
    </row>
    <row r="1713" spans="2:2" x14ac:dyDescent="0.25">
      <c r="B1713" s="6"/>
    </row>
    <row r="1714" spans="2:2" x14ac:dyDescent="0.25">
      <c r="B1714" s="6"/>
    </row>
    <row r="1715" spans="2:2" x14ac:dyDescent="0.25">
      <c r="B1715" s="6"/>
    </row>
    <row r="1716" spans="2:2" x14ac:dyDescent="0.25">
      <c r="B1716" s="6"/>
    </row>
    <row r="1717" spans="2:2" x14ac:dyDescent="0.25">
      <c r="B1717" s="6"/>
    </row>
    <row r="1718" spans="2:2" x14ac:dyDescent="0.25">
      <c r="B1718" s="6"/>
    </row>
    <row r="1719" spans="2:2" x14ac:dyDescent="0.25">
      <c r="B1719" s="6"/>
    </row>
    <row r="1720" spans="2:2" x14ac:dyDescent="0.25">
      <c r="B1720" s="6"/>
    </row>
    <row r="1721" spans="2:2" x14ac:dyDescent="0.25">
      <c r="B1721" s="6"/>
    </row>
    <row r="1722" spans="2:2" x14ac:dyDescent="0.25">
      <c r="B1722" s="6"/>
    </row>
    <row r="1723" spans="2:2" x14ac:dyDescent="0.25">
      <c r="B1723" s="6"/>
    </row>
    <row r="1724" spans="2:2" x14ac:dyDescent="0.25">
      <c r="B1724" s="6"/>
    </row>
    <row r="1725" spans="2:2" x14ac:dyDescent="0.25">
      <c r="B1725" s="6"/>
    </row>
    <row r="1726" spans="2:2" x14ac:dyDescent="0.25">
      <c r="B1726" s="6"/>
    </row>
    <row r="1727" spans="2:2" x14ac:dyDescent="0.25">
      <c r="B1727" s="6"/>
    </row>
    <row r="1728" spans="2:2" x14ac:dyDescent="0.25">
      <c r="B1728" s="6"/>
    </row>
    <row r="1729" spans="2:2" x14ac:dyDescent="0.25">
      <c r="B1729" s="6"/>
    </row>
    <row r="1730" spans="2:2" x14ac:dyDescent="0.25">
      <c r="B1730" s="6"/>
    </row>
    <row r="1731" spans="2:2" x14ac:dyDescent="0.25">
      <c r="B1731" s="6"/>
    </row>
    <row r="1732" spans="2:2" x14ac:dyDescent="0.25">
      <c r="B1732" s="6"/>
    </row>
    <row r="1733" spans="2:2" x14ac:dyDescent="0.25">
      <c r="B1733" s="6"/>
    </row>
    <row r="1734" spans="2:2" x14ac:dyDescent="0.25">
      <c r="B1734" s="6"/>
    </row>
    <row r="1735" spans="2:2" x14ac:dyDescent="0.25">
      <c r="B1735" s="6"/>
    </row>
    <row r="1736" spans="2:2" x14ac:dyDescent="0.25">
      <c r="B1736" s="6"/>
    </row>
    <row r="1737" spans="2:2" x14ac:dyDescent="0.25">
      <c r="B1737" s="6"/>
    </row>
    <row r="1738" spans="2:2" x14ac:dyDescent="0.25">
      <c r="B1738" s="6"/>
    </row>
    <row r="1739" spans="2:2" x14ac:dyDescent="0.25">
      <c r="B1739" s="6"/>
    </row>
    <row r="1740" spans="2:2" x14ac:dyDescent="0.25">
      <c r="B1740" s="6"/>
    </row>
    <row r="1741" spans="2:2" x14ac:dyDescent="0.25">
      <c r="B1741" s="6"/>
    </row>
    <row r="1742" spans="2:2" x14ac:dyDescent="0.25">
      <c r="B1742" s="6"/>
    </row>
    <row r="1743" spans="2:2" x14ac:dyDescent="0.25">
      <c r="B1743" s="6"/>
    </row>
    <row r="1744" spans="2:2" x14ac:dyDescent="0.25">
      <c r="B1744" s="6"/>
    </row>
    <row r="1745" spans="2:2" x14ac:dyDescent="0.25">
      <c r="B1745" s="6"/>
    </row>
    <row r="1746" spans="2:2" x14ac:dyDescent="0.25">
      <c r="B1746" s="6"/>
    </row>
    <row r="1747" spans="2:2" x14ac:dyDescent="0.25">
      <c r="B1747" s="6"/>
    </row>
    <row r="1748" spans="2:2" x14ac:dyDescent="0.25">
      <c r="B1748" s="6"/>
    </row>
    <row r="1749" spans="2:2" x14ac:dyDescent="0.25">
      <c r="B1749" s="6"/>
    </row>
    <row r="1750" spans="2:2" x14ac:dyDescent="0.25">
      <c r="B1750" s="6"/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T34"/>
  <sheetViews>
    <sheetView tabSelected="1" workbookViewId="0">
      <pane ySplit="6" topLeftCell="A7" activePane="bottomLeft" state="frozen"/>
      <selection activeCell="B628" sqref="B628"/>
      <selection pane="bottomLeft" activeCell="R25" sqref="R25"/>
    </sheetView>
  </sheetViews>
  <sheetFormatPr baseColWidth="10" defaultRowHeight="15" x14ac:dyDescent="0.25"/>
  <cols>
    <col min="1" max="1" width="3.7109375" style="20" bestFit="1" customWidth="1"/>
    <col min="2" max="2" width="5.140625" style="12" customWidth="1"/>
    <col min="3" max="3" width="15.28515625" style="9" customWidth="1"/>
    <col min="4" max="4" width="13.5703125" style="9" customWidth="1"/>
    <col min="5" max="5" width="17.28515625" style="9" bestFit="1" customWidth="1"/>
    <col min="6" max="6" width="16.28515625" style="9" bestFit="1" customWidth="1"/>
    <col min="7" max="7" width="17.140625" style="9" bestFit="1" customWidth="1"/>
    <col min="8" max="8" width="15.28515625" style="9" bestFit="1" customWidth="1"/>
    <col min="9" max="9" width="16.140625" style="9" bestFit="1" customWidth="1"/>
    <col min="10" max="11" width="16.28515625" style="9" bestFit="1" customWidth="1"/>
    <col min="12" max="12" width="16.140625" style="9" bestFit="1" customWidth="1"/>
    <col min="13" max="13" width="3.7109375" style="9" customWidth="1"/>
    <col min="14" max="14" width="17.42578125" style="9" hidden="1" customWidth="1"/>
    <col min="15" max="15" width="18" style="9" hidden="1" customWidth="1"/>
    <col min="16" max="16" width="16.42578125" style="9" hidden="1" customWidth="1"/>
    <col min="17" max="17" width="19.7109375" style="9" hidden="1" customWidth="1"/>
    <col min="18" max="20" width="16.42578125" style="9" bestFit="1" customWidth="1"/>
    <col min="21" max="16384" width="11.42578125" style="9"/>
  </cols>
  <sheetData>
    <row r="1" spans="1:20" x14ac:dyDescent="0.25">
      <c r="E1" s="12"/>
      <c r="F1" s="12"/>
      <c r="H1" s="12"/>
    </row>
    <row r="2" spans="1:20" x14ac:dyDescent="0.25">
      <c r="C2" s="19" t="s">
        <v>1430</v>
      </c>
      <c r="D2" s="13"/>
      <c r="E2" s="12"/>
      <c r="F2" s="12"/>
      <c r="G2" s="12"/>
      <c r="H2" s="12"/>
      <c r="I2" s="12"/>
      <c r="J2" s="12"/>
      <c r="K2" s="12"/>
      <c r="L2" s="12"/>
      <c r="M2" s="12"/>
      <c r="R2" s="155">
        <v>10563707075.38269</v>
      </c>
      <c r="S2" s="155" t="s">
        <v>1444</v>
      </c>
    </row>
    <row r="3" spans="1:20" ht="15.75" thickBot="1" x14ac:dyDescent="0.3">
      <c r="C3" s="19" t="s">
        <v>1452</v>
      </c>
      <c r="D3" s="13"/>
      <c r="E3" s="12"/>
      <c r="F3" s="12"/>
      <c r="G3" s="12"/>
      <c r="H3" s="12"/>
      <c r="I3" s="12"/>
      <c r="J3" s="12"/>
      <c r="K3" s="12"/>
      <c r="L3" s="12"/>
      <c r="M3" s="12"/>
      <c r="O3" s="75">
        <f>+[1]RESUMEN!$F$56/3</f>
        <v>6776090850.7795515</v>
      </c>
      <c r="P3" s="9">
        <f>+O3*3</f>
        <v>20328272552.338654</v>
      </c>
      <c r="R3" s="155">
        <v>3667416151.6222687</v>
      </c>
      <c r="S3" s="155" t="s">
        <v>1445</v>
      </c>
    </row>
    <row r="4" spans="1:20" ht="15.75" thickBot="1" x14ac:dyDescent="0.3">
      <c r="C4" s="19"/>
      <c r="D4" s="13"/>
      <c r="E4" s="12"/>
      <c r="F4" s="12"/>
      <c r="G4" s="148" t="s">
        <v>4406</v>
      </c>
      <c r="H4" s="149"/>
      <c r="I4" s="148" t="s">
        <v>4401</v>
      </c>
      <c r="J4" s="149"/>
      <c r="K4" s="148" t="s">
        <v>4405</v>
      </c>
      <c r="L4" s="149"/>
      <c r="M4" s="12"/>
      <c r="R4" s="155">
        <v>6097149325.3333435</v>
      </c>
      <c r="S4" s="155" t="s">
        <v>1450</v>
      </c>
    </row>
    <row r="5" spans="1:20" ht="15.75" thickBot="1" x14ac:dyDescent="0.3">
      <c r="C5" s="12"/>
      <c r="D5" s="12"/>
      <c r="E5" s="148" t="s">
        <v>1455</v>
      </c>
      <c r="F5" s="149"/>
      <c r="G5" s="150" t="s">
        <v>4399</v>
      </c>
      <c r="H5" s="151"/>
      <c r="I5" s="150" t="s">
        <v>4398</v>
      </c>
      <c r="J5" s="151"/>
      <c r="K5" s="152" t="s">
        <v>4400</v>
      </c>
      <c r="L5" s="151"/>
      <c r="M5" s="12"/>
      <c r="O5" s="74" t="s">
        <v>4406</v>
      </c>
      <c r="P5" s="74" t="s">
        <v>4401</v>
      </c>
      <c r="Q5" s="74" t="s">
        <v>4405</v>
      </c>
      <c r="R5" s="156">
        <f>SUM(R2:R4)</f>
        <v>20328272552.338303</v>
      </c>
    </row>
    <row r="6" spans="1:20" ht="15.75" thickBot="1" x14ac:dyDescent="0.3">
      <c r="B6" s="97" t="s">
        <v>1438</v>
      </c>
      <c r="C6" s="150" t="s">
        <v>1429</v>
      </c>
      <c r="D6" s="151"/>
      <c r="E6" s="132" t="s">
        <v>1428</v>
      </c>
      <c r="F6" s="90" t="s">
        <v>1427</v>
      </c>
      <c r="G6" s="91" t="s">
        <v>1428</v>
      </c>
      <c r="H6" s="92" t="s">
        <v>1427</v>
      </c>
      <c r="I6" s="91" t="s">
        <v>1428</v>
      </c>
      <c r="J6" s="92" t="s">
        <v>1427</v>
      </c>
      <c r="K6" s="91" t="s">
        <v>1428</v>
      </c>
      <c r="L6" s="92" t="s">
        <v>1427</v>
      </c>
      <c r="M6" s="12"/>
      <c r="N6" s="17" t="s">
        <v>1480</v>
      </c>
      <c r="O6" s="17" t="s">
        <v>4402</v>
      </c>
      <c r="P6" s="17" t="s">
        <v>4403</v>
      </c>
      <c r="Q6" s="17" t="s">
        <v>4404</v>
      </c>
    </row>
    <row r="7" spans="1:20" x14ac:dyDescent="0.25">
      <c r="A7" s="144" t="s">
        <v>1444</v>
      </c>
      <c r="B7" s="98" t="s">
        <v>1435</v>
      </c>
      <c r="C7" s="107">
        <v>43927</v>
      </c>
      <c r="D7" s="108">
        <f>+C7+6</f>
        <v>43933</v>
      </c>
      <c r="E7" s="114">
        <f>+G7+I7+K7</f>
        <v>6098903838.4744244</v>
      </c>
      <c r="F7" s="115">
        <f>+H7+J7+L7</f>
        <v>241553422.67919973</v>
      </c>
      <c r="G7" s="116">
        <v>4226767705.4082799</v>
      </c>
      <c r="H7" s="117">
        <v>160351165.98679996</v>
      </c>
      <c r="I7" s="116">
        <v>303145686.25159997</v>
      </c>
      <c r="J7" s="117">
        <v>5119874.8</v>
      </c>
      <c r="K7" s="116">
        <v>1568990446.8145442</v>
      </c>
      <c r="L7" s="117">
        <v>76082381.892399758</v>
      </c>
      <c r="N7" s="42"/>
    </row>
    <row r="8" spans="1:20" x14ac:dyDescent="0.25">
      <c r="A8" s="145"/>
      <c r="B8" s="99" t="s">
        <v>1436</v>
      </c>
      <c r="C8" s="109">
        <f>+D7+1</f>
        <v>43934</v>
      </c>
      <c r="D8" s="110">
        <f>+C8+6</f>
        <v>43940</v>
      </c>
      <c r="E8" s="118">
        <f t="shared" ref="E8:F10" si="0">+G8+I8+K8</f>
        <v>6585864462.0648012</v>
      </c>
      <c r="F8" s="119">
        <f t="shared" si="0"/>
        <v>257494500.81690007</v>
      </c>
      <c r="G8" s="120">
        <v>4141139525.6327009</v>
      </c>
      <c r="H8" s="121">
        <v>154607740.94440004</v>
      </c>
      <c r="I8" s="120">
        <v>693271669.26150012</v>
      </c>
      <c r="J8" s="121">
        <v>17674817.990400005</v>
      </c>
      <c r="K8" s="120">
        <v>1751453267.1706002</v>
      </c>
      <c r="L8" s="121">
        <v>85211941.882100001</v>
      </c>
      <c r="N8" s="42"/>
    </row>
    <row r="9" spans="1:20" x14ac:dyDescent="0.25">
      <c r="A9" s="145"/>
      <c r="B9" s="99" t="s">
        <v>1437</v>
      </c>
      <c r="C9" s="109">
        <f t="shared" ref="C9:C17" si="1">+D8+1</f>
        <v>43941</v>
      </c>
      <c r="D9" s="110">
        <f t="shared" ref="D9:D17" si="2">+C9+6</f>
        <v>43947</v>
      </c>
      <c r="E9" s="118">
        <v>8427148558.8397465</v>
      </c>
      <c r="F9" s="119">
        <v>334612010.60809886</v>
      </c>
      <c r="G9" s="120">
        <v>5540811000.6690969</v>
      </c>
      <c r="H9" s="121">
        <v>224416633.34319887</v>
      </c>
      <c r="I9" s="120">
        <v>427895227.58969992</v>
      </c>
      <c r="J9" s="121">
        <v>4987829.1103999997</v>
      </c>
      <c r="K9" s="120">
        <v>2458442330.5809498</v>
      </c>
      <c r="L9" s="121">
        <v>105207548.15449999</v>
      </c>
    </row>
    <row r="10" spans="1:20" ht="15.75" thickBot="1" x14ac:dyDescent="0.3">
      <c r="A10" s="146"/>
      <c r="B10" s="100" t="s">
        <v>1439</v>
      </c>
      <c r="C10" s="111">
        <f t="shared" si="1"/>
        <v>43948</v>
      </c>
      <c r="D10" s="112">
        <f t="shared" si="2"/>
        <v>43954</v>
      </c>
      <c r="E10" s="122">
        <f t="shared" si="0"/>
        <v>8656871214.4871998</v>
      </c>
      <c r="F10" s="123">
        <f t="shared" si="0"/>
        <v>272419820.09972</v>
      </c>
      <c r="G10" s="124">
        <v>6096929524.7323494</v>
      </c>
      <c r="H10" s="125">
        <v>194036721.30720001</v>
      </c>
      <c r="I10" s="124">
        <v>503677359.61799985</v>
      </c>
      <c r="J10" s="125">
        <v>4178870.4272000003</v>
      </c>
      <c r="K10" s="124">
        <v>2056264330.1368496</v>
      </c>
      <c r="L10" s="125">
        <v>74204228.365320012</v>
      </c>
      <c r="N10" s="43">
        <f>SUM(E7:E10)+SUM(F7:F10)</f>
        <v>30874867828.070091</v>
      </c>
      <c r="O10" s="43">
        <f>SUM(G7:G10)-O3</f>
        <v>13229556905.662876</v>
      </c>
      <c r="P10" s="43">
        <f>SUM(I7:I10)</f>
        <v>1927989942.7207999</v>
      </c>
      <c r="Q10" s="142">
        <f>SUM(K7:K10)</f>
        <v>7835150374.7029438</v>
      </c>
      <c r="R10" s="10">
        <f>SUM(G7:G10)-R2</f>
        <v>9441940681.0597382</v>
      </c>
      <c r="S10" s="10">
        <f>SUM(I7:I10)</f>
        <v>1927989942.7207999</v>
      </c>
      <c r="T10" s="10">
        <f>SUM(K7:K10)</f>
        <v>7835150374.7029438</v>
      </c>
    </row>
    <row r="11" spans="1:20" x14ac:dyDescent="0.25">
      <c r="A11" s="144" t="s">
        <v>1445</v>
      </c>
      <c r="B11" s="101" t="s">
        <v>1440</v>
      </c>
      <c r="C11" s="113">
        <f t="shared" si="1"/>
        <v>43955</v>
      </c>
      <c r="D11" s="108">
        <f t="shared" si="2"/>
        <v>43961</v>
      </c>
      <c r="E11" s="114">
        <v>8660982400.9121609</v>
      </c>
      <c r="F11" s="115">
        <v>259747249.11109969</v>
      </c>
      <c r="G11" s="116">
        <v>6415266615.5780106</v>
      </c>
      <c r="H11" s="117">
        <v>194898058.22619969</v>
      </c>
      <c r="I11" s="116">
        <v>468451623.7177</v>
      </c>
      <c r="J11" s="117">
        <v>2808962.5185000002</v>
      </c>
      <c r="K11" s="116">
        <v>1777264161.6164505</v>
      </c>
      <c r="L11" s="117">
        <v>62040228.366399996</v>
      </c>
    </row>
    <row r="12" spans="1:20" x14ac:dyDescent="0.25">
      <c r="A12" s="145"/>
      <c r="B12" s="102" t="s">
        <v>1441</v>
      </c>
      <c r="C12" s="109">
        <f t="shared" si="1"/>
        <v>43962</v>
      </c>
      <c r="D12" s="110">
        <f t="shared" si="2"/>
        <v>43968</v>
      </c>
      <c r="E12" s="118">
        <v>8185809328.6193514</v>
      </c>
      <c r="F12" s="119">
        <v>252518117.57397598</v>
      </c>
      <c r="G12" s="126">
        <v>5994495960.7759514</v>
      </c>
      <c r="H12" s="127">
        <v>185099873.99319997</v>
      </c>
      <c r="I12" s="126">
        <v>444448805.13744998</v>
      </c>
      <c r="J12" s="127">
        <v>3928961.2674000002</v>
      </c>
      <c r="K12" s="126">
        <v>1746864562.70595</v>
      </c>
      <c r="L12" s="127">
        <v>63489282.313376002</v>
      </c>
    </row>
    <row r="13" spans="1:20" x14ac:dyDescent="0.25">
      <c r="A13" s="145"/>
      <c r="B13" s="102" t="s">
        <v>1442</v>
      </c>
      <c r="C13" s="109">
        <f t="shared" si="1"/>
        <v>43969</v>
      </c>
      <c r="D13" s="110">
        <f t="shared" si="2"/>
        <v>43975</v>
      </c>
      <c r="E13" s="118">
        <v>7136006393.8976994</v>
      </c>
      <c r="F13" s="119">
        <v>240033088.98807997</v>
      </c>
      <c r="G13" s="120">
        <v>5105125705.5662489</v>
      </c>
      <c r="H13" s="121">
        <v>170371089.07611194</v>
      </c>
      <c r="I13" s="120">
        <v>363945927.9914</v>
      </c>
      <c r="J13" s="121">
        <v>5283199.0327679999</v>
      </c>
      <c r="K13" s="120">
        <v>1666934760.3400505</v>
      </c>
      <c r="L13" s="121">
        <v>64378800.879199997</v>
      </c>
    </row>
    <row r="14" spans="1:20" ht="15.75" thickBot="1" x14ac:dyDescent="0.3">
      <c r="A14" s="146"/>
      <c r="B14" s="103" t="s">
        <v>1443</v>
      </c>
      <c r="C14" s="111">
        <f t="shared" si="1"/>
        <v>43976</v>
      </c>
      <c r="D14" s="112">
        <f t="shared" si="2"/>
        <v>43982</v>
      </c>
      <c r="E14" s="122">
        <v>8077822353.5763988</v>
      </c>
      <c r="F14" s="123">
        <v>275279909.03780001</v>
      </c>
      <c r="G14" s="124">
        <v>5659464683.9608994</v>
      </c>
      <c r="H14" s="125">
        <v>191528136.36159998</v>
      </c>
      <c r="I14" s="124">
        <v>539378084.10599995</v>
      </c>
      <c r="J14" s="125">
        <v>7109578.1218000008</v>
      </c>
      <c r="K14" s="124">
        <v>1878979585.5094998</v>
      </c>
      <c r="L14" s="125">
        <v>76642194.554400012</v>
      </c>
      <c r="N14" s="43">
        <f>SUM(E11:E14)+SUM(F11:F14)</f>
        <v>33088198841.716572</v>
      </c>
      <c r="O14" s="43">
        <f>SUM(G11:G14)-O3</f>
        <v>16398262115.101559</v>
      </c>
      <c r="P14" s="43">
        <f>SUM(I11:I14)</f>
        <v>1816224440.9525499</v>
      </c>
      <c r="Q14" s="142">
        <f>SUM(K11:K14)</f>
        <v>7070043070.1719503</v>
      </c>
      <c r="R14" s="10">
        <f>SUM(G11:G14)-R3</f>
        <v>19506936814.258842</v>
      </c>
      <c r="S14" s="10">
        <f>SUM(I11:I14)</f>
        <v>1816224440.9525499</v>
      </c>
      <c r="T14" s="10">
        <f>SUM(K11:K14)</f>
        <v>7070043070.1719503</v>
      </c>
    </row>
    <row r="15" spans="1:20" x14ac:dyDescent="0.25">
      <c r="A15" s="144" t="s">
        <v>1450</v>
      </c>
      <c r="B15" s="104" t="s">
        <v>1446</v>
      </c>
      <c r="C15" s="113">
        <f t="shared" si="1"/>
        <v>43983</v>
      </c>
      <c r="D15" s="108">
        <f t="shared" si="2"/>
        <v>43989</v>
      </c>
      <c r="E15" s="114">
        <v>7775229704.0790987</v>
      </c>
      <c r="F15" s="115">
        <v>275766697.96639997</v>
      </c>
      <c r="G15" s="116">
        <v>5647274864.7017488</v>
      </c>
      <c r="H15" s="117">
        <v>200918810.37919995</v>
      </c>
      <c r="I15" s="116">
        <v>586056979.62715006</v>
      </c>
      <c r="J15" s="117">
        <v>6428103.8704000004</v>
      </c>
      <c r="K15" s="116">
        <v>1541897859.7501996</v>
      </c>
      <c r="L15" s="117">
        <v>68419783.716799989</v>
      </c>
    </row>
    <row r="16" spans="1:20" x14ac:dyDescent="0.25">
      <c r="A16" s="145"/>
      <c r="B16" s="105" t="s">
        <v>1447</v>
      </c>
      <c r="C16" s="109">
        <f t="shared" si="1"/>
        <v>43990</v>
      </c>
      <c r="D16" s="110">
        <f t="shared" si="2"/>
        <v>43996</v>
      </c>
      <c r="E16" s="118">
        <v>7763641503.488615</v>
      </c>
      <c r="F16" s="119">
        <v>261447974.65747464</v>
      </c>
      <c r="G16" s="120">
        <v>5201613052.592515</v>
      </c>
      <c r="H16" s="121">
        <v>169496325.40147462</v>
      </c>
      <c r="I16" s="120">
        <v>681420763.90810013</v>
      </c>
      <c r="J16" s="121">
        <v>8610693.8960000016</v>
      </c>
      <c r="K16" s="120">
        <v>1880607686.9879997</v>
      </c>
      <c r="L16" s="121">
        <v>83340955.359999999</v>
      </c>
    </row>
    <row r="17" spans="1:20" x14ac:dyDescent="0.25">
      <c r="A17" s="145"/>
      <c r="B17" s="105" t="s">
        <v>1448</v>
      </c>
      <c r="C17" s="109">
        <f t="shared" si="1"/>
        <v>43997</v>
      </c>
      <c r="D17" s="110">
        <f t="shared" si="2"/>
        <v>44003</v>
      </c>
      <c r="E17" s="118">
        <v>10997248416.352348</v>
      </c>
      <c r="F17" s="119">
        <v>334321838.08320004</v>
      </c>
      <c r="G17" s="120">
        <v>7681010302.9247971</v>
      </c>
      <c r="H17" s="121">
        <v>236083817.28800005</v>
      </c>
      <c r="I17" s="120">
        <v>1328890047.7158003</v>
      </c>
      <c r="J17" s="121">
        <v>6967956.1263999995</v>
      </c>
      <c r="K17" s="120">
        <v>1987348065.7117503</v>
      </c>
      <c r="L17" s="121">
        <v>91270064.668800011</v>
      </c>
    </row>
    <row r="18" spans="1:20" x14ac:dyDescent="0.25">
      <c r="A18" s="147"/>
      <c r="B18" s="105" t="s">
        <v>1449</v>
      </c>
      <c r="C18" s="109">
        <f>+D17+1</f>
        <v>44004</v>
      </c>
      <c r="D18" s="110">
        <f>+C18+6</f>
        <v>44010</v>
      </c>
      <c r="E18" s="118">
        <v>8919685732.692379</v>
      </c>
      <c r="F18" s="119">
        <v>284634605.04079998</v>
      </c>
      <c r="G18" s="120">
        <v>6279839586.2294292</v>
      </c>
      <c r="H18" s="121">
        <v>182901889.21510005</v>
      </c>
      <c r="I18" s="120">
        <v>520201587.89839995</v>
      </c>
      <c r="J18" s="121">
        <v>5974791.8159999996</v>
      </c>
      <c r="K18" s="120">
        <v>2119644558.5645499</v>
      </c>
      <c r="L18" s="121">
        <v>95757924.00969997</v>
      </c>
    </row>
    <row r="19" spans="1:20" ht="15.75" thickBot="1" x14ac:dyDescent="0.3">
      <c r="A19" s="146"/>
      <c r="B19" s="106" t="s">
        <v>4856</v>
      </c>
      <c r="C19" s="111">
        <f>+D18+1</f>
        <v>44011</v>
      </c>
      <c r="D19" s="112">
        <f>+C19+6</f>
        <v>44017</v>
      </c>
      <c r="E19" s="122">
        <v>12829364453.8424</v>
      </c>
      <c r="F19" s="123">
        <v>390758254.34719968</v>
      </c>
      <c r="G19" s="124">
        <v>8835700994.6410961</v>
      </c>
      <c r="H19" s="125">
        <v>258592150.94749969</v>
      </c>
      <c r="I19" s="124">
        <v>1284250290.4998002</v>
      </c>
      <c r="J19" s="125">
        <v>6853737.8320000004</v>
      </c>
      <c r="K19" s="124">
        <v>2709413168.7015505</v>
      </c>
      <c r="L19" s="125">
        <v>125312365.56770003</v>
      </c>
      <c r="N19" s="43">
        <f>SUM(E15:E19)+SUM(F15:F19)</f>
        <v>49832099180.549919</v>
      </c>
      <c r="O19" s="43">
        <f>SUM(G15:G19)-O3</f>
        <v>26869347950.31004</v>
      </c>
      <c r="P19" s="43">
        <f>SUM(I15:I19)</f>
        <v>4400819669.64925</v>
      </c>
      <c r="Q19" s="142">
        <f>SUM(K15:K19)</f>
        <v>10238911339.716049</v>
      </c>
      <c r="R19" s="10">
        <f>SUM(G15:G19)-R4</f>
        <v>27548289475.756248</v>
      </c>
      <c r="S19" s="10">
        <f>SUM(I15:I19)</f>
        <v>4400819669.64925</v>
      </c>
      <c r="T19" s="10">
        <f>SUM(K15:K19)</f>
        <v>10238911339.716049</v>
      </c>
    </row>
    <row r="20" spans="1:20" ht="15.75" thickBot="1" x14ac:dyDescent="0.3">
      <c r="E20" s="93">
        <f>SUM(E7:E19)</f>
        <v>110114578361.32663</v>
      </c>
      <c r="F20" s="94">
        <f>SUM(F7:F19)</f>
        <v>3680587489.0099487</v>
      </c>
      <c r="G20" s="93">
        <f t="shared" ref="G20:L20" si="3">SUM(G7:G19)</f>
        <v>76825439523.413132</v>
      </c>
      <c r="H20" s="95">
        <f t="shared" si="3"/>
        <v>2523302412.4699855</v>
      </c>
      <c r="I20" s="93">
        <f t="shared" si="3"/>
        <v>8145034053.3225994</v>
      </c>
      <c r="J20" s="95">
        <f t="shared" si="3"/>
        <v>85927376.809267998</v>
      </c>
      <c r="K20" s="93">
        <f t="shared" si="3"/>
        <v>25144104784.590942</v>
      </c>
      <c r="L20" s="96">
        <f t="shared" si="3"/>
        <v>1071357699.7306957</v>
      </c>
    </row>
    <row r="21" spans="1:20" x14ac:dyDescent="0.25">
      <c r="E21" s="24"/>
      <c r="F21" s="28"/>
      <c r="G21" s="28"/>
      <c r="H21" s="28"/>
      <c r="I21" s="28"/>
      <c r="J21" s="28"/>
      <c r="K21" s="28"/>
      <c r="L21" s="28"/>
    </row>
    <row r="22" spans="1:20" x14ac:dyDescent="0.25">
      <c r="D22" s="66" t="s">
        <v>1455</v>
      </c>
      <c r="E22" s="43">
        <f>+E20+F20</f>
        <v>113795165850.33658</v>
      </c>
      <c r="N22" s="43">
        <f>+N10+N14+N19</f>
        <v>113795165850.33658</v>
      </c>
      <c r="O22" s="43">
        <f>+O10+O14+O19</f>
        <v>56497166971.074478</v>
      </c>
      <c r="P22" s="43">
        <f>+P10+P14+P19</f>
        <v>8145034053.3225994</v>
      </c>
      <c r="Q22" s="43">
        <f>+Q10+Q14+Q19</f>
        <v>25144104784.590942</v>
      </c>
    </row>
    <row r="23" spans="1:20" ht="15.75" thickBot="1" x14ac:dyDescent="0.3">
      <c r="F23" s="7"/>
      <c r="G23" s="7"/>
      <c r="N23" s="7"/>
      <c r="O23" s="7"/>
      <c r="P23" s="7"/>
      <c r="Q23" s="7"/>
      <c r="R23" s="154">
        <f>SUM(R19,R14,R10)</f>
        <v>56497166971.074829</v>
      </c>
      <c r="S23" s="154">
        <f t="shared" ref="S23:T23" si="4">SUM(S19,S14,S10)</f>
        <v>8145034053.3225994</v>
      </c>
      <c r="T23" s="154">
        <f t="shared" si="4"/>
        <v>25144104784.590942</v>
      </c>
    </row>
    <row r="24" spans="1:20" ht="15.75" thickBot="1" x14ac:dyDescent="0.3">
      <c r="Q24" s="133">
        <f>SUM(O22:Q22)</f>
        <v>89786305808.988022</v>
      </c>
    </row>
    <row r="26" spans="1:20" ht="15.75" thickBot="1" x14ac:dyDescent="0.3">
      <c r="D26" s="12" t="s">
        <v>1451</v>
      </c>
      <c r="E26" s="11">
        <f>+G26+I26+K26</f>
        <v>29768788073.86618</v>
      </c>
      <c r="F26" s="11">
        <f>+H26+J26+L26</f>
        <v>1106079754.203918</v>
      </c>
      <c r="G26" s="18">
        <f>+GETPIVOTDATA("Suma de Exento",RESUMEN!$A$18,"Sucursal","0201")+GETPIVOTDATA("Suma de Base General Imponible Contribuyentes",RESUMEN!$A$18,"Sucursal","0201")+GETPIVOTDATA("Suma de Base General Imponible no Contribuyentes",RESUMEN!$A$18,"Sucursal","0201")+GETPIVOTDATA("Suma de Base General Reducida Contribuyentes",RESUMEN!$A$18,"Sucursal","0201")+GETPIVOTDATA("Suma de Base General Reducida no Contribuyentes",RESUMEN!$A$18,"Sucursal","0201")</f>
        <v>20005647756.442436</v>
      </c>
      <c r="H26" s="18">
        <f>+GETPIVOTDATA("Suma de Debito General Fiscal Contribuyentes",RESUMEN!$A$18,"Sucursal","0201")+GETPIVOTDATA("Suma de Debito General Fiscal no Contribuyentes",RESUMEN!$A$18,"Sucursal","0201")+GETPIVOTDATA("Suma de Debito Reducido Fiscal Contribuyentes",RESUMEN!$A$18,"Sucursal","0201")+GETPIVOTDATA("Suma de Debito Reducido Fiscal no Contribuyentes",RESUMEN!$A$18,"Sucursal","0201")</f>
        <v>733412261.5815984</v>
      </c>
      <c r="I26" s="18">
        <f>+GETPIVOTDATA("Suma de Exento",RESUMEN!$A$18,"Sucursal","0202")+GETPIVOTDATA("Suma de Base General Imponible Contribuyentes",RESUMEN!$A$18,"Sucursal","0202")+GETPIVOTDATA("Suma de Base General Imponible no Contribuyentes",RESUMEN!$A$18,"Sucursal","0202")+GETPIVOTDATA("Suma de Base General Reducida Contribuyentes",RESUMEN!$A$18,"Sucursal","0202")+GETPIVOTDATA("Suma de Base General Reducida no Contribuyentes",RESUMEN!$A$18,"Sucursal","0202")</f>
        <v>1927989942.7207999</v>
      </c>
      <c r="J26" s="18">
        <f>+GETPIVOTDATA("Suma de Debito General Fiscal Contribuyentes",RESUMEN!$A$18,"Sucursal","0202")+GETPIVOTDATA("Suma de Debito General Fiscal no Contribuyentes",RESUMEN!$A$18,"Sucursal","0202")+GETPIVOTDATA("Suma de Debito Reducido Fiscal Contribuyentes",RESUMEN!$A$18,"Sucursal","0202")+GETPIVOTDATA("Suma de Debito Reducido Fiscal no Contribuyentes",RESUMEN!$A$18,"Sucursal","0202")</f>
        <v>31961392.328000005</v>
      </c>
      <c r="K26" s="18">
        <f>+GETPIVOTDATA("Suma de Exento",RESUMEN!$A$18,"Sucursal","0204")+GETPIVOTDATA("Suma de Base General Imponible Contribuyentes",RESUMEN!$A$18,"Sucursal","0204")+GETPIVOTDATA("Suma de Base General Imponible no Contribuyentes",RESUMEN!$A$18,"Sucursal","0204")+GETPIVOTDATA("Suma de Base General Reducida Contribuyentes",RESUMEN!$A$18,"Sucursal","0204")+GETPIVOTDATA("Suma de Base General Reducida no Contribuyentes",RESUMEN!$A$18,"Sucursal","0204")</f>
        <v>7835150374.7029448</v>
      </c>
      <c r="L26" s="18">
        <f>+GETPIVOTDATA("Suma de Debito General Fiscal Contribuyentes",RESUMEN!$A$18,"Sucursal","0204")+GETPIVOTDATA("Suma de Debito General Fiscal no Contribuyentes",RESUMEN!$A$18,"Sucursal","0204")+GETPIVOTDATA("Suma de Debito Reducido Fiscal Contribuyentes",RESUMEN!$A$18,"Sucursal","0204")+GETPIVOTDATA("Suma de Debito Reducido Fiscal no Contribuyentes",RESUMEN!$A$18,"Sucursal","0204")</f>
        <v>340706100.29431969</v>
      </c>
    </row>
    <row r="27" spans="1:20" x14ac:dyDescent="0.25">
      <c r="P27" s="134">
        <f>+E20-Q24</f>
        <v>20328272552.338608</v>
      </c>
      <c r="Q27" s="135" t="s">
        <v>4860</v>
      </c>
    </row>
    <row r="28" spans="1:20" x14ac:dyDescent="0.25">
      <c r="P28" s="136">
        <f>+P27*0.16</f>
        <v>3252523608.3741775</v>
      </c>
      <c r="Q28" s="137" t="s">
        <v>4859</v>
      </c>
    </row>
    <row r="29" spans="1:20" ht="15.75" thickBot="1" x14ac:dyDescent="0.3">
      <c r="E29" s="21"/>
      <c r="P29" s="138">
        <f>+P27*0.34</f>
        <v>6911612667.7951269</v>
      </c>
      <c r="Q29" s="139" t="s">
        <v>4858</v>
      </c>
    </row>
    <row r="31" spans="1:20" x14ac:dyDescent="0.25">
      <c r="G31" s="9">
        <f>SUM(H7:H10)+SUM(J7:J10)+SUM(L7:L10)</f>
        <v>1106079754.2039187</v>
      </c>
      <c r="H31" s="9">
        <f>+G31-[1]RESUMEN!$F$67-[1]RESUMEN!$F$68-[1]RESUMEN!$F$69-[1]RESUMEN!$F$70</f>
        <v>376191593.30693746</v>
      </c>
      <c r="J31" s="7"/>
      <c r="K31" s="7"/>
    </row>
    <row r="32" spans="1:20" x14ac:dyDescent="0.25">
      <c r="G32" s="9">
        <f>SUM(H11:H14)+SUM(J11:J14)+SUM(L11:L14)</f>
        <v>1027578364.7109556</v>
      </c>
      <c r="H32" s="9">
        <f>+G32-[1]RESUMEN!$F$71-[1]RESUMEN!$F$72-[1]RESUMEN!$F$73-[1]RESUMEN!$F$74</f>
        <v>117047421.62786266</v>
      </c>
    </row>
    <row r="33" spans="7:8" x14ac:dyDescent="0.25">
      <c r="G33" s="9">
        <f>SUM(H15:H19)+SUM(J15:J19)+SUM(L15:L19)</f>
        <v>1546929370.0950744</v>
      </c>
      <c r="H33" s="9">
        <f>+G33-[1]RESUMEN!$F$75-[1]RESUMEN!$F$76-[1]RESUMEN!$F$77-[1]RESUMEN!$F$78-[1]RESUMEN!$F$79</f>
        <v>212012283.71320003</v>
      </c>
    </row>
    <row r="34" spans="7:8" x14ac:dyDescent="0.25">
      <c r="H34" s="10">
        <f>SUM(H31:H33)</f>
        <v>705251298.64800024</v>
      </c>
    </row>
  </sheetData>
  <mergeCells count="11">
    <mergeCell ref="I4:J4"/>
    <mergeCell ref="K4:L4"/>
    <mergeCell ref="G4:H4"/>
    <mergeCell ref="K5:L5"/>
    <mergeCell ref="C6:D6"/>
    <mergeCell ref="I5:J5"/>
    <mergeCell ref="A7:A10"/>
    <mergeCell ref="A11:A14"/>
    <mergeCell ref="A15:A19"/>
    <mergeCell ref="E5:F5"/>
    <mergeCell ref="G5:H5"/>
  </mergeCells>
  <pageMargins left="0.70866141732283472" right="0.70866141732283472" top="0.74803149606299213" bottom="0.74803149606299213" header="0.31496062992125984" footer="0.31496062992125984"/>
  <pageSetup scale="4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5"/>
  <sheetViews>
    <sheetView workbookViewId="0">
      <selection activeCell="C30" sqref="C30"/>
    </sheetView>
  </sheetViews>
  <sheetFormatPr baseColWidth="10" defaultRowHeight="15" x14ac:dyDescent="0.25"/>
  <cols>
    <col min="1" max="1" width="9.28515625" style="6" customWidth="1"/>
    <col min="2" max="2" width="15.85546875" style="6" customWidth="1"/>
    <col min="3" max="3" width="15.7109375" style="6" customWidth="1"/>
    <col min="4" max="5" width="16.42578125" style="6" bestFit="1" customWidth="1"/>
    <col min="6" max="6" width="8.42578125" style="6" customWidth="1"/>
    <col min="7" max="7" width="16.85546875" style="6" customWidth="1"/>
    <col min="8" max="8" width="16.42578125" style="6" bestFit="1" customWidth="1"/>
    <col min="9" max="9" width="16" style="6" customWidth="1"/>
    <col min="10" max="10" width="16.7109375" style="6" customWidth="1"/>
    <col min="11" max="11" width="15.7109375" style="6" customWidth="1"/>
    <col min="12" max="12" width="8.140625" style="6" customWidth="1"/>
    <col min="13" max="13" width="16.140625" style="6" customWidth="1"/>
    <col min="14" max="14" width="15" style="6" customWidth="1"/>
    <col min="15" max="15" width="15.5703125" style="6" customWidth="1"/>
    <col min="16" max="16" width="17.42578125" style="6" bestFit="1" customWidth="1"/>
    <col min="17" max="16384" width="11.42578125" style="6"/>
  </cols>
  <sheetData>
    <row r="1" spans="1:14" ht="15.75" x14ac:dyDescent="0.25">
      <c r="A1" s="153" t="s">
        <v>1479</v>
      </c>
      <c r="B1" s="153"/>
      <c r="C1" s="153"/>
      <c r="D1" s="153"/>
      <c r="E1" s="153"/>
      <c r="F1" s="153"/>
      <c r="G1" s="41"/>
      <c r="H1" s="41"/>
      <c r="I1" s="41"/>
      <c r="J1" s="41"/>
      <c r="K1" s="41"/>
      <c r="L1" s="41"/>
      <c r="M1" s="41"/>
      <c r="N1" s="41"/>
    </row>
    <row r="2" spans="1:14" ht="15.75" x14ac:dyDescent="0.25">
      <c r="A2" s="153" t="s">
        <v>1478</v>
      </c>
      <c r="B2" s="153"/>
      <c r="C2" s="153"/>
      <c r="D2" s="153"/>
      <c r="E2" s="153"/>
      <c r="F2" s="153"/>
      <c r="G2" s="41"/>
      <c r="H2" s="41"/>
      <c r="I2" s="41"/>
      <c r="J2" s="41"/>
      <c r="K2" s="41"/>
      <c r="L2" s="41"/>
      <c r="M2" s="41"/>
      <c r="N2" s="41"/>
    </row>
    <row r="3" spans="1:14" ht="15.75" x14ac:dyDescent="0.25">
      <c r="A3" s="153" t="s">
        <v>1477</v>
      </c>
      <c r="B3" s="153"/>
      <c r="C3" s="153"/>
      <c r="D3" s="153"/>
      <c r="E3" s="153"/>
      <c r="F3" s="153"/>
      <c r="G3" s="41"/>
      <c r="H3" s="41"/>
      <c r="I3" s="41"/>
      <c r="J3" s="41"/>
      <c r="K3" s="41"/>
      <c r="L3" s="41"/>
      <c r="M3" s="41"/>
      <c r="N3" s="41"/>
    </row>
    <row r="4" spans="1:14" ht="15.75" x14ac:dyDescent="0.25">
      <c r="A4" s="153" t="s">
        <v>1481</v>
      </c>
      <c r="B4" s="153"/>
      <c r="C4" s="153"/>
      <c r="D4" s="153"/>
      <c r="E4" s="153"/>
      <c r="F4" s="153"/>
      <c r="G4" s="41"/>
      <c r="H4" s="41"/>
      <c r="I4" s="41"/>
      <c r="J4" s="41"/>
      <c r="K4" s="41"/>
      <c r="L4" s="41"/>
      <c r="M4" s="41"/>
      <c r="N4" s="41"/>
    </row>
    <row r="5" spans="1:14" ht="15.75" x14ac:dyDescent="0.25">
      <c r="A5" s="153" t="s">
        <v>4861</v>
      </c>
      <c r="B5" s="153"/>
      <c r="C5" s="153"/>
      <c r="D5" s="153"/>
      <c r="E5" s="153"/>
      <c r="F5" s="153"/>
      <c r="G5" s="41"/>
      <c r="H5" s="41"/>
      <c r="I5" s="41"/>
      <c r="J5" s="41"/>
      <c r="K5" s="41"/>
      <c r="L5" s="41"/>
      <c r="M5" s="41"/>
      <c r="N5" s="41"/>
    </row>
    <row r="6" spans="1:14" ht="15.75" x14ac:dyDescent="0.25">
      <c r="A6" s="40"/>
      <c r="B6" s="40"/>
      <c r="C6" s="40"/>
      <c r="D6" s="40"/>
      <c r="E6" s="40"/>
      <c r="F6" s="40"/>
      <c r="G6" s="41"/>
      <c r="H6" s="41"/>
      <c r="I6" s="41"/>
      <c r="J6" s="41"/>
      <c r="K6" s="41"/>
      <c r="L6" s="41"/>
      <c r="M6" s="41"/>
      <c r="N6" s="41"/>
    </row>
    <row r="7" spans="1:14" ht="15.75" x14ac:dyDescent="0.25">
      <c r="A7" s="40" t="s">
        <v>1476</v>
      </c>
      <c r="B7" s="153" t="s">
        <v>1475</v>
      </c>
      <c r="C7" s="153"/>
      <c r="D7" s="29"/>
      <c r="E7" s="29"/>
      <c r="F7" s="29"/>
      <c r="G7" s="29"/>
      <c r="H7" s="29"/>
      <c r="I7" s="40" t="s">
        <v>1476</v>
      </c>
      <c r="J7" s="153" t="s">
        <v>1475</v>
      </c>
      <c r="K7" s="153"/>
      <c r="L7" s="29"/>
      <c r="M7" s="29"/>
    </row>
    <row r="8" spans="1:14" x14ac:dyDescent="0.25">
      <c r="A8" s="29">
        <v>2141</v>
      </c>
      <c r="B8" s="30" t="s">
        <v>1474</v>
      </c>
      <c r="C8" s="30"/>
      <c r="D8" s="30"/>
      <c r="E8" s="30"/>
      <c r="F8" s="30"/>
      <c r="G8" s="30"/>
      <c r="H8" s="30"/>
      <c r="I8" s="29">
        <v>2208</v>
      </c>
      <c r="J8" s="30" t="s">
        <v>1473</v>
      </c>
      <c r="K8" s="30"/>
      <c r="L8" s="30"/>
      <c r="M8" s="30"/>
      <c r="N8" s="30"/>
    </row>
    <row r="9" spans="1:14" x14ac:dyDescent="0.25">
      <c r="A9" s="29">
        <v>2202</v>
      </c>
      <c r="B9" s="30" t="s">
        <v>1472</v>
      </c>
      <c r="C9" s="30"/>
      <c r="D9" s="30"/>
      <c r="E9" s="30"/>
      <c r="F9" s="30"/>
      <c r="G9" s="30"/>
      <c r="H9" s="30"/>
      <c r="I9" s="29">
        <v>2210</v>
      </c>
      <c r="J9" s="30" t="s">
        <v>1471</v>
      </c>
      <c r="K9" s="30"/>
      <c r="L9" s="30"/>
      <c r="M9" s="30"/>
      <c r="N9" s="30"/>
    </row>
    <row r="10" spans="1:14" x14ac:dyDescent="0.25">
      <c r="A10" s="29">
        <v>2203</v>
      </c>
      <c r="B10" s="30" t="s">
        <v>1470</v>
      </c>
      <c r="C10" s="30"/>
      <c r="D10" s="30"/>
      <c r="E10" s="30"/>
      <c r="F10" s="30"/>
      <c r="G10" s="30"/>
      <c r="H10" s="30"/>
      <c r="I10" s="29">
        <v>2212</v>
      </c>
      <c r="J10" s="30" t="s">
        <v>1469</v>
      </c>
      <c r="K10" s="30"/>
      <c r="L10" s="30"/>
      <c r="M10" s="30"/>
      <c r="N10" s="30"/>
    </row>
    <row r="11" spans="1:14" x14ac:dyDescent="0.25">
      <c r="A11" s="29">
        <v>2204</v>
      </c>
      <c r="B11" s="30" t="s">
        <v>1468</v>
      </c>
      <c r="C11" s="30"/>
      <c r="D11" s="30"/>
      <c r="E11" s="30"/>
      <c r="F11" s="30"/>
      <c r="G11" s="30"/>
      <c r="H11" s="30"/>
      <c r="I11" s="29">
        <v>2216</v>
      </c>
      <c r="J11" s="30" t="s">
        <v>1467</v>
      </c>
      <c r="K11" s="30"/>
      <c r="L11" s="30"/>
      <c r="M11" s="30"/>
      <c r="N11" s="30"/>
    </row>
    <row r="12" spans="1:14" x14ac:dyDescent="0.25">
      <c r="A12" s="29">
        <v>2205</v>
      </c>
      <c r="B12" s="39" t="s">
        <v>1466</v>
      </c>
      <c r="C12" s="39"/>
      <c r="D12" s="39"/>
      <c r="E12" s="39"/>
      <c r="F12" s="39"/>
      <c r="G12" s="39"/>
      <c r="H12" s="39"/>
      <c r="I12" s="29">
        <v>2247</v>
      </c>
      <c r="J12" s="39" t="s">
        <v>1465</v>
      </c>
      <c r="K12" s="39"/>
      <c r="L12" s="39"/>
      <c r="M12" s="39"/>
      <c r="N12" s="39"/>
    </row>
    <row r="13" spans="1:14" x14ac:dyDescent="0.25">
      <c r="A13" s="29">
        <v>2206</v>
      </c>
      <c r="B13" s="39" t="s">
        <v>1464</v>
      </c>
      <c r="C13" s="39"/>
      <c r="D13" s="39"/>
      <c r="E13" s="39"/>
      <c r="F13" s="39"/>
      <c r="G13" s="39"/>
      <c r="H13" s="39"/>
      <c r="I13" s="29">
        <v>2261</v>
      </c>
      <c r="J13" s="39" t="s">
        <v>1463</v>
      </c>
      <c r="K13" s="39"/>
      <c r="L13" s="39"/>
      <c r="M13" s="39"/>
      <c r="N13" s="39"/>
    </row>
    <row r="14" spans="1:14" x14ac:dyDescent="0.25">
      <c r="A14" s="29">
        <v>2207</v>
      </c>
      <c r="B14" s="39" t="s">
        <v>1462</v>
      </c>
      <c r="C14" s="39"/>
      <c r="D14" s="39"/>
      <c r="E14" s="39"/>
      <c r="F14" s="39"/>
      <c r="G14" s="39"/>
      <c r="H14" s="39"/>
      <c r="I14" s="29">
        <v>2304</v>
      </c>
      <c r="J14" s="39" t="s">
        <v>1461</v>
      </c>
      <c r="K14" s="39"/>
      <c r="L14" s="39"/>
      <c r="M14" s="39"/>
      <c r="N14" s="39"/>
    </row>
    <row r="15" spans="1:14" x14ac:dyDescent="0.25">
      <c r="A15" s="29"/>
      <c r="B15" s="39"/>
      <c r="C15" s="39"/>
      <c r="D15" s="39"/>
      <c r="E15" s="39"/>
      <c r="F15" s="39"/>
      <c r="G15" s="39"/>
      <c r="H15" s="39"/>
      <c r="I15" s="29"/>
      <c r="J15" s="39"/>
      <c r="K15" s="39"/>
      <c r="L15" s="39"/>
      <c r="M15" s="39"/>
      <c r="N15" s="39"/>
    </row>
    <row r="16" spans="1:14" x14ac:dyDescent="0.25">
      <c r="A16" s="29"/>
      <c r="B16" s="39"/>
      <c r="C16" s="39"/>
      <c r="D16" s="39"/>
      <c r="E16" s="39"/>
      <c r="F16" s="39"/>
      <c r="G16" s="39"/>
      <c r="H16" s="39"/>
      <c r="I16" s="29"/>
      <c r="J16" s="39"/>
      <c r="K16" s="39"/>
      <c r="L16" s="39"/>
      <c r="M16" s="39"/>
      <c r="N16" s="39"/>
    </row>
    <row r="17" spans="1:16" x14ac:dyDescent="0.25">
      <c r="A17" s="29"/>
      <c r="B17" s="39"/>
      <c r="C17" s="39"/>
      <c r="D17" s="39"/>
      <c r="E17" s="39"/>
      <c r="F17" s="39"/>
      <c r="G17" s="39"/>
      <c r="H17" s="39"/>
      <c r="I17" s="29"/>
      <c r="J17" s="39"/>
      <c r="K17" s="39"/>
      <c r="L17" s="39"/>
      <c r="M17" s="39"/>
      <c r="N17" s="39"/>
    </row>
    <row r="18" spans="1:16" s="31" customFormat="1" x14ac:dyDescent="0.25">
      <c r="A18" s="29"/>
      <c r="B18" s="38">
        <v>0.06</v>
      </c>
      <c r="C18" s="38">
        <v>1.9E-2</v>
      </c>
      <c r="D18" s="38">
        <v>8.0000000000000002E-3</v>
      </c>
      <c r="E18" s="38">
        <v>0.01</v>
      </c>
      <c r="F18" s="38">
        <v>0.01</v>
      </c>
      <c r="G18" s="38">
        <v>0.06</v>
      </c>
      <c r="H18" s="38">
        <v>0.02</v>
      </c>
      <c r="I18" s="38">
        <v>1.2E-2</v>
      </c>
      <c r="J18" s="38">
        <v>1.2500000000000001E-2</v>
      </c>
      <c r="K18" s="38">
        <v>0.02</v>
      </c>
      <c r="L18" s="38">
        <v>0.02</v>
      </c>
      <c r="M18" s="38">
        <v>8.9999999999999993E-3</v>
      </c>
      <c r="N18" s="37">
        <v>1.4999999999999999E-2</v>
      </c>
      <c r="O18" s="37">
        <v>0.04</v>
      </c>
    </row>
    <row r="19" spans="1:16" ht="15.75" x14ac:dyDescent="0.25">
      <c r="A19" s="36" t="s">
        <v>1460</v>
      </c>
      <c r="B19" s="36">
        <v>2141</v>
      </c>
      <c r="C19" s="36">
        <v>2202</v>
      </c>
      <c r="D19" s="36">
        <v>2203</v>
      </c>
      <c r="E19" s="36">
        <v>2204</v>
      </c>
      <c r="F19" s="36">
        <v>2205</v>
      </c>
      <c r="G19" s="36">
        <v>2206</v>
      </c>
      <c r="H19" s="36">
        <v>2207</v>
      </c>
      <c r="I19" s="36">
        <v>2208</v>
      </c>
      <c r="J19" s="36">
        <v>2210</v>
      </c>
      <c r="K19" s="36">
        <v>2212</v>
      </c>
      <c r="L19" s="36">
        <v>2216</v>
      </c>
      <c r="M19" s="36">
        <v>2247</v>
      </c>
      <c r="N19" s="36">
        <v>2261</v>
      </c>
      <c r="O19" s="36">
        <v>2304</v>
      </c>
      <c r="P19" s="35" t="s">
        <v>1459</v>
      </c>
    </row>
    <row r="20" spans="1:16" x14ac:dyDescent="0.25">
      <c r="A20" s="33" t="s">
        <v>1444</v>
      </c>
      <c r="B20" s="34">
        <f>P20*0</f>
        <v>0</v>
      </c>
      <c r="C20" s="34">
        <f>P20*10%</f>
        <v>1322955690.5662878</v>
      </c>
      <c r="D20" s="34">
        <f>P20*24%</f>
        <v>3175093657.3590903</v>
      </c>
      <c r="E20" s="34">
        <f>P20*16%</f>
        <v>2116729104.9060602</v>
      </c>
      <c r="F20" s="34">
        <f>P20*0%</f>
        <v>0</v>
      </c>
      <c r="G20" s="34">
        <f>P20*0</f>
        <v>0</v>
      </c>
      <c r="H20" s="34">
        <f>P20*7%</f>
        <v>926068983.39640141</v>
      </c>
      <c r="I20" s="34">
        <f>P20*13%</f>
        <v>1719842397.7361739</v>
      </c>
      <c r="J20" s="34">
        <f>P20*12%</f>
        <v>1587546828.6795452</v>
      </c>
      <c r="K20" s="34">
        <f>P20*4%</f>
        <v>529182276.22651505</v>
      </c>
      <c r="L20" s="34">
        <f>P20*0%</f>
        <v>0</v>
      </c>
      <c r="M20" s="34">
        <f>P20*11%</f>
        <v>1455251259.6229165</v>
      </c>
      <c r="N20" s="34">
        <f>P20*2%</f>
        <v>264591138.11325753</v>
      </c>
      <c r="O20" s="34">
        <f>P20*1%</f>
        <v>132295569.05662876</v>
      </c>
      <c r="P20" s="10">
        <f>+'EXPRESS 2707 VENTAS '!O10</f>
        <v>13229556905.662876</v>
      </c>
    </row>
    <row r="21" spans="1:16" x14ac:dyDescent="0.25">
      <c r="A21" s="33" t="s">
        <v>1445</v>
      </c>
      <c r="B21" s="34">
        <f t="shared" ref="B21:B22" si="0">P21*0</f>
        <v>0</v>
      </c>
      <c r="C21" s="34">
        <f>P21*10%</f>
        <v>1639826211.5101559</v>
      </c>
      <c r="D21" s="34">
        <f t="shared" ref="D21:D22" si="1">P21*24%</f>
        <v>3935582907.6243739</v>
      </c>
      <c r="E21" s="34">
        <f>P21*16%</f>
        <v>2623721938.4162493</v>
      </c>
      <c r="F21" s="34">
        <f>P21*0%</f>
        <v>0</v>
      </c>
      <c r="G21" s="34">
        <f t="shared" ref="G21:G22" si="2">P21*0</f>
        <v>0</v>
      </c>
      <c r="H21" s="34">
        <f>P21*7%</f>
        <v>1147878348.0571091</v>
      </c>
      <c r="I21" s="34">
        <f>P21*13%</f>
        <v>2131774074.9632027</v>
      </c>
      <c r="J21" s="34">
        <f>P21*12%</f>
        <v>1967791453.812187</v>
      </c>
      <c r="K21" s="34">
        <f>P21*4%</f>
        <v>655930484.60406232</v>
      </c>
      <c r="L21" s="34">
        <f>P21*0%</f>
        <v>0</v>
      </c>
      <c r="M21" s="34">
        <f>P21*11%</f>
        <v>1803808832.6611714</v>
      </c>
      <c r="N21" s="34">
        <f>P21*2%</f>
        <v>327965242.30203116</v>
      </c>
      <c r="O21" s="34">
        <f>P21*1%</f>
        <v>163982621.15101558</v>
      </c>
      <c r="P21" s="10">
        <f>+'EXPRESS 2707 VENTAS '!O14</f>
        <v>16398262115.101559</v>
      </c>
    </row>
    <row r="22" spans="1:16" x14ac:dyDescent="0.25">
      <c r="A22" s="33" t="s">
        <v>1450</v>
      </c>
      <c r="B22" s="34">
        <f t="shared" si="0"/>
        <v>0</v>
      </c>
      <c r="C22" s="34">
        <f>P22*10%</f>
        <v>2686934795.031004</v>
      </c>
      <c r="D22" s="34">
        <f t="shared" si="1"/>
        <v>6448643508.0744095</v>
      </c>
      <c r="E22" s="34">
        <f>P22*16%</f>
        <v>4299095672.0496063</v>
      </c>
      <c r="F22" s="34">
        <f>P22*0%</f>
        <v>0</v>
      </c>
      <c r="G22" s="34">
        <f t="shared" si="2"/>
        <v>0</v>
      </c>
      <c r="H22" s="34">
        <f>P22*7%</f>
        <v>1880854356.521703</v>
      </c>
      <c r="I22" s="34">
        <f>P22*13%</f>
        <v>3493015233.5403051</v>
      </c>
      <c r="J22" s="34">
        <f>P22*12%</f>
        <v>3224321754.0372047</v>
      </c>
      <c r="K22" s="34">
        <f>P22*4%</f>
        <v>1074773918.0124016</v>
      </c>
      <c r="L22" s="34">
        <f>P22*0%</f>
        <v>0</v>
      </c>
      <c r="M22" s="34">
        <f>P22*11%</f>
        <v>2955628274.5341043</v>
      </c>
      <c r="N22" s="34">
        <f>P22*2%</f>
        <v>537386959.00620079</v>
      </c>
      <c r="O22" s="34">
        <f>P22*1%</f>
        <v>268693479.5031004</v>
      </c>
      <c r="P22" s="10">
        <f>+'EXPRESS 2707 VENTAS '!O19</f>
        <v>26869347950.31004</v>
      </c>
    </row>
    <row r="23" spans="1:16" x14ac:dyDescent="0.25">
      <c r="A23" s="33" t="s">
        <v>1458</v>
      </c>
      <c r="B23" s="34">
        <f t="shared" ref="B23:O23" si="3">SUM(B20:B22)</f>
        <v>0</v>
      </c>
      <c r="C23" s="34">
        <f t="shared" si="3"/>
        <v>5649716697.1074476</v>
      </c>
      <c r="D23" s="34">
        <f t="shared" si="3"/>
        <v>13559320073.057873</v>
      </c>
      <c r="E23" s="34">
        <f t="shared" si="3"/>
        <v>9039546715.3719158</v>
      </c>
      <c r="F23" s="34">
        <f t="shared" si="3"/>
        <v>0</v>
      </c>
      <c r="G23" s="34">
        <f t="shared" si="3"/>
        <v>0</v>
      </c>
      <c r="H23" s="34">
        <f t="shared" si="3"/>
        <v>3954801687.9752135</v>
      </c>
      <c r="I23" s="34">
        <f t="shared" si="3"/>
        <v>7344631706.2396812</v>
      </c>
      <c r="J23" s="34">
        <f t="shared" si="3"/>
        <v>6779660036.5289364</v>
      </c>
      <c r="K23" s="34">
        <f t="shared" si="3"/>
        <v>2259886678.842979</v>
      </c>
      <c r="L23" s="34">
        <f t="shared" si="3"/>
        <v>0</v>
      </c>
      <c r="M23" s="34">
        <f t="shared" si="3"/>
        <v>6214688366.8181925</v>
      </c>
      <c r="N23" s="34">
        <f t="shared" si="3"/>
        <v>1129943339.4214895</v>
      </c>
      <c r="O23" s="34">
        <f t="shared" si="3"/>
        <v>564971669.71074474</v>
      </c>
      <c r="P23" s="10">
        <f>SUM(B23:O23)</f>
        <v>56497166971.074478</v>
      </c>
    </row>
    <row r="24" spans="1:16" x14ac:dyDescent="0.25">
      <c r="F24" s="31"/>
    </row>
    <row r="25" spans="1:16" x14ac:dyDescent="0.25">
      <c r="F25" s="31"/>
      <c r="P25" s="9">
        <f>+P23-'EXPRESS 2707 VENTAS '!O22</f>
        <v>0</v>
      </c>
    </row>
    <row r="26" spans="1:16" x14ac:dyDescent="0.25">
      <c r="F26" s="31"/>
    </row>
    <row r="27" spans="1:16" x14ac:dyDescent="0.25">
      <c r="F27" s="31"/>
    </row>
    <row r="28" spans="1:16" x14ac:dyDescent="0.25">
      <c r="F28" s="31"/>
    </row>
    <row r="29" spans="1:16" x14ac:dyDescent="0.25">
      <c r="D29" s="32" t="s">
        <v>1457</v>
      </c>
      <c r="F29" s="31"/>
    </row>
    <row r="30" spans="1:16" x14ac:dyDescent="0.25">
      <c r="F30" s="31"/>
    </row>
    <row r="31" spans="1:16" x14ac:dyDescent="0.25">
      <c r="A31" s="29"/>
      <c r="B31" s="30"/>
      <c r="C31" s="29"/>
      <c r="D31" s="29">
        <v>2141</v>
      </c>
      <c r="E31" s="88">
        <f>B23</f>
        <v>0</v>
      </c>
      <c r="F31" s="29" t="s">
        <v>1456</v>
      </c>
      <c r="G31" s="38">
        <f>+B18</f>
        <v>0.06</v>
      </c>
      <c r="H31" s="88">
        <f t="shared" ref="H31:H44" si="4">E31*G31</f>
        <v>0</v>
      </c>
      <c r="I31" s="30"/>
      <c r="J31" s="30"/>
      <c r="K31" s="30"/>
      <c r="L31" s="30"/>
      <c r="M31" s="30"/>
      <c r="N31" s="30"/>
    </row>
    <row r="32" spans="1:16" x14ac:dyDescent="0.25">
      <c r="A32" s="29"/>
      <c r="B32" s="30"/>
      <c r="C32" s="29"/>
      <c r="D32" s="29">
        <v>2202</v>
      </c>
      <c r="E32" s="88">
        <f>C23</f>
        <v>5649716697.1074476</v>
      </c>
      <c r="F32" s="29" t="s">
        <v>1456</v>
      </c>
      <c r="G32" s="38">
        <f>+C18</f>
        <v>1.9E-2</v>
      </c>
      <c r="H32" s="88">
        <f t="shared" si="4"/>
        <v>107344617.2450415</v>
      </c>
      <c r="I32" s="30"/>
      <c r="J32" s="30"/>
      <c r="K32" s="30"/>
      <c r="L32" s="30"/>
      <c r="M32" s="30"/>
      <c r="N32" s="30"/>
    </row>
    <row r="33" spans="1:14" x14ac:dyDescent="0.25">
      <c r="A33" s="29"/>
      <c r="B33" s="30"/>
      <c r="C33" s="29"/>
      <c r="D33" s="29">
        <v>2203</v>
      </c>
      <c r="E33" s="88">
        <f>D23</f>
        <v>13559320073.057873</v>
      </c>
      <c r="F33" s="29" t="s">
        <v>1456</v>
      </c>
      <c r="G33" s="38">
        <f>+D18</f>
        <v>8.0000000000000002E-3</v>
      </c>
      <c r="H33" s="88">
        <f t="shared" si="4"/>
        <v>108474560.58446299</v>
      </c>
      <c r="I33" s="30"/>
      <c r="J33" s="30"/>
      <c r="K33" s="30"/>
      <c r="L33" s="30"/>
      <c r="M33" s="30"/>
      <c r="N33" s="30"/>
    </row>
    <row r="34" spans="1:14" x14ac:dyDescent="0.25">
      <c r="A34" s="29"/>
      <c r="B34" s="30"/>
      <c r="C34" s="29"/>
      <c r="D34" s="29">
        <v>2204</v>
      </c>
      <c r="E34" s="88">
        <f>E23</f>
        <v>9039546715.3719158</v>
      </c>
      <c r="F34" s="29" t="s">
        <v>1456</v>
      </c>
      <c r="G34" s="38">
        <f>+E18</f>
        <v>0.01</v>
      </c>
      <c r="H34" s="88">
        <f t="shared" si="4"/>
        <v>90395467.153719157</v>
      </c>
      <c r="I34" s="30"/>
      <c r="J34" s="30"/>
      <c r="K34" s="30"/>
      <c r="L34" s="30"/>
      <c r="M34" s="30"/>
      <c r="N34" s="30"/>
    </row>
    <row r="35" spans="1:14" x14ac:dyDescent="0.25">
      <c r="A35" s="29"/>
      <c r="B35" s="30"/>
      <c r="C35" s="29"/>
      <c r="D35" s="29">
        <v>2205</v>
      </c>
      <c r="E35" s="88">
        <f>F23</f>
        <v>0</v>
      </c>
      <c r="F35" s="29" t="s">
        <v>1456</v>
      </c>
      <c r="G35" s="38">
        <f>+F18</f>
        <v>0.01</v>
      </c>
      <c r="H35" s="88">
        <f t="shared" si="4"/>
        <v>0</v>
      </c>
      <c r="I35" s="30"/>
      <c r="J35" s="30"/>
      <c r="K35" s="30"/>
      <c r="L35" s="30"/>
      <c r="M35" s="30"/>
      <c r="N35" s="30"/>
    </row>
    <row r="36" spans="1:14" x14ac:dyDescent="0.25">
      <c r="C36" s="29"/>
      <c r="D36" s="29">
        <v>2206</v>
      </c>
      <c r="E36" s="88">
        <f>G23</f>
        <v>0</v>
      </c>
      <c r="F36" s="29" t="s">
        <v>1456</v>
      </c>
      <c r="G36" s="38">
        <f>+G18</f>
        <v>0.06</v>
      </c>
      <c r="H36" s="88">
        <f t="shared" si="4"/>
        <v>0</v>
      </c>
    </row>
    <row r="37" spans="1:14" x14ac:dyDescent="0.25">
      <c r="C37" s="29"/>
      <c r="D37" s="29">
        <v>2207</v>
      </c>
      <c r="E37" s="88">
        <f>H23</f>
        <v>3954801687.9752135</v>
      </c>
      <c r="F37" s="29" t="s">
        <v>1456</v>
      </c>
      <c r="G37" s="38">
        <f>+H18</f>
        <v>0.02</v>
      </c>
      <c r="H37" s="88">
        <f t="shared" si="4"/>
        <v>79096033.759504274</v>
      </c>
    </row>
    <row r="38" spans="1:14" x14ac:dyDescent="0.25">
      <c r="C38" s="29"/>
      <c r="D38" s="29">
        <v>2208</v>
      </c>
      <c r="E38" s="88">
        <f>I23</f>
        <v>7344631706.2396812</v>
      </c>
      <c r="F38" s="29" t="s">
        <v>1456</v>
      </c>
      <c r="G38" s="38">
        <f>+I18</f>
        <v>1.2E-2</v>
      </c>
      <c r="H38" s="88">
        <f t="shared" si="4"/>
        <v>88135580.47487618</v>
      </c>
    </row>
    <row r="39" spans="1:14" x14ac:dyDescent="0.25">
      <c r="D39" s="29">
        <v>2210</v>
      </c>
      <c r="E39" s="88">
        <f>J23</f>
        <v>6779660036.5289364</v>
      </c>
      <c r="F39" s="29" t="s">
        <v>1456</v>
      </c>
      <c r="G39" s="38">
        <f>+J18</f>
        <v>1.2500000000000001E-2</v>
      </c>
      <c r="H39" s="88">
        <f t="shared" si="4"/>
        <v>84745750.456611708</v>
      </c>
    </row>
    <row r="40" spans="1:14" x14ac:dyDescent="0.25">
      <c r="D40" s="29">
        <v>2212</v>
      </c>
      <c r="E40" s="88">
        <f>K23</f>
        <v>2259886678.842979</v>
      </c>
      <c r="F40" s="29" t="s">
        <v>1456</v>
      </c>
      <c r="G40" s="38">
        <f>+K18</f>
        <v>0.02</v>
      </c>
      <c r="H40" s="88">
        <f t="shared" si="4"/>
        <v>45197733.576859578</v>
      </c>
    </row>
    <row r="41" spans="1:14" x14ac:dyDescent="0.25">
      <c r="D41" s="29">
        <v>2216</v>
      </c>
      <c r="E41" s="88">
        <f>L23</f>
        <v>0</v>
      </c>
      <c r="F41" s="29" t="s">
        <v>1456</v>
      </c>
      <c r="G41" s="38">
        <f>+L18</f>
        <v>0.02</v>
      </c>
      <c r="H41" s="88">
        <f t="shared" si="4"/>
        <v>0</v>
      </c>
    </row>
    <row r="42" spans="1:14" x14ac:dyDescent="0.25">
      <c r="D42" s="29">
        <v>2247</v>
      </c>
      <c r="E42" s="88">
        <f>M23</f>
        <v>6214688366.8181925</v>
      </c>
      <c r="F42" s="29" t="s">
        <v>1456</v>
      </c>
      <c r="G42" s="38">
        <f>+M18</f>
        <v>8.9999999999999993E-3</v>
      </c>
      <c r="H42" s="88">
        <f t="shared" si="4"/>
        <v>55932195.301363729</v>
      </c>
    </row>
    <row r="43" spans="1:14" x14ac:dyDescent="0.25">
      <c r="D43" s="29">
        <v>2261</v>
      </c>
      <c r="E43" s="88">
        <f>N23</f>
        <v>1129943339.4214895</v>
      </c>
      <c r="F43" s="29" t="s">
        <v>1456</v>
      </c>
      <c r="G43" s="38">
        <f>+N18</f>
        <v>1.4999999999999999E-2</v>
      </c>
      <c r="H43" s="88">
        <f t="shared" si="4"/>
        <v>16949150.09132234</v>
      </c>
    </row>
    <row r="44" spans="1:14" x14ac:dyDescent="0.25">
      <c r="D44" s="29">
        <v>2304</v>
      </c>
      <c r="E44" s="89">
        <f>O23</f>
        <v>564971669.71074474</v>
      </c>
      <c r="F44" s="45" t="s">
        <v>1456</v>
      </c>
      <c r="G44" s="46">
        <f>+O18</f>
        <v>0.04</v>
      </c>
      <c r="H44" s="89">
        <f t="shared" si="4"/>
        <v>22598866.788429789</v>
      </c>
    </row>
    <row r="45" spans="1:14" x14ac:dyDescent="0.25">
      <c r="E45" s="44">
        <f>SUM(E31:E44)</f>
        <v>56497166971.074478</v>
      </c>
      <c r="F45" s="44"/>
      <c r="G45" s="47" t="s">
        <v>1455</v>
      </c>
      <c r="H45" s="44">
        <f>SUM(H31:H44)</f>
        <v>698869955.43219113</v>
      </c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" top="0.74803149606299213" bottom="0.74803149606299213" header="0.31496062992125984" footer="0.31496062992125984"/>
  <pageSetup scale="5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L27"/>
  <sheetViews>
    <sheetView workbookViewId="0">
      <selection activeCell="B30" sqref="B30"/>
    </sheetView>
  </sheetViews>
  <sheetFormatPr baseColWidth="10" defaultRowHeight="15" x14ac:dyDescent="0.25"/>
  <cols>
    <col min="1" max="1" width="10.28515625" style="6" bestFit="1" customWidth="1"/>
    <col min="2" max="2" width="16.28515625" style="6" customWidth="1"/>
    <col min="3" max="3" width="16.5703125" style="6" customWidth="1"/>
    <col min="4" max="4" width="16.85546875" style="6" customWidth="1"/>
    <col min="5" max="5" width="17" style="6" customWidth="1"/>
    <col min="6" max="6" width="17.85546875" style="6" customWidth="1"/>
    <col min="7" max="7" width="16" style="6" customWidth="1"/>
    <col min="8" max="8" width="16.7109375" style="6" customWidth="1"/>
    <col min="9" max="9" width="17.28515625" style="6" customWidth="1"/>
    <col min="10" max="10" width="16.140625" style="6" customWidth="1"/>
    <col min="11" max="11" width="15" style="6" customWidth="1"/>
    <col min="12" max="12" width="17" style="6" customWidth="1"/>
    <col min="13" max="16384" width="11.42578125" style="6"/>
  </cols>
  <sheetData>
    <row r="1" spans="1:12" ht="15.75" x14ac:dyDescent="0.25">
      <c r="A1" s="153" t="s">
        <v>4864</v>
      </c>
      <c r="B1" s="153"/>
      <c r="C1" s="153"/>
      <c r="D1" s="153"/>
      <c r="E1" s="153"/>
      <c r="F1" s="41"/>
      <c r="G1" s="41"/>
      <c r="H1" s="41"/>
      <c r="I1" s="41"/>
      <c r="J1" s="41"/>
      <c r="K1" s="41"/>
    </row>
    <row r="2" spans="1:12" ht="15.75" x14ac:dyDescent="0.25">
      <c r="A2" s="153" t="s">
        <v>1478</v>
      </c>
      <c r="B2" s="153"/>
      <c r="C2" s="153"/>
      <c r="D2" s="153"/>
      <c r="E2" s="153"/>
      <c r="F2" s="41"/>
      <c r="G2" s="41"/>
      <c r="H2" s="41"/>
      <c r="I2" s="41"/>
      <c r="J2" s="41"/>
      <c r="K2" s="41"/>
    </row>
    <row r="3" spans="1:12" ht="15.75" x14ac:dyDescent="0.25">
      <c r="A3" s="153" t="s">
        <v>1477</v>
      </c>
      <c r="B3" s="153"/>
      <c r="C3" s="153"/>
      <c r="D3" s="153"/>
      <c r="E3" s="153"/>
      <c r="F3" s="41"/>
      <c r="G3" s="41"/>
      <c r="H3" s="41"/>
      <c r="I3" s="41"/>
      <c r="J3" s="41"/>
      <c r="K3" s="41"/>
    </row>
    <row r="4" spans="1:12" ht="15.75" x14ac:dyDescent="0.25">
      <c r="A4" s="153" t="s">
        <v>4863</v>
      </c>
      <c r="B4" s="153"/>
      <c r="C4" s="153"/>
      <c r="D4" s="153"/>
      <c r="E4" s="153"/>
      <c r="F4" s="41"/>
      <c r="G4" s="41"/>
      <c r="H4" s="41"/>
      <c r="I4" s="41"/>
      <c r="J4" s="41"/>
      <c r="K4" s="41"/>
    </row>
    <row r="5" spans="1:12" ht="15.75" x14ac:dyDescent="0.25">
      <c r="A5" s="153" t="s">
        <v>4865</v>
      </c>
      <c r="B5" s="153"/>
      <c r="C5" s="153"/>
      <c r="D5" s="153"/>
      <c r="E5" s="153"/>
      <c r="F5" s="41"/>
      <c r="G5" s="41"/>
      <c r="H5" s="41"/>
      <c r="I5" s="41"/>
      <c r="J5" s="41"/>
      <c r="K5" s="41"/>
    </row>
    <row r="6" spans="1:12" ht="15.75" x14ac:dyDescent="0.25">
      <c r="A6" s="129"/>
      <c r="B6" s="129"/>
      <c r="C6" s="129"/>
      <c r="D6" s="129"/>
      <c r="E6" s="129"/>
      <c r="F6" s="41"/>
      <c r="G6" s="41"/>
      <c r="H6" s="41"/>
      <c r="I6" s="41"/>
      <c r="J6" s="41"/>
      <c r="K6" s="41"/>
    </row>
    <row r="7" spans="1:12" ht="15.75" x14ac:dyDescent="0.25">
      <c r="A7" s="129" t="s">
        <v>1476</v>
      </c>
      <c r="B7" s="129"/>
      <c r="C7" s="29"/>
      <c r="D7" s="29"/>
      <c r="E7" s="29"/>
      <c r="F7" s="29"/>
      <c r="G7" s="129" t="s">
        <v>1476</v>
      </c>
      <c r="H7" s="153" t="s">
        <v>1475</v>
      </c>
      <c r="I7" s="153"/>
      <c r="J7" s="29"/>
    </row>
    <row r="8" spans="1:12" x14ac:dyDescent="0.25">
      <c r="A8" s="29"/>
      <c r="B8" s="30"/>
      <c r="C8" s="30"/>
      <c r="D8" s="30"/>
      <c r="E8" s="30"/>
      <c r="F8" s="30"/>
      <c r="G8" s="29">
        <v>2208</v>
      </c>
      <c r="H8" s="30" t="s">
        <v>1473</v>
      </c>
      <c r="I8" s="30"/>
      <c r="J8" s="30"/>
      <c r="K8" s="30"/>
    </row>
    <row r="9" spans="1:12" x14ac:dyDescent="0.25">
      <c r="A9" s="29">
        <v>2202</v>
      </c>
      <c r="B9" s="30" t="s">
        <v>1472</v>
      </c>
      <c r="C9" s="30"/>
      <c r="D9" s="30"/>
      <c r="E9" s="30"/>
      <c r="F9" s="30"/>
      <c r="G9" s="29">
        <v>2210</v>
      </c>
      <c r="H9" s="30" t="s">
        <v>1471</v>
      </c>
      <c r="I9" s="30"/>
      <c r="J9" s="30"/>
      <c r="K9" s="30"/>
    </row>
    <row r="10" spans="1:12" x14ac:dyDescent="0.25">
      <c r="A10" s="29">
        <v>2203</v>
      </c>
      <c r="B10" s="30" t="s">
        <v>1470</v>
      </c>
      <c r="C10" s="30"/>
      <c r="D10" s="30"/>
      <c r="E10" s="30"/>
      <c r="F10" s="30"/>
      <c r="G10" s="29">
        <v>2212</v>
      </c>
      <c r="H10" s="30" t="s">
        <v>1469</v>
      </c>
      <c r="I10" s="30"/>
      <c r="J10" s="30"/>
      <c r="K10" s="30"/>
    </row>
    <row r="11" spans="1:12" x14ac:dyDescent="0.25">
      <c r="A11" s="29">
        <v>2204</v>
      </c>
      <c r="B11" s="30" t="s">
        <v>1468</v>
      </c>
      <c r="C11" s="30"/>
      <c r="D11" s="30"/>
      <c r="E11" s="30"/>
      <c r="F11" s="30"/>
      <c r="G11" s="29">
        <v>2247</v>
      </c>
      <c r="H11" s="39" t="s">
        <v>1465</v>
      </c>
      <c r="I11" s="39"/>
      <c r="J11" s="39"/>
      <c r="K11" s="39"/>
    </row>
    <row r="12" spans="1:12" x14ac:dyDescent="0.25">
      <c r="A12" s="29">
        <v>2205</v>
      </c>
      <c r="B12" s="39" t="s">
        <v>1466</v>
      </c>
      <c r="C12" s="39"/>
      <c r="D12" s="39"/>
      <c r="E12" s="39"/>
      <c r="F12" s="39"/>
      <c r="G12" s="29">
        <v>2261</v>
      </c>
      <c r="H12" s="39" t="s">
        <v>1463</v>
      </c>
      <c r="I12" s="39"/>
      <c r="J12" s="39"/>
      <c r="K12" s="39"/>
    </row>
    <row r="13" spans="1:12" x14ac:dyDescent="0.25">
      <c r="A13" s="29">
        <v>2207</v>
      </c>
      <c r="B13" s="39" t="s">
        <v>1462</v>
      </c>
      <c r="C13" s="39"/>
      <c r="D13" s="39"/>
      <c r="E13" s="39"/>
      <c r="F13" s="39"/>
    </row>
    <row r="14" spans="1:12" x14ac:dyDescent="0.25">
      <c r="E14" s="39"/>
      <c r="F14" s="39"/>
      <c r="G14" s="29"/>
      <c r="H14" s="39"/>
      <c r="I14" s="39"/>
      <c r="J14" s="39"/>
      <c r="K14" s="39"/>
    </row>
    <row r="15" spans="1:12" s="31" customFormat="1" x14ac:dyDescent="0.25">
      <c r="A15" s="29"/>
      <c r="B15" s="140">
        <v>1.9E-2</v>
      </c>
      <c r="C15" s="38">
        <v>8.0000000000000002E-3</v>
      </c>
      <c r="D15" s="38">
        <v>0.01</v>
      </c>
      <c r="E15" s="38">
        <v>0.01</v>
      </c>
      <c r="F15" s="38">
        <v>0.02</v>
      </c>
      <c r="G15" s="38">
        <v>1.2E-2</v>
      </c>
      <c r="H15" s="38">
        <v>1.2500000000000001E-2</v>
      </c>
      <c r="I15" s="38">
        <v>0.02</v>
      </c>
      <c r="J15" s="38">
        <v>8.9999999999999993E-3</v>
      </c>
      <c r="K15" s="37">
        <v>1.4999999999999999E-2</v>
      </c>
    </row>
    <row r="16" spans="1:12" ht="15.75" x14ac:dyDescent="0.25">
      <c r="A16" s="36" t="s">
        <v>1460</v>
      </c>
      <c r="B16" s="36">
        <v>2202</v>
      </c>
      <c r="C16" s="36">
        <v>2203</v>
      </c>
      <c r="D16" s="36">
        <v>2204</v>
      </c>
      <c r="E16" s="36">
        <v>2205</v>
      </c>
      <c r="F16" s="36">
        <v>2207</v>
      </c>
      <c r="G16" s="36">
        <v>2208</v>
      </c>
      <c r="H16" s="36">
        <v>2210</v>
      </c>
      <c r="I16" s="36">
        <v>2212</v>
      </c>
      <c r="J16" s="36">
        <v>2247</v>
      </c>
      <c r="K16" s="36">
        <v>2261</v>
      </c>
      <c r="L16" s="35" t="s">
        <v>1459</v>
      </c>
    </row>
    <row r="17" spans="1:12" x14ac:dyDescent="0.25">
      <c r="A17" s="33" t="s">
        <v>1444</v>
      </c>
      <c r="B17" s="34">
        <f>L17*10%</f>
        <v>192798994.27208</v>
      </c>
      <c r="C17" s="34">
        <f>L17*23%</f>
        <v>443437686.82578403</v>
      </c>
      <c r="D17" s="34">
        <f>L17*14%</f>
        <v>269918591.98091203</v>
      </c>
      <c r="E17" s="34">
        <f>L17*0%</f>
        <v>0</v>
      </c>
      <c r="F17" s="34">
        <f>L17*7%</f>
        <v>134959295.99045601</v>
      </c>
      <c r="G17" s="34">
        <f>L17*11%</f>
        <v>212078893.69928798</v>
      </c>
      <c r="H17" s="34">
        <f>L17*15%</f>
        <v>289198491.40811998</v>
      </c>
      <c r="I17" s="34">
        <f>L17*6%</f>
        <v>115679396.56324799</v>
      </c>
      <c r="J17" s="34">
        <f>L17*12%</f>
        <v>231358793.12649599</v>
      </c>
      <c r="K17" s="34">
        <f>L17*2%</f>
        <v>38559798.854415998</v>
      </c>
      <c r="L17" s="10">
        <f>+'EXPRESS 2707 VENTAS '!P10</f>
        <v>1927989942.7207999</v>
      </c>
    </row>
    <row r="18" spans="1:12" x14ac:dyDescent="0.25">
      <c r="A18" s="33" t="s">
        <v>1445</v>
      </c>
      <c r="B18" s="34">
        <f>L18*10%</f>
        <v>181622444.09525502</v>
      </c>
      <c r="C18" s="34">
        <f t="shared" ref="C18:C19" si="0">L18*23%</f>
        <v>417731621.41908652</v>
      </c>
      <c r="D18" s="34">
        <f>L18*14%</f>
        <v>254271421.73335701</v>
      </c>
      <c r="E18" s="34">
        <f>L18*0%</f>
        <v>0</v>
      </c>
      <c r="F18" s="34">
        <f t="shared" ref="F18:F19" si="1">L18*7%</f>
        <v>127135710.86667851</v>
      </c>
      <c r="G18" s="34">
        <f>L18*11%</f>
        <v>199784688.5047805</v>
      </c>
      <c r="H18" s="34">
        <f>L18*15%</f>
        <v>272433666.14288247</v>
      </c>
      <c r="I18" s="34">
        <f>L18*6%</f>
        <v>108973466.45715299</v>
      </c>
      <c r="J18" s="34">
        <f>L18*12%</f>
        <v>217946932.91430598</v>
      </c>
      <c r="K18" s="34">
        <f>L18*2%</f>
        <v>36324488.819050997</v>
      </c>
      <c r="L18" s="10">
        <f>+'EXPRESS 2707 VENTAS '!P14</f>
        <v>1816224440.9525499</v>
      </c>
    </row>
    <row r="19" spans="1:12" x14ac:dyDescent="0.25">
      <c r="A19" s="33" t="s">
        <v>1450</v>
      </c>
      <c r="B19" s="34">
        <f>L19*10%</f>
        <v>440081966.96492505</v>
      </c>
      <c r="C19" s="34">
        <f t="shared" si="0"/>
        <v>1012188524.0193275</v>
      </c>
      <c r="D19" s="34">
        <f>L19*14%</f>
        <v>616114753.75089502</v>
      </c>
      <c r="E19" s="34">
        <f>L19*0%</f>
        <v>0</v>
      </c>
      <c r="F19" s="34">
        <f t="shared" si="1"/>
        <v>308057376.87544751</v>
      </c>
      <c r="G19" s="34">
        <f>L19*11%</f>
        <v>484090163.66141748</v>
      </c>
      <c r="H19" s="34">
        <f>L19*15%</f>
        <v>660122950.44738746</v>
      </c>
      <c r="I19" s="34">
        <f>L19*6%</f>
        <v>264049180.17895499</v>
      </c>
      <c r="J19" s="34">
        <f>L19*12%</f>
        <v>528098360.35790998</v>
      </c>
      <c r="K19" s="34">
        <f>L19*2%</f>
        <v>88016393.392985001</v>
      </c>
      <c r="L19" s="10">
        <f>+'EXPRESS 2707 VENTAS '!P19</f>
        <v>4400819669.64925</v>
      </c>
    </row>
    <row r="20" spans="1:12" x14ac:dyDescent="0.25">
      <c r="A20" s="33" t="s">
        <v>1458</v>
      </c>
      <c r="B20" s="141">
        <f t="shared" ref="B20:K20" si="2">SUM(B17:B19)</f>
        <v>814503405.33226013</v>
      </c>
      <c r="C20" s="141">
        <f t="shared" si="2"/>
        <v>1873357832.2641981</v>
      </c>
      <c r="D20" s="141">
        <f t="shared" si="2"/>
        <v>1140304767.4651642</v>
      </c>
      <c r="E20" s="141">
        <f t="shared" si="2"/>
        <v>0</v>
      </c>
      <c r="F20" s="141">
        <f t="shared" si="2"/>
        <v>570152383.73258209</v>
      </c>
      <c r="G20" s="141">
        <f t="shared" si="2"/>
        <v>895953745.86548591</v>
      </c>
      <c r="H20" s="141">
        <f t="shared" si="2"/>
        <v>1221755107.99839</v>
      </c>
      <c r="I20" s="141">
        <f t="shared" si="2"/>
        <v>488702043.19935596</v>
      </c>
      <c r="J20" s="141">
        <f t="shared" si="2"/>
        <v>977404086.39871192</v>
      </c>
      <c r="K20" s="141">
        <f t="shared" si="2"/>
        <v>162900681.066452</v>
      </c>
      <c r="L20" s="10">
        <f>SUM(B20:K20)</f>
        <v>8145034053.3226013</v>
      </c>
    </row>
    <row r="21" spans="1:12" x14ac:dyDescent="0.25">
      <c r="E21" s="31"/>
    </row>
    <row r="22" spans="1:12" x14ac:dyDescent="0.25">
      <c r="E22" s="31"/>
    </row>
    <row r="23" spans="1:12" x14ac:dyDescent="0.25">
      <c r="E23" s="31"/>
      <c r="L23" s="7">
        <f>+L20-'EXPRESS 2707 VENTAS '!P22</f>
        <v>0</v>
      </c>
    </row>
    <row r="24" spans="1:12" x14ac:dyDescent="0.25">
      <c r="E24" s="31"/>
    </row>
    <row r="25" spans="1:12" x14ac:dyDescent="0.25">
      <c r="E25" s="31"/>
    </row>
    <row r="26" spans="1:12" x14ac:dyDescent="0.25">
      <c r="E26" s="31"/>
    </row>
    <row r="27" spans="1:12" x14ac:dyDescent="0.25">
      <c r="E27" s="31"/>
    </row>
  </sheetData>
  <mergeCells count="6">
    <mergeCell ref="A1:E1"/>
    <mergeCell ref="A2:E2"/>
    <mergeCell ref="A3:E3"/>
    <mergeCell ref="A4:E4"/>
    <mergeCell ref="H7:I7"/>
    <mergeCell ref="A5:E5"/>
  </mergeCells>
  <printOptions horizontalCentered="1"/>
  <pageMargins left="0.11811023622047245" right="0.11811023622047245" top="0.74803149606299213" bottom="0.74803149606299213" header="0.31496062992125984" footer="0.31496062992125984"/>
  <pageSetup scale="6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5"/>
  <sheetViews>
    <sheetView topLeftCell="D4" workbookViewId="0">
      <selection activeCell="A4" sqref="A4:P25"/>
    </sheetView>
  </sheetViews>
  <sheetFormatPr baseColWidth="10" defaultRowHeight="15" x14ac:dyDescent="0.25"/>
  <cols>
    <col min="1" max="1" width="9.28515625" style="6" customWidth="1"/>
    <col min="2" max="2" width="15.85546875" style="6" customWidth="1"/>
    <col min="3" max="3" width="15.7109375" style="6" customWidth="1"/>
    <col min="4" max="5" width="16.42578125" style="6" bestFit="1" customWidth="1"/>
    <col min="6" max="6" width="8.42578125" style="6" customWidth="1"/>
    <col min="7" max="7" width="16.85546875" style="6" customWidth="1"/>
    <col min="8" max="8" width="16.42578125" style="6" bestFit="1" customWidth="1"/>
    <col min="9" max="9" width="16" style="6" customWidth="1"/>
    <col min="10" max="10" width="16.7109375" style="6" customWidth="1"/>
    <col min="11" max="11" width="15.7109375" style="6" customWidth="1"/>
    <col min="12" max="12" width="8.140625" style="6" customWidth="1"/>
    <col min="13" max="13" width="16.140625" style="6" customWidth="1"/>
    <col min="14" max="14" width="15" style="6" customWidth="1"/>
    <col min="15" max="15" width="15.5703125" style="6" customWidth="1"/>
    <col min="16" max="16" width="17.42578125" style="6" bestFit="1" customWidth="1"/>
    <col min="17" max="16384" width="11.42578125" style="6"/>
  </cols>
  <sheetData>
    <row r="1" spans="1:14" ht="15.75" x14ac:dyDescent="0.25">
      <c r="A1" s="153" t="s">
        <v>1479</v>
      </c>
      <c r="B1" s="153"/>
      <c r="C1" s="153"/>
      <c r="D1" s="153"/>
      <c r="E1" s="153"/>
      <c r="F1" s="153"/>
      <c r="G1" s="41"/>
      <c r="H1" s="41"/>
      <c r="I1" s="41"/>
      <c r="J1" s="41"/>
      <c r="K1" s="41"/>
      <c r="L1" s="41"/>
      <c r="M1" s="41"/>
      <c r="N1" s="41"/>
    </row>
    <row r="2" spans="1:14" ht="15.75" x14ac:dyDescent="0.25">
      <c r="A2" s="153" t="s">
        <v>1478</v>
      </c>
      <c r="B2" s="153"/>
      <c r="C2" s="153"/>
      <c r="D2" s="153"/>
      <c r="E2" s="153"/>
      <c r="F2" s="153"/>
      <c r="G2" s="41"/>
      <c r="H2" s="41"/>
      <c r="I2" s="41"/>
      <c r="J2" s="41"/>
      <c r="K2" s="41"/>
      <c r="L2" s="41"/>
      <c r="M2" s="41"/>
      <c r="N2" s="41"/>
    </row>
    <row r="3" spans="1:14" ht="15.75" x14ac:dyDescent="0.25">
      <c r="A3" s="153" t="s">
        <v>1477</v>
      </c>
      <c r="B3" s="153"/>
      <c r="C3" s="153"/>
      <c r="D3" s="153"/>
      <c r="E3" s="153"/>
      <c r="F3" s="153"/>
      <c r="G3" s="41"/>
      <c r="H3" s="41"/>
      <c r="I3" s="41"/>
      <c r="J3" s="41"/>
      <c r="K3" s="41"/>
      <c r="L3" s="41"/>
      <c r="M3" s="41"/>
      <c r="N3" s="41"/>
    </row>
    <row r="4" spans="1:14" ht="15.75" x14ac:dyDescent="0.25">
      <c r="A4" s="153" t="s">
        <v>1481</v>
      </c>
      <c r="B4" s="153"/>
      <c r="C4" s="153"/>
      <c r="D4" s="153"/>
      <c r="E4" s="153"/>
      <c r="F4" s="153"/>
      <c r="G4" s="41"/>
      <c r="H4" s="41"/>
      <c r="I4" s="41"/>
      <c r="J4" s="41"/>
      <c r="K4" s="41"/>
      <c r="L4" s="41"/>
      <c r="M4" s="41"/>
      <c r="N4" s="41"/>
    </row>
    <row r="5" spans="1:14" ht="15.75" x14ac:dyDescent="0.25">
      <c r="A5" s="153" t="s">
        <v>4862</v>
      </c>
      <c r="B5" s="153"/>
      <c r="C5" s="153"/>
      <c r="D5" s="153"/>
      <c r="E5" s="153"/>
      <c r="F5" s="153"/>
      <c r="G5" s="41"/>
      <c r="H5" s="41"/>
      <c r="I5" s="41"/>
      <c r="J5" s="41"/>
      <c r="K5" s="41"/>
      <c r="L5" s="41"/>
      <c r="M5" s="41"/>
      <c r="N5" s="41"/>
    </row>
    <row r="6" spans="1:14" ht="15.75" x14ac:dyDescent="0.25">
      <c r="A6" s="72"/>
      <c r="B6" s="72"/>
      <c r="C6" s="72"/>
      <c r="D6" s="72"/>
      <c r="E6" s="72"/>
      <c r="F6" s="72"/>
      <c r="G6" s="41"/>
      <c r="H6" s="41"/>
      <c r="I6" s="41"/>
      <c r="J6" s="41"/>
      <c r="K6" s="41"/>
      <c r="L6" s="41"/>
      <c r="M6" s="41"/>
      <c r="N6" s="41"/>
    </row>
    <row r="7" spans="1:14" ht="15.75" x14ac:dyDescent="0.25">
      <c r="A7" s="72" t="s">
        <v>1476</v>
      </c>
      <c r="B7" s="153" t="s">
        <v>1475</v>
      </c>
      <c r="C7" s="153"/>
      <c r="D7" s="29"/>
      <c r="E7" s="29"/>
      <c r="F7" s="29"/>
      <c r="G7" s="29"/>
      <c r="H7" s="29"/>
      <c r="I7" s="72" t="s">
        <v>1476</v>
      </c>
      <c r="J7" s="153" t="s">
        <v>1475</v>
      </c>
      <c r="K7" s="153"/>
      <c r="L7" s="29"/>
      <c r="M7" s="29"/>
    </row>
    <row r="8" spans="1:14" x14ac:dyDescent="0.25">
      <c r="A8" s="29">
        <v>2141</v>
      </c>
      <c r="B8" s="30" t="s">
        <v>1474</v>
      </c>
      <c r="C8" s="30"/>
      <c r="D8" s="30"/>
      <c r="E8" s="30"/>
      <c r="F8" s="30"/>
      <c r="G8" s="30"/>
      <c r="H8" s="30"/>
      <c r="I8" s="29">
        <v>2208</v>
      </c>
      <c r="J8" s="30" t="s">
        <v>1473</v>
      </c>
      <c r="K8" s="30"/>
      <c r="L8" s="30"/>
      <c r="M8" s="30"/>
      <c r="N8" s="30"/>
    </row>
    <row r="9" spans="1:14" x14ac:dyDescent="0.25">
      <c r="A9" s="29">
        <v>2202</v>
      </c>
      <c r="B9" s="30" t="s">
        <v>1472</v>
      </c>
      <c r="C9" s="30"/>
      <c r="D9" s="30"/>
      <c r="E9" s="30"/>
      <c r="F9" s="30"/>
      <c r="G9" s="30"/>
      <c r="H9" s="30"/>
      <c r="I9" s="29">
        <v>2210</v>
      </c>
      <c r="J9" s="30" t="s">
        <v>1471</v>
      </c>
      <c r="K9" s="30"/>
      <c r="L9" s="30"/>
      <c r="M9" s="30"/>
      <c r="N9" s="30"/>
    </row>
    <row r="10" spans="1:14" x14ac:dyDescent="0.25">
      <c r="A10" s="29">
        <v>2203</v>
      </c>
      <c r="B10" s="30" t="s">
        <v>1470</v>
      </c>
      <c r="C10" s="30"/>
      <c r="D10" s="30"/>
      <c r="E10" s="30"/>
      <c r="F10" s="30"/>
      <c r="G10" s="30"/>
      <c r="H10" s="30"/>
      <c r="I10" s="29">
        <v>2212</v>
      </c>
      <c r="J10" s="30" t="s">
        <v>1469</v>
      </c>
      <c r="K10" s="30"/>
      <c r="L10" s="30"/>
      <c r="M10" s="30"/>
      <c r="N10" s="30"/>
    </row>
    <row r="11" spans="1:14" x14ac:dyDescent="0.25">
      <c r="A11" s="29">
        <v>2204</v>
      </c>
      <c r="B11" s="30" t="s">
        <v>1468</v>
      </c>
      <c r="C11" s="30"/>
      <c r="D11" s="30"/>
      <c r="E11" s="30"/>
      <c r="F11" s="30"/>
      <c r="G11" s="30"/>
      <c r="H11" s="30"/>
      <c r="I11" s="29">
        <v>2216</v>
      </c>
      <c r="J11" s="30" t="s">
        <v>1467</v>
      </c>
      <c r="K11" s="30"/>
      <c r="L11" s="30"/>
      <c r="M11" s="30"/>
      <c r="N11" s="30"/>
    </row>
    <row r="12" spans="1:14" x14ac:dyDescent="0.25">
      <c r="A12" s="29">
        <v>2205</v>
      </c>
      <c r="B12" s="39" t="s">
        <v>1466</v>
      </c>
      <c r="C12" s="39"/>
      <c r="D12" s="39"/>
      <c r="E12" s="39"/>
      <c r="F12" s="39"/>
      <c r="G12" s="39"/>
      <c r="H12" s="39"/>
      <c r="I12" s="29">
        <v>2247</v>
      </c>
      <c r="J12" s="39" t="s">
        <v>1465</v>
      </c>
      <c r="K12" s="39"/>
      <c r="L12" s="39"/>
      <c r="M12" s="39"/>
      <c r="N12" s="39"/>
    </row>
    <row r="13" spans="1:14" x14ac:dyDescent="0.25">
      <c r="A13" s="29">
        <v>2206</v>
      </c>
      <c r="B13" s="39" t="s">
        <v>1464</v>
      </c>
      <c r="C13" s="39"/>
      <c r="D13" s="39"/>
      <c r="E13" s="39"/>
      <c r="F13" s="39"/>
      <c r="G13" s="39"/>
      <c r="H13" s="39"/>
      <c r="I13" s="29">
        <v>2261</v>
      </c>
      <c r="J13" s="39" t="s">
        <v>1463</v>
      </c>
      <c r="K13" s="39"/>
      <c r="L13" s="39"/>
      <c r="M13" s="39"/>
      <c r="N13" s="39"/>
    </row>
    <row r="14" spans="1:14" x14ac:dyDescent="0.25">
      <c r="A14" s="29">
        <v>2207</v>
      </c>
      <c r="B14" s="39" t="s">
        <v>1462</v>
      </c>
      <c r="C14" s="39"/>
      <c r="D14" s="39"/>
      <c r="E14" s="39"/>
      <c r="F14" s="39"/>
      <c r="G14" s="39"/>
      <c r="H14" s="39"/>
      <c r="I14" s="29">
        <v>2304</v>
      </c>
      <c r="J14" s="39" t="s">
        <v>1461</v>
      </c>
      <c r="K14" s="39"/>
      <c r="L14" s="39"/>
      <c r="M14" s="39"/>
      <c r="N14" s="39"/>
    </row>
    <row r="15" spans="1:14" x14ac:dyDescent="0.25">
      <c r="A15" s="29"/>
      <c r="B15" s="39"/>
      <c r="C15" s="39"/>
      <c r="D15" s="39"/>
      <c r="E15" s="39"/>
      <c r="F15" s="39"/>
      <c r="G15" s="39"/>
      <c r="H15" s="39"/>
      <c r="I15" s="29"/>
      <c r="J15" s="39"/>
      <c r="K15" s="39"/>
      <c r="L15" s="39"/>
      <c r="M15" s="39"/>
      <c r="N15" s="39"/>
    </row>
    <row r="16" spans="1:14" x14ac:dyDescent="0.25">
      <c r="A16" s="29"/>
      <c r="B16" s="39"/>
      <c r="C16" s="39"/>
      <c r="D16" s="39"/>
      <c r="E16" s="39"/>
      <c r="F16" s="39"/>
      <c r="G16" s="39"/>
      <c r="H16" s="39"/>
      <c r="I16" s="29"/>
      <c r="J16" s="39"/>
      <c r="K16" s="39"/>
      <c r="L16" s="39"/>
      <c r="M16" s="39"/>
      <c r="N16" s="39"/>
    </row>
    <row r="17" spans="1:16" x14ac:dyDescent="0.25">
      <c r="A17" s="29"/>
      <c r="B17" s="39"/>
      <c r="C17" s="39"/>
      <c r="D17" s="39"/>
      <c r="E17" s="39"/>
      <c r="F17" s="39"/>
      <c r="G17" s="39"/>
      <c r="H17" s="39"/>
      <c r="I17" s="29"/>
      <c r="J17" s="39"/>
      <c r="K17" s="39"/>
      <c r="L17" s="39"/>
      <c r="M17" s="39"/>
      <c r="N17" s="39"/>
    </row>
    <row r="18" spans="1:16" s="31" customFormat="1" x14ac:dyDescent="0.25">
      <c r="A18" s="29"/>
      <c r="B18" s="38">
        <v>0.06</v>
      </c>
      <c r="C18" s="38">
        <v>1.9E-2</v>
      </c>
      <c r="D18" s="38">
        <v>8.0000000000000002E-3</v>
      </c>
      <c r="E18" s="38">
        <v>0.01</v>
      </c>
      <c r="F18" s="38">
        <v>0.01</v>
      </c>
      <c r="G18" s="38">
        <v>0.06</v>
      </c>
      <c r="H18" s="38">
        <v>0.02</v>
      </c>
      <c r="I18" s="38">
        <v>1.2E-2</v>
      </c>
      <c r="J18" s="38">
        <v>1.2500000000000001E-2</v>
      </c>
      <c r="K18" s="38">
        <v>0.02</v>
      </c>
      <c r="L18" s="38">
        <v>0.02</v>
      </c>
      <c r="M18" s="38">
        <v>8.9999999999999993E-3</v>
      </c>
      <c r="N18" s="37">
        <v>1.4999999999999999E-2</v>
      </c>
      <c r="O18" s="37">
        <v>0.04</v>
      </c>
    </row>
    <row r="19" spans="1:16" ht="15.75" x14ac:dyDescent="0.25">
      <c r="A19" s="36" t="s">
        <v>1460</v>
      </c>
      <c r="B19" s="36">
        <v>2141</v>
      </c>
      <c r="C19" s="36">
        <v>2202</v>
      </c>
      <c r="D19" s="36">
        <v>2203</v>
      </c>
      <c r="E19" s="36">
        <v>2204</v>
      </c>
      <c r="F19" s="36">
        <v>2205</v>
      </c>
      <c r="G19" s="36">
        <v>2206</v>
      </c>
      <c r="H19" s="36">
        <v>2207</v>
      </c>
      <c r="I19" s="36">
        <v>2208</v>
      </c>
      <c r="J19" s="36">
        <v>2210</v>
      </c>
      <c r="K19" s="36">
        <v>2212</v>
      </c>
      <c r="L19" s="36">
        <v>2216</v>
      </c>
      <c r="M19" s="36">
        <v>2247</v>
      </c>
      <c r="N19" s="36">
        <v>2261</v>
      </c>
      <c r="O19" s="36">
        <v>2304</v>
      </c>
      <c r="P19" s="35" t="s">
        <v>1459</v>
      </c>
    </row>
    <row r="20" spans="1:16" x14ac:dyDescent="0.25">
      <c r="A20" s="33" t="s">
        <v>1444</v>
      </c>
      <c r="B20" s="34">
        <f>P20*0</f>
        <v>0</v>
      </c>
      <c r="C20" s="34">
        <f>P20*10%</f>
        <v>783515037.47029448</v>
      </c>
      <c r="D20" s="34">
        <f>P20*24%</f>
        <v>1880436089.9287064</v>
      </c>
      <c r="E20" s="34">
        <f>P20*16%</f>
        <v>1253624059.952471</v>
      </c>
      <c r="F20" s="34">
        <f>P20*0%</f>
        <v>0</v>
      </c>
      <c r="G20" s="34">
        <f>P20*0</f>
        <v>0</v>
      </c>
      <c r="H20" s="34">
        <f>P20*7%</f>
        <v>548460526.22920609</v>
      </c>
      <c r="I20" s="34">
        <f>P20*13%</f>
        <v>1018569548.7113827</v>
      </c>
      <c r="J20" s="34">
        <f>P20*12%</f>
        <v>940218044.9643532</v>
      </c>
      <c r="K20" s="34">
        <f>P20*4%</f>
        <v>313406014.98811775</v>
      </c>
      <c r="L20" s="34">
        <f>P20*0%</f>
        <v>0</v>
      </c>
      <c r="M20" s="34">
        <f>P20*11%</f>
        <v>861866541.21732378</v>
      </c>
      <c r="N20" s="34">
        <f>P20*2%</f>
        <v>156703007.49405888</v>
      </c>
      <c r="O20" s="34">
        <f>P20*1%</f>
        <v>78351503.747029439</v>
      </c>
      <c r="P20" s="10">
        <f>+'EXPRESS 2707 VENTAS '!Q10</f>
        <v>7835150374.7029438</v>
      </c>
    </row>
    <row r="21" spans="1:16" x14ac:dyDescent="0.25">
      <c r="A21" s="33" t="s">
        <v>1445</v>
      </c>
      <c r="B21" s="34">
        <f t="shared" ref="B21:B22" si="0">P21*0</f>
        <v>0</v>
      </c>
      <c r="C21" s="34">
        <f>P21*10%</f>
        <v>707004307.01719511</v>
      </c>
      <c r="D21" s="34">
        <f t="shared" ref="D21:D22" si="1">P21*24%</f>
        <v>1696810336.8412681</v>
      </c>
      <c r="E21" s="34">
        <f>P21*16%</f>
        <v>1131206891.2275121</v>
      </c>
      <c r="F21" s="34">
        <f>P21*0%</f>
        <v>0</v>
      </c>
      <c r="G21" s="34">
        <f t="shared" ref="G21:G22" si="2">P21*0</f>
        <v>0</v>
      </c>
      <c r="H21" s="34">
        <f>P21*7%</f>
        <v>494903014.9120366</v>
      </c>
      <c r="I21" s="34">
        <f>P21*13%</f>
        <v>919105599.12235355</v>
      </c>
      <c r="J21" s="34">
        <f>P21*12%</f>
        <v>848405168.42063403</v>
      </c>
      <c r="K21" s="34">
        <f>P21*4%</f>
        <v>282801722.80687803</v>
      </c>
      <c r="L21" s="34">
        <f>P21*0%</f>
        <v>0</v>
      </c>
      <c r="M21" s="34">
        <f>P21*11%</f>
        <v>777704737.71891451</v>
      </c>
      <c r="N21" s="34">
        <f>P21*2%</f>
        <v>141400861.40343902</v>
      </c>
      <c r="O21" s="34">
        <f>P21*1%</f>
        <v>70700430.701719508</v>
      </c>
      <c r="P21" s="10">
        <f>+'EXPRESS 2707 VENTAS '!Q14</f>
        <v>7070043070.1719503</v>
      </c>
    </row>
    <row r="22" spans="1:16" x14ac:dyDescent="0.25">
      <c r="A22" s="33" t="s">
        <v>1450</v>
      </c>
      <c r="B22" s="34">
        <f t="shared" si="0"/>
        <v>0</v>
      </c>
      <c r="C22" s="34">
        <f>P22*10%</f>
        <v>1023891133.9716049</v>
      </c>
      <c r="D22" s="34">
        <f t="shared" si="1"/>
        <v>2457338721.5318518</v>
      </c>
      <c r="E22" s="34">
        <f>P22*16%</f>
        <v>1638225814.354568</v>
      </c>
      <c r="F22" s="34">
        <f>P22*0%</f>
        <v>0</v>
      </c>
      <c r="G22" s="34">
        <f t="shared" si="2"/>
        <v>0</v>
      </c>
      <c r="H22" s="34">
        <f>P22*7%</f>
        <v>716723793.78012347</v>
      </c>
      <c r="I22" s="34">
        <f>P22*13%</f>
        <v>1331058474.1630864</v>
      </c>
      <c r="J22" s="34">
        <f>P22*12%</f>
        <v>1228669360.7659259</v>
      </c>
      <c r="K22" s="34">
        <f>P22*4%</f>
        <v>409556453.588642</v>
      </c>
      <c r="L22" s="34">
        <f>P22*0%</f>
        <v>0</v>
      </c>
      <c r="M22" s="34">
        <f>P22*11%</f>
        <v>1126280247.3687654</v>
      </c>
      <c r="N22" s="34">
        <f>P22*2%</f>
        <v>204778226.794321</v>
      </c>
      <c r="O22" s="34">
        <f>P22*1%</f>
        <v>102389113.3971605</v>
      </c>
      <c r="P22" s="10">
        <f>+'EXPRESS 2707 VENTAS '!Q19</f>
        <v>10238911339.716049</v>
      </c>
    </row>
    <row r="23" spans="1:16" x14ac:dyDescent="0.25">
      <c r="A23" s="33" t="s">
        <v>1458</v>
      </c>
      <c r="B23" s="34">
        <f t="shared" ref="B23:O23" si="3">SUM(B20:B22)</f>
        <v>0</v>
      </c>
      <c r="C23" s="34">
        <f t="shared" si="3"/>
        <v>2514410478.4590945</v>
      </c>
      <c r="D23" s="34">
        <f t="shared" si="3"/>
        <v>6034585148.3018265</v>
      </c>
      <c r="E23" s="34">
        <f t="shared" si="3"/>
        <v>4023056765.5345511</v>
      </c>
      <c r="F23" s="34">
        <f t="shared" si="3"/>
        <v>0</v>
      </c>
      <c r="G23" s="34">
        <f t="shared" si="3"/>
        <v>0</v>
      </c>
      <c r="H23" s="34">
        <f t="shared" si="3"/>
        <v>1760087334.9213662</v>
      </c>
      <c r="I23" s="34">
        <f t="shared" si="3"/>
        <v>3268733621.9968228</v>
      </c>
      <c r="J23" s="34">
        <f t="shared" si="3"/>
        <v>3017292574.1509132</v>
      </c>
      <c r="K23" s="34">
        <f t="shared" si="3"/>
        <v>1005764191.3836378</v>
      </c>
      <c r="L23" s="34">
        <f t="shared" si="3"/>
        <v>0</v>
      </c>
      <c r="M23" s="34">
        <f t="shared" si="3"/>
        <v>2765851526.3050036</v>
      </c>
      <c r="N23" s="34">
        <f t="shared" si="3"/>
        <v>502882095.69181889</v>
      </c>
      <c r="O23" s="34">
        <f t="shared" si="3"/>
        <v>251441047.84590945</v>
      </c>
      <c r="P23" s="10">
        <f>SUM(B23:O23)</f>
        <v>25144104784.590942</v>
      </c>
    </row>
    <row r="24" spans="1:16" x14ac:dyDescent="0.25">
      <c r="F24" s="31"/>
      <c r="P24" s="9">
        <f>+P23-'EXPRESS 2707 VENTAS '!Q22</f>
        <v>0</v>
      </c>
    </row>
    <row r="25" spans="1:16" x14ac:dyDescent="0.25">
      <c r="F25" s="31"/>
    </row>
    <row r="26" spans="1:16" x14ac:dyDescent="0.25">
      <c r="F26" s="31"/>
    </row>
    <row r="27" spans="1:16" x14ac:dyDescent="0.25">
      <c r="F27" s="31"/>
    </row>
    <row r="28" spans="1:16" x14ac:dyDescent="0.25">
      <c r="F28" s="31"/>
    </row>
    <row r="29" spans="1:16" x14ac:dyDescent="0.25">
      <c r="D29" s="128" t="s">
        <v>1457</v>
      </c>
      <c r="F29" s="31"/>
      <c r="P29" s="7"/>
    </row>
    <row r="30" spans="1:16" x14ac:dyDescent="0.25">
      <c r="F30" s="31"/>
      <c r="P30" s="9"/>
    </row>
    <row r="31" spans="1:16" x14ac:dyDescent="0.25">
      <c r="A31" s="29"/>
      <c r="B31" s="30"/>
      <c r="C31" s="29"/>
      <c r="D31" s="29">
        <v>2141</v>
      </c>
      <c r="E31" s="88">
        <f>B23</f>
        <v>0</v>
      </c>
      <c r="F31" s="29" t="s">
        <v>1456</v>
      </c>
      <c r="G31" s="38">
        <f>+B18</f>
        <v>0.06</v>
      </c>
      <c r="H31" s="88">
        <f t="shared" ref="H31:H44" si="4">E31*G31</f>
        <v>0</v>
      </c>
      <c r="I31" s="30"/>
      <c r="J31" s="30"/>
      <c r="K31" s="30"/>
      <c r="L31" s="30"/>
      <c r="M31" s="30"/>
      <c r="N31" s="30"/>
      <c r="P31" s="9"/>
    </row>
    <row r="32" spans="1:16" x14ac:dyDescent="0.25">
      <c r="A32" s="29"/>
      <c r="B32" s="30"/>
      <c r="C32" s="29"/>
      <c r="D32" s="29">
        <v>2202</v>
      </c>
      <c r="E32" s="88">
        <f>C23</f>
        <v>2514410478.4590945</v>
      </c>
      <c r="F32" s="29" t="s">
        <v>1456</v>
      </c>
      <c r="G32" s="38">
        <f>+C18</f>
        <v>1.9E-2</v>
      </c>
      <c r="H32" s="88">
        <f t="shared" si="4"/>
        <v>47773799.090722792</v>
      </c>
      <c r="I32" s="30"/>
      <c r="J32" s="30"/>
      <c r="K32" s="30"/>
      <c r="L32" s="30"/>
      <c r="M32" s="30"/>
      <c r="N32" s="30"/>
    </row>
    <row r="33" spans="1:14" x14ac:dyDescent="0.25">
      <c r="A33" s="29"/>
      <c r="B33" s="30"/>
      <c r="C33" s="29"/>
      <c r="D33" s="29">
        <v>2203</v>
      </c>
      <c r="E33" s="88">
        <f>D23</f>
        <v>6034585148.3018265</v>
      </c>
      <c r="F33" s="29" t="s">
        <v>1456</v>
      </c>
      <c r="G33" s="38">
        <f>+D18</f>
        <v>8.0000000000000002E-3</v>
      </c>
      <c r="H33" s="88">
        <f t="shared" si="4"/>
        <v>48276681.186414614</v>
      </c>
      <c r="I33" s="30"/>
      <c r="J33" s="30"/>
      <c r="K33" s="30"/>
      <c r="L33" s="30"/>
      <c r="M33" s="30"/>
      <c r="N33" s="30"/>
    </row>
    <row r="34" spans="1:14" x14ac:dyDescent="0.25">
      <c r="A34" s="29"/>
      <c r="B34" s="30"/>
      <c r="C34" s="29"/>
      <c r="D34" s="29">
        <v>2204</v>
      </c>
      <c r="E34" s="88">
        <f>E23</f>
        <v>4023056765.5345511</v>
      </c>
      <c r="F34" s="29" t="s">
        <v>1456</v>
      </c>
      <c r="G34" s="38">
        <f>+E18</f>
        <v>0.01</v>
      </c>
      <c r="H34" s="88">
        <f t="shared" si="4"/>
        <v>40230567.655345514</v>
      </c>
      <c r="I34" s="30"/>
      <c r="J34" s="30"/>
      <c r="K34" s="30"/>
      <c r="L34" s="30"/>
      <c r="M34" s="30"/>
      <c r="N34" s="30"/>
    </row>
    <row r="35" spans="1:14" x14ac:dyDescent="0.25">
      <c r="A35" s="29"/>
      <c r="B35" s="30"/>
      <c r="C35" s="29"/>
      <c r="D35" s="29">
        <v>2205</v>
      </c>
      <c r="E35" s="88">
        <f>F23</f>
        <v>0</v>
      </c>
      <c r="F35" s="29" t="s">
        <v>1456</v>
      </c>
      <c r="G35" s="38">
        <f>+F18</f>
        <v>0.01</v>
      </c>
      <c r="H35" s="88">
        <f t="shared" si="4"/>
        <v>0</v>
      </c>
      <c r="I35" s="30"/>
      <c r="J35" s="30"/>
      <c r="K35" s="30"/>
      <c r="L35" s="30"/>
      <c r="M35" s="30"/>
      <c r="N35" s="30"/>
    </row>
    <row r="36" spans="1:14" x14ac:dyDescent="0.25">
      <c r="C36" s="29"/>
      <c r="D36" s="29">
        <v>2206</v>
      </c>
      <c r="E36" s="88">
        <f>G23</f>
        <v>0</v>
      </c>
      <c r="F36" s="29" t="s">
        <v>1456</v>
      </c>
      <c r="G36" s="38">
        <f>+G18</f>
        <v>0.06</v>
      </c>
      <c r="H36" s="88">
        <f t="shared" si="4"/>
        <v>0</v>
      </c>
    </row>
    <row r="37" spans="1:14" x14ac:dyDescent="0.25">
      <c r="C37" s="29"/>
      <c r="D37" s="29">
        <v>2207</v>
      </c>
      <c r="E37" s="88">
        <f>H23</f>
        <v>1760087334.9213662</v>
      </c>
      <c r="F37" s="29" t="s">
        <v>1456</v>
      </c>
      <c r="G37" s="38">
        <f>+H18</f>
        <v>0.02</v>
      </c>
      <c r="H37" s="88">
        <f t="shared" si="4"/>
        <v>35201746.698427327</v>
      </c>
    </row>
    <row r="38" spans="1:14" x14ac:dyDescent="0.25">
      <c r="C38" s="29"/>
      <c r="D38" s="29">
        <v>2208</v>
      </c>
      <c r="E38" s="88">
        <f>I23</f>
        <v>3268733621.9968228</v>
      </c>
      <c r="F38" s="29" t="s">
        <v>1456</v>
      </c>
      <c r="G38" s="38">
        <f>+I18</f>
        <v>1.2E-2</v>
      </c>
      <c r="H38" s="88">
        <f t="shared" si="4"/>
        <v>39224803.463961877</v>
      </c>
    </row>
    <row r="39" spans="1:14" x14ac:dyDescent="0.25">
      <c r="D39" s="29">
        <v>2210</v>
      </c>
      <c r="E39" s="88">
        <f>J23</f>
        <v>3017292574.1509132</v>
      </c>
      <c r="F39" s="29" t="s">
        <v>1456</v>
      </c>
      <c r="G39" s="38">
        <f>+J18</f>
        <v>1.2500000000000001E-2</v>
      </c>
      <c r="H39" s="88">
        <f t="shared" si="4"/>
        <v>37716157.176886417</v>
      </c>
    </row>
    <row r="40" spans="1:14" x14ac:dyDescent="0.25">
      <c r="D40" s="29">
        <v>2212</v>
      </c>
      <c r="E40" s="88">
        <f>K23</f>
        <v>1005764191.3836378</v>
      </c>
      <c r="F40" s="29" t="s">
        <v>1456</v>
      </c>
      <c r="G40" s="38">
        <f>+K18</f>
        <v>0.02</v>
      </c>
      <c r="H40" s="88">
        <f t="shared" si="4"/>
        <v>20115283.827672757</v>
      </c>
    </row>
    <row r="41" spans="1:14" x14ac:dyDescent="0.25">
      <c r="D41" s="29">
        <v>2216</v>
      </c>
      <c r="E41" s="88">
        <f>L23</f>
        <v>0</v>
      </c>
      <c r="F41" s="29" t="s">
        <v>1456</v>
      </c>
      <c r="G41" s="38">
        <f>+L18</f>
        <v>0.02</v>
      </c>
      <c r="H41" s="88">
        <f t="shared" si="4"/>
        <v>0</v>
      </c>
    </row>
    <row r="42" spans="1:14" x14ac:dyDescent="0.25">
      <c r="D42" s="29">
        <v>2247</v>
      </c>
      <c r="E42" s="88">
        <f>M23</f>
        <v>2765851526.3050036</v>
      </c>
      <c r="F42" s="29" t="s">
        <v>1456</v>
      </c>
      <c r="G42" s="38">
        <f>+M18</f>
        <v>8.9999999999999993E-3</v>
      </c>
      <c r="H42" s="88">
        <f t="shared" si="4"/>
        <v>24892663.73674503</v>
      </c>
    </row>
    <row r="43" spans="1:14" x14ac:dyDescent="0.25">
      <c r="D43" s="29">
        <v>2261</v>
      </c>
      <c r="E43" s="88">
        <f>N23</f>
        <v>502882095.69181889</v>
      </c>
      <c r="F43" s="29" t="s">
        <v>1456</v>
      </c>
      <c r="G43" s="38">
        <f>+N18</f>
        <v>1.4999999999999999E-2</v>
      </c>
      <c r="H43" s="88">
        <f t="shared" si="4"/>
        <v>7543231.435377283</v>
      </c>
    </row>
    <row r="44" spans="1:14" x14ac:dyDescent="0.25">
      <c r="D44" s="29">
        <v>2304</v>
      </c>
      <c r="E44" s="89">
        <f>O23</f>
        <v>251441047.84590945</v>
      </c>
      <c r="F44" s="45" t="s">
        <v>1456</v>
      </c>
      <c r="G44" s="46">
        <f>+O18</f>
        <v>0.04</v>
      </c>
      <c r="H44" s="89">
        <f t="shared" si="4"/>
        <v>10057641.913836379</v>
      </c>
    </row>
    <row r="45" spans="1:14" x14ac:dyDescent="0.25">
      <c r="E45" s="44">
        <f>SUM(E31:E44)</f>
        <v>25144104784.590942</v>
      </c>
      <c r="F45" s="44"/>
      <c r="G45" s="47" t="s">
        <v>1455</v>
      </c>
      <c r="H45" s="44">
        <f>SUM(H31:H44)</f>
        <v>311032576.18538994</v>
      </c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.11811023622047245" top="0.74803149606299213" bottom="0.74803149606299213" header="0.31496062992125984" footer="0.31496062992125984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ABRIL-JUNIO</vt:lpstr>
      <vt:lpstr>RESUMEN</vt:lpstr>
      <vt:lpstr>EXPRESS 2707 VENTAS </vt:lpstr>
      <vt:lpstr>0201   RELDE ING TRIM 02-2020</vt:lpstr>
      <vt:lpstr>0202 ING TRIM HOYADA</vt:lpstr>
      <vt:lpstr>0204   RELDE ING TRIM 02-20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santa cruz</dc:creator>
  <cp:lastModifiedBy>CONTABILIDAD AUX</cp:lastModifiedBy>
  <cp:lastPrinted>2020-07-14T18:58:31Z</cp:lastPrinted>
  <dcterms:created xsi:type="dcterms:W3CDTF">2013-09-07T00:00:31Z</dcterms:created>
  <dcterms:modified xsi:type="dcterms:W3CDTF">2020-09-23T19:32:04Z</dcterms:modified>
</cp:coreProperties>
</file>